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xl/volatileDependencies.xml" ContentType="application/vnd.openxmlformats-officedocument.spreadsheetml.volatileDependenc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66925"/>
  <mc:AlternateContent xmlns:mc="http://schemas.openxmlformats.org/markup-compatibility/2006">
    <mc:Choice Requires="x15">
      <x15ac:absPath xmlns:x15ac="http://schemas.microsoft.com/office/spreadsheetml/2010/11/ac" url="C:\Users\afree\Documents\Github\Canada-CI\RESULTS\EXPORTS\"/>
    </mc:Choice>
  </mc:AlternateContent>
  <xr:revisionPtr revIDLastSave="0" documentId="13_ncr:1_{D1E93F96-51A5-4676-883A-63F615B29D8A}" xr6:coauthVersionLast="45" xr6:coauthVersionMax="45" xr10:uidLastSave="{00000000-0000-0000-0000-000000000000}"/>
  <bookViews>
    <workbookView xWindow="-98" yWindow="-98" windowWidth="28996" windowHeight="15945" tabRatio="825" firstSheet="4" activeTab="12" xr2:uid="{ED89BB6A-71C7-45B2-AE92-D879B044B81A}"/>
  </bookViews>
  <sheets>
    <sheet name="Copyright" sheetId="21" r:id="rId1"/>
    <sheet name="Explanation" sheetId="22" r:id="rId2"/>
    <sheet name="Comparisons" sheetId="11" r:id="rId3"/>
    <sheet name="Employment CI No IT" sheetId="2" r:id="rId4"/>
    <sheet name="Employment CI with IT" sheetId="7" r:id="rId5"/>
    <sheet name="Real GDP CI With IT" sheetId="8" r:id="rId6"/>
    <sheet name="Real GDP CI No IT" sheetId="9" r:id="rId7"/>
    <sheet name="2010-18 Culture GDP" sheetId="10" r:id="rId8"/>
    <sheet name="2010-18 Culture Jobs" sheetId="12" r:id="rId9"/>
    <sheet name="Main Industries Employment" sheetId="14" r:id="rId10"/>
    <sheet name="Main Industries Output" sheetId="15" r:id="rId11"/>
    <sheet name="Drill-down Employment" sheetId="16" r:id="rId12"/>
    <sheet name="P&amp;H Jobs" sheetId="18" r:id="rId13"/>
  </sheets>
  <externalReferences>
    <externalReference r:id="rId14"/>
    <externalReference r:id="rId15"/>
    <externalReference r:id="rId16"/>
  </externalReferences>
  <definedNames>
    <definedName name="GrowthRelatives">'[1]Dispersion UN Ratios'!$AZ$5:$BD$159</definedName>
    <definedName name="North_GDP">[2]GDP!$B$11:$BI$29</definedName>
    <definedName name="North_paper_2">'[3]Dispersion UN GD-Cap'!$E$3:$AZ$35</definedName>
    <definedName name="North_Pop">[2]POP!$B$11:$BI$29</definedName>
  </definedNames>
  <calcPr calcId="191029"/>
  <pivotCaches>
    <pivotCache cacheId="3" r:id="rId17"/>
    <pivotCache cacheId="4" r:id="rId18"/>
    <pivotCache cacheId="7" r:id="rId19"/>
    <pivotCache cacheId="10" r:id="rId20"/>
    <pivotCache cacheId="71" r:id="rId21"/>
    <pivotCache cacheId="89" r:id="rId22"/>
    <pivotCache cacheId="106" r:id="rId23"/>
    <pivotCache cacheId="115" r:id="rId24"/>
    <pivotCache cacheId="127" r:id="rId25"/>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im_geography_e689a29d-93ca-4a5c-a29c-be12e1f1cdc1" name="dim_geography" connection="SqlServer DESKTOP-KSAPEQM CANADA_CI_OLTP"/>
          <x15:modelTable id="fact_fed5b8c9-77fa-4118-b852-392e69edd09a" name="fact" connection="SqlServer DESKTOP-KSAPEQM CANADA_CI_OLTP"/>
          <x15:modelTable id="dim_industry_with_descriptions_f4d03fa4-23a5-4e82-8399-a1376ad7096c" name="dim_industry_with_descriptions" connection="SqlServer DESKTOP-KSAPEQM CANADA_CI_OLTP"/>
        </x15:modelTables>
        <x15:modelRelationships>
          <x15:modelRelationship fromTable="fact" fromColumn="geo_name_id" toTable="dim_geography" toColumn="geo_name_id"/>
          <x15:modelRelationship fromTable="fact" fromColumn="pnaics_id" toTable="dim_industry_with_descriptions" toColumn="pnaics_id"/>
        </x15:modelRelationships>
        <x15:extLst>
          <ext xmlns:x16="http://schemas.microsoft.com/office/spreadsheetml/2014/11/main" uri="{9835A34E-60A6-4A7C-AAB8-D5F71C897F49}">
            <x16:modelTimeGroupings>
              <x16:modelTimeGrouping tableName="fact"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34" i="7" l="1"/>
  <c r="M34" i="7"/>
  <c r="L34" i="7"/>
  <c r="K34" i="7"/>
  <c r="J34" i="7"/>
  <c r="I34" i="7"/>
  <c r="H34" i="7"/>
  <c r="G34" i="7"/>
  <c r="F34" i="7"/>
  <c r="E34" i="7"/>
  <c r="D34" i="7"/>
  <c r="C34" i="7"/>
  <c r="O34" i="7" s="1"/>
  <c r="P34" i="2"/>
  <c r="O34" i="2"/>
  <c r="M34" i="2"/>
  <c r="L34" i="2"/>
  <c r="K34" i="2"/>
  <c r="J34" i="2"/>
  <c r="I34" i="2"/>
  <c r="H34" i="2"/>
  <c r="G34" i="2"/>
  <c r="F34" i="2"/>
  <c r="E34" i="2"/>
  <c r="D34" i="2"/>
  <c r="C34" i="2"/>
  <c r="L32" i="18"/>
  <c r="K32" i="18"/>
  <c r="J32" i="18"/>
  <c r="I32" i="18"/>
  <c r="H32" i="18"/>
  <c r="G32" i="18"/>
  <c r="F32" i="18"/>
  <c r="E32" i="18"/>
  <c r="D32" i="18"/>
  <c r="C32" i="18"/>
  <c r="L31" i="18"/>
  <c r="K31" i="18"/>
  <c r="J31" i="18"/>
  <c r="I31" i="18"/>
  <c r="H31" i="18"/>
  <c r="G31" i="18"/>
  <c r="F31" i="18"/>
  <c r="E31" i="18"/>
  <c r="D31" i="18"/>
  <c r="C31" i="18"/>
  <c r="L30" i="18"/>
  <c r="K30" i="18"/>
  <c r="J30" i="18"/>
  <c r="I30" i="18"/>
  <c r="H30" i="18"/>
  <c r="G30" i="18"/>
  <c r="O30" i="18" s="1"/>
  <c r="F30" i="18"/>
  <c r="E30" i="18"/>
  <c r="D30" i="18"/>
  <c r="C30" i="18"/>
  <c r="L29" i="18"/>
  <c r="K29" i="18"/>
  <c r="J29" i="18"/>
  <c r="I29" i="18"/>
  <c r="H29" i="18"/>
  <c r="G29" i="18"/>
  <c r="F29" i="18"/>
  <c r="E29" i="18"/>
  <c r="D29" i="18"/>
  <c r="C29" i="18"/>
  <c r="L28" i="18"/>
  <c r="K28" i="18"/>
  <c r="J28" i="18"/>
  <c r="I28" i="18"/>
  <c r="H28" i="18"/>
  <c r="G28" i="18"/>
  <c r="F28" i="18"/>
  <c r="E28" i="18"/>
  <c r="D28" i="18"/>
  <c r="C28" i="18"/>
  <c r="L27" i="18"/>
  <c r="K27" i="18"/>
  <c r="J27" i="18"/>
  <c r="I27" i="18"/>
  <c r="H27" i="18"/>
  <c r="G27" i="18"/>
  <c r="F27" i="18"/>
  <c r="E27" i="18"/>
  <c r="D27" i="18"/>
  <c r="C27" i="18"/>
  <c r="L26" i="18"/>
  <c r="K26" i="18"/>
  <c r="P26" i="18" s="1"/>
  <c r="J26" i="18"/>
  <c r="I26" i="18"/>
  <c r="H26" i="18"/>
  <c r="G26" i="18"/>
  <c r="F26" i="18"/>
  <c r="E26" i="18"/>
  <c r="D26" i="18"/>
  <c r="C26" i="18"/>
  <c r="L25" i="18"/>
  <c r="K25" i="18"/>
  <c r="J25" i="18"/>
  <c r="I25" i="18"/>
  <c r="H25" i="18"/>
  <c r="G25" i="18"/>
  <c r="F25" i="18"/>
  <c r="E25" i="18"/>
  <c r="D25" i="18"/>
  <c r="C25" i="18"/>
  <c r="L24" i="18"/>
  <c r="K24" i="18"/>
  <c r="J24" i="18"/>
  <c r="I24" i="18"/>
  <c r="H24" i="18"/>
  <c r="G24" i="18"/>
  <c r="F24" i="18"/>
  <c r="E24" i="18"/>
  <c r="D24" i="18"/>
  <c r="C24" i="18"/>
  <c r="L23" i="18"/>
  <c r="K23" i="18"/>
  <c r="J23" i="18"/>
  <c r="I23" i="18"/>
  <c r="H23" i="18"/>
  <c r="G23" i="18"/>
  <c r="F23" i="18"/>
  <c r="E23" i="18"/>
  <c r="D23" i="18"/>
  <c r="C23" i="18"/>
  <c r="L22" i="18"/>
  <c r="K22" i="18"/>
  <c r="J22" i="18"/>
  <c r="I22" i="18"/>
  <c r="H22" i="18"/>
  <c r="G22" i="18"/>
  <c r="F22" i="18"/>
  <c r="E22" i="18"/>
  <c r="D22" i="18"/>
  <c r="C22" i="18"/>
  <c r="M35" i="14"/>
  <c r="M36" i="14" s="1"/>
  <c r="L35" i="14"/>
  <c r="L36" i="14" s="1"/>
  <c r="K35" i="14"/>
  <c r="M33" i="14"/>
  <c r="L33" i="14"/>
  <c r="K33" i="14"/>
  <c r="P33" i="14" s="1"/>
  <c r="M13" i="11" s="1"/>
  <c r="J33" i="14"/>
  <c r="I33" i="14"/>
  <c r="H33" i="14"/>
  <c r="G33" i="14"/>
  <c r="O33" i="14" s="1"/>
  <c r="L13" i="11" s="1"/>
  <c r="F33" i="14"/>
  <c r="E33" i="14"/>
  <c r="D33" i="14"/>
  <c r="C33" i="14"/>
  <c r="B33" i="14"/>
  <c r="B32" i="18"/>
  <c r="B31" i="18"/>
  <c r="B30" i="18"/>
  <c r="B29" i="18"/>
  <c r="B28" i="18"/>
  <c r="B27" i="18"/>
  <c r="B26" i="18"/>
  <c r="B25" i="18"/>
  <c r="B24" i="18"/>
  <c r="B23" i="18"/>
  <c r="B22" i="18"/>
  <c r="B374" i="16"/>
  <c r="M23" i="11"/>
  <c r="M16" i="11"/>
  <c r="L16" i="11"/>
  <c r="L32" i="15"/>
  <c r="K32" i="15"/>
  <c r="J32" i="15"/>
  <c r="I32" i="15"/>
  <c r="H32" i="15"/>
  <c r="G32" i="15"/>
  <c r="F32" i="15"/>
  <c r="E32" i="15"/>
  <c r="D32" i="15"/>
  <c r="C32" i="15"/>
  <c r="B32" i="15"/>
  <c r="L31" i="15"/>
  <c r="K31" i="15"/>
  <c r="J31" i="15"/>
  <c r="I31" i="15"/>
  <c r="H31" i="15"/>
  <c r="G31" i="15"/>
  <c r="O31" i="15" s="1"/>
  <c r="L26" i="11" s="1"/>
  <c r="F31" i="15"/>
  <c r="E31" i="15"/>
  <c r="D31" i="15"/>
  <c r="C31" i="15"/>
  <c r="B31" i="15"/>
  <c r="L30" i="15"/>
  <c r="K30" i="15"/>
  <c r="J30" i="15"/>
  <c r="I30" i="15"/>
  <c r="H30" i="15"/>
  <c r="G30" i="15"/>
  <c r="F30" i="15"/>
  <c r="E30" i="15"/>
  <c r="D30" i="15"/>
  <c r="C30" i="15"/>
  <c r="B30" i="15"/>
  <c r="L29" i="15"/>
  <c r="K29" i="15"/>
  <c r="J29" i="15"/>
  <c r="I29" i="15"/>
  <c r="H29" i="15"/>
  <c r="G29" i="15"/>
  <c r="F29" i="15"/>
  <c r="E29" i="15"/>
  <c r="D29" i="15"/>
  <c r="C29" i="15"/>
  <c r="B29" i="15"/>
  <c r="L28" i="15"/>
  <c r="K28" i="15"/>
  <c r="P28" i="15" s="1"/>
  <c r="J28" i="15"/>
  <c r="I28" i="15"/>
  <c r="H28" i="15"/>
  <c r="G28" i="15"/>
  <c r="F28" i="15"/>
  <c r="E28" i="15"/>
  <c r="D28" i="15"/>
  <c r="C28" i="15"/>
  <c r="B28" i="15"/>
  <c r="L27" i="15"/>
  <c r="K27" i="15"/>
  <c r="J27" i="15"/>
  <c r="I27" i="15"/>
  <c r="H27" i="15"/>
  <c r="G27" i="15"/>
  <c r="F27" i="15"/>
  <c r="E27" i="15"/>
  <c r="D27" i="15"/>
  <c r="C27" i="15"/>
  <c r="B27" i="15"/>
  <c r="L26" i="15"/>
  <c r="K26" i="15"/>
  <c r="J26" i="15"/>
  <c r="I26" i="15"/>
  <c r="H26" i="15"/>
  <c r="G26" i="15"/>
  <c r="F26" i="15"/>
  <c r="E26" i="15"/>
  <c r="D26" i="15"/>
  <c r="C26" i="15"/>
  <c r="B26" i="15"/>
  <c r="L25" i="15"/>
  <c r="K25" i="15"/>
  <c r="J25" i="15"/>
  <c r="I25" i="15"/>
  <c r="H25" i="15"/>
  <c r="G25" i="15"/>
  <c r="F25" i="15"/>
  <c r="E25" i="15"/>
  <c r="D25" i="15"/>
  <c r="C25" i="15"/>
  <c r="B25" i="15"/>
  <c r="L24" i="15"/>
  <c r="K24" i="15"/>
  <c r="J24" i="15"/>
  <c r="I24" i="15"/>
  <c r="H24" i="15"/>
  <c r="G24" i="15"/>
  <c r="F24" i="15"/>
  <c r="E24" i="15"/>
  <c r="D24" i="15"/>
  <c r="C24" i="15"/>
  <c r="B24" i="15"/>
  <c r="L23" i="15"/>
  <c r="K23" i="15"/>
  <c r="J23" i="15"/>
  <c r="I23" i="15"/>
  <c r="H23" i="15"/>
  <c r="G23" i="15"/>
  <c r="F23" i="15"/>
  <c r="E23" i="15"/>
  <c r="D23" i="15"/>
  <c r="C23" i="15"/>
  <c r="B23" i="15"/>
  <c r="L22" i="15"/>
  <c r="K22" i="15"/>
  <c r="J22" i="15"/>
  <c r="I22" i="15"/>
  <c r="H22" i="15"/>
  <c r="G22" i="15"/>
  <c r="F22" i="15"/>
  <c r="E22" i="15"/>
  <c r="D22" i="15"/>
  <c r="C22" i="15"/>
  <c r="B22" i="15"/>
  <c r="M2" i="11"/>
  <c r="L2" i="11"/>
  <c r="M32" i="14"/>
  <c r="L32" i="14"/>
  <c r="K32" i="14"/>
  <c r="J32" i="14"/>
  <c r="I32" i="14"/>
  <c r="H32" i="14"/>
  <c r="G32" i="14"/>
  <c r="F32" i="14"/>
  <c r="E32" i="14"/>
  <c r="D32" i="14"/>
  <c r="C32" i="14"/>
  <c r="B32" i="14"/>
  <c r="M31" i="14"/>
  <c r="L31" i="14"/>
  <c r="K31" i="14"/>
  <c r="J31" i="14"/>
  <c r="I31" i="14"/>
  <c r="H31" i="14"/>
  <c r="G31" i="14"/>
  <c r="F31" i="14"/>
  <c r="E31" i="14"/>
  <c r="D31" i="14"/>
  <c r="C31" i="14"/>
  <c r="B31" i="14"/>
  <c r="M30" i="14"/>
  <c r="L30" i="14"/>
  <c r="K30" i="14"/>
  <c r="J30" i="14"/>
  <c r="I30" i="14"/>
  <c r="H30" i="14"/>
  <c r="G30" i="14"/>
  <c r="F30" i="14"/>
  <c r="E30" i="14"/>
  <c r="D30" i="14"/>
  <c r="C30" i="14"/>
  <c r="B30" i="14"/>
  <c r="M29" i="14"/>
  <c r="L29" i="14"/>
  <c r="K29" i="14"/>
  <c r="J29" i="14"/>
  <c r="I29" i="14"/>
  <c r="H29" i="14"/>
  <c r="G29" i="14"/>
  <c r="F29" i="14"/>
  <c r="E29" i="14"/>
  <c r="D29" i="14"/>
  <c r="C29" i="14"/>
  <c r="B29" i="14"/>
  <c r="M28" i="14"/>
  <c r="L28" i="14"/>
  <c r="K28" i="14"/>
  <c r="J28" i="14"/>
  <c r="I28" i="14"/>
  <c r="H28" i="14"/>
  <c r="G28" i="14"/>
  <c r="F28" i="14"/>
  <c r="E28" i="14"/>
  <c r="D28" i="14"/>
  <c r="C28" i="14"/>
  <c r="B28" i="14"/>
  <c r="M27" i="14"/>
  <c r="L27" i="14"/>
  <c r="K27" i="14"/>
  <c r="J27" i="14"/>
  <c r="I27" i="14"/>
  <c r="H27" i="14"/>
  <c r="G27" i="14"/>
  <c r="F27" i="14"/>
  <c r="E27" i="14"/>
  <c r="D27" i="14"/>
  <c r="C27" i="14"/>
  <c r="B27" i="14"/>
  <c r="M26" i="14"/>
  <c r="L26" i="14"/>
  <c r="K26" i="14"/>
  <c r="J26" i="14"/>
  <c r="I26" i="14"/>
  <c r="H26" i="14"/>
  <c r="G26" i="14"/>
  <c r="F26" i="14"/>
  <c r="E26" i="14"/>
  <c r="D26" i="14"/>
  <c r="C26" i="14"/>
  <c r="B26" i="14"/>
  <c r="M25" i="14"/>
  <c r="L25" i="14"/>
  <c r="K25" i="14"/>
  <c r="J25" i="14"/>
  <c r="I25" i="14"/>
  <c r="H25" i="14"/>
  <c r="G25" i="14"/>
  <c r="F25" i="14"/>
  <c r="E25" i="14"/>
  <c r="D25" i="14"/>
  <c r="C25" i="14"/>
  <c r="B25" i="14"/>
  <c r="M24" i="14"/>
  <c r="L24" i="14"/>
  <c r="K24" i="14"/>
  <c r="J24" i="14"/>
  <c r="I24" i="14"/>
  <c r="H24" i="14"/>
  <c r="G24" i="14"/>
  <c r="F24" i="14"/>
  <c r="F36" i="14" s="1"/>
  <c r="E24" i="14"/>
  <c r="D24" i="14"/>
  <c r="C24" i="14"/>
  <c r="B24" i="14"/>
  <c r="M23" i="14"/>
  <c r="L23" i="14"/>
  <c r="K23" i="14"/>
  <c r="J23" i="14"/>
  <c r="I23" i="14"/>
  <c r="I35" i="14" s="1"/>
  <c r="I36" i="14" s="1"/>
  <c r="H23" i="14"/>
  <c r="H35" i="14" s="1"/>
  <c r="H36" i="14" s="1"/>
  <c r="G23" i="14"/>
  <c r="F23" i="14"/>
  <c r="E23" i="14"/>
  <c r="D23" i="14"/>
  <c r="C23" i="14"/>
  <c r="B23" i="14"/>
  <c r="M22" i="14"/>
  <c r="L22" i="14"/>
  <c r="K22" i="14"/>
  <c r="J22" i="14"/>
  <c r="J35" i="14" s="1"/>
  <c r="I22" i="14"/>
  <c r="H22" i="14"/>
  <c r="G22" i="14"/>
  <c r="G35" i="14" s="1"/>
  <c r="O35" i="14" s="1"/>
  <c r="F22" i="14"/>
  <c r="F35" i="14" s="1"/>
  <c r="E22" i="14"/>
  <c r="E35" i="14" s="1"/>
  <c r="E36" i="14" s="1"/>
  <c r="D22" i="14"/>
  <c r="D35" i="14" s="1"/>
  <c r="D36" i="14" s="1"/>
  <c r="C22" i="14"/>
  <c r="C35" i="14" s="1"/>
  <c r="C36" i="14" s="1"/>
  <c r="B22" i="14"/>
  <c r="J2" i="11"/>
  <c r="I2" i="11"/>
  <c r="W7" i="12" a="1"/>
  <c r="W15" i="12" s="1"/>
  <c r="V7" i="12" a="1"/>
  <c r="V14" i="12" s="1"/>
  <c r="U7" i="12" a="1"/>
  <c r="U13" i="12" s="1"/>
  <c r="T7" i="12" a="1"/>
  <c r="T12" i="12" s="1"/>
  <c r="P20" i="12"/>
  <c r="O20" i="12"/>
  <c r="N20" i="12"/>
  <c r="M20" i="12"/>
  <c r="L20" i="12"/>
  <c r="K20" i="12"/>
  <c r="J20" i="12"/>
  <c r="I20" i="12"/>
  <c r="H20" i="12"/>
  <c r="G20" i="12"/>
  <c r="F20" i="12"/>
  <c r="E20" i="12"/>
  <c r="D20" i="12"/>
  <c r="C20" i="12"/>
  <c r="P19" i="12"/>
  <c r="O19" i="12"/>
  <c r="N19" i="12"/>
  <c r="M19" i="12"/>
  <c r="L19" i="12"/>
  <c r="K19" i="12"/>
  <c r="J19" i="12"/>
  <c r="I19" i="12"/>
  <c r="H19" i="12"/>
  <c r="G19" i="12"/>
  <c r="F19" i="12"/>
  <c r="E19" i="12"/>
  <c r="D19" i="12"/>
  <c r="C19" i="12"/>
  <c r="P18" i="12"/>
  <c r="O18" i="12"/>
  <c r="N18" i="12"/>
  <c r="M18" i="12"/>
  <c r="L18" i="12"/>
  <c r="K18" i="12"/>
  <c r="J18" i="12"/>
  <c r="I18" i="12"/>
  <c r="H18" i="12"/>
  <c r="G18" i="12"/>
  <c r="F18" i="12"/>
  <c r="E18" i="12"/>
  <c r="D18" i="12"/>
  <c r="C18" i="12"/>
  <c r="B28" i="16"/>
  <c r="B12" i="16"/>
  <c r="B10" i="16"/>
  <c r="B25" i="16"/>
  <c r="B24" i="16"/>
  <c r="B23" i="16"/>
  <c r="B22" i="16"/>
  <c r="K8" i="16"/>
  <c r="B21" i="16"/>
  <c r="J8" i="16"/>
  <c r="B20" i="16"/>
  <c r="I8" i="16"/>
  <c r="E8" i="16"/>
  <c r="B19" i="16"/>
  <c r="H8" i="16"/>
  <c r="B18" i="16"/>
  <c r="G8" i="16"/>
  <c r="F8" i="16"/>
  <c r="B17" i="16"/>
  <c r="B16" i="16"/>
  <c r="B31" i="16"/>
  <c r="B15" i="16"/>
  <c r="D8" i="16"/>
  <c r="B27" i="16"/>
  <c r="M8" i="16"/>
  <c r="B30" i="16"/>
  <c r="B14" i="16"/>
  <c r="C8" i="16"/>
  <c r="B26" i="16"/>
  <c r="B9" i="16"/>
  <c r="B29" i="16"/>
  <c r="B13" i="16"/>
  <c r="B7" i="16"/>
  <c r="G30" i="16"/>
  <c r="C26" i="16"/>
  <c r="J21" i="16"/>
  <c r="M12" i="16"/>
  <c r="B11" i="16"/>
  <c r="K31" i="16"/>
  <c r="G27" i="16"/>
  <c r="H24" i="16"/>
  <c r="I21" i="16"/>
  <c r="J18" i="16"/>
  <c r="F14" i="16"/>
  <c r="M9" i="16"/>
  <c r="F27" i="16"/>
  <c r="I18" i="16"/>
  <c r="K12" i="16"/>
  <c r="J28" i="16"/>
  <c r="G21" i="16"/>
  <c r="I15" i="16"/>
  <c r="K9" i="16"/>
  <c r="J25" i="16"/>
  <c r="I12" i="16"/>
  <c r="L8" i="16"/>
  <c r="L15" i="16" s="1"/>
  <c r="E10" i="16"/>
  <c r="J11" i="16"/>
  <c r="D13" i="16"/>
  <c r="I14" i="16"/>
  <c r="C16" i="16"/>
  <c r="H17" i="16"/>
  <c r="M18" i="16"/>
  <c r="G20" i="16"/>
  <c r="L21" i="16"/>
  <c r="F23" i="16"/>
  <c r="K24" i="16"/>
  <c r="E26" i="16"/>
  <c r="J27" i="16"/>
  <c r="D29" i="16"/>
  <c r="I30" i="16"/>
  <c r="J9" i="16"/>
  <c r="H15" i="16"/>
  <c r="I28" i="16"/>
  <c r="E11" i="16"/>
  <c r="M19" i="16"/>
  <c r="E27" i="16"/>
  <c r="F11" i="16"/>
  <c r="D17" i="16"/>
  <c r="H21" i="16"/>
  <c r="G24" i="16"/>
  <c r="E30" i="16"/>
  <c r="K15" i="16"/>
  <c r="C23" i="16"/>
  <c r="L28" i="16"/>
  <c r="H11" i="16"/>
  <c r="F17" i="16"/>
  <c r="E20" i="16"/>
  <c r="I24" i="16"/>
  <c r="M28" i="16"/>
  <c r="F10" i="16"/>
  <c r="K11" i="16"/>
  <c r="E13" i="16"/>
  <c r="J14" i="16"/>
  <c r="D16" i="16"/>
  <c r="I17" i="16"/>
  <c r="C19" i="16"/>
  <c r="H20" i="16"/>
  <c r="M21" i="16"/>
  <c r="G23" i="16"/>
  <c r="L24" i="16"/>
  <c r="F26" i="16"/>
  <c r="K27" i="16"/>
  <c r="E29" i="16"/>
  <c r="J30" i="16"/>
  <c r="D11" i="16"/>
  <c r="D27" i="16"/>
  <c r="J12" i="16"/>
  <c r="C17" i="16"/>
  <c r="F24" i="16"/>
  <c r="D30" i="16"/>
  <c r="L9" i="16"/>
  <c r="J15" i="16"/>
  <c r="M22" i="16"/>
  <c r="J31" i="16"/>
  <c r="G11" i="16"/>
  <c r="K18" i="16"/>
  <c r="H27" i="16"/>
  <c r="G10" i="16"/>
  <c r="L11" i="16"/>
  <c r="F13" i="16"/>
  <c r="K14" i="16"/>
  <c r="E16" i="16"/>
  <c r="J17" i="16"/>
  <c r="D19" i="16"/>
  <c r="I20" i="16"/>
  <c r="C22" i="16"/>
  <c r="H23" i="16"/>
  <c r="M24" i="16"/>
  <c r="G26" i="16"/>
  <c r="L27" i="16"/>
  <c r="F29" i="16"/>
  <c r="K30" i="16"/>
  <c r="C9" i="16"/>
  <c r="H10" i="16"/>
  <c r="M11" i="16"/>
  <c r="G13" i="16"/>
  <c r="L14" i="16"/>
  <c r="F16" i="16"/>
  <c r="K17" i="16"/>
  <c r="E19" i="16"/>
  <c r="J20" i="16"/>
  <c r="D22" i="16"/>
  <c r="I23" i="16"/>
  <c r="C25" i="16"/>
  <c r="H26" i="16"/>
  <c r="M27" i="16"/>
  <c r="G29" i="16"/>
  <c r="L30" i="16"/>
  <c r="F21" i="16"/>
  <c r="H13" i="16"/>
  <c r="D25" i="16"/>
  <c r="G18" i="16"/>
  <c r="D9" i="16"/>
  <c r="C12" i="16"/>
  <c r="M14" i="16"/>
  <c r="G16" i="16"/>
  <c r="L17" i="16"/>
  <c r="F19" i="16"/>
  <c r="K20" i="16"/>
  <c r="E22" i="16"/>
  <c r="J23" i="16"/>
  <c r="I26" i="16"/>
  <c r="C28" i="16"/>
  <c r="H29" i="16"/>
  <c r="M30" i="16"/>
  <c r="E9" i="16"/>
  <c r="J10" i="16"/>
  <c r="D12" i="16"/>
  <c r="I13" i="16"/>
  <c r="C15" i="16"/>
  <c r="H16" i="16"/>
  <c r="M17" i="16"/>
  <c r="G19" i="16"/>
  <c r="L20" i="16"/>
  <c r="F22" i="16"/>
  <c r="K23" i="16"/>
  <c r="E25" i="16"/>
  <c r="J26" i="16"/>
  <c r="D28" i="16"/>
  <c r="I29" i="16"/>
  <c r="C31" i="16"/>
  <c r="K22" i="16"/>
  <c r="F9" i="16"/>
  <c r="K10" i="16"/>
  <c r="E12" i="16"/>
  <c r="J13" i="16"/>
  <c r="D15" i="16"/>
  <c r="I16" i="16"/>
  <c r="C18" i="16"/>
  <c r="H19" i="16"/>
  <c r="M20" i="16"/>
  <c r="G22" i="16"/>
  <c r="L23" i="16"/>
  <c r="F25" i="16"/>
  <c r="K26" i="16"/>
  <c r="E28" i="16"/>
  <c r="J29" i="16"/>
  <c r="D31" i="16"/>
  <c r="M16" i="16"/>
  <c r="I10" i="16"/>
  <c r="G9" i="16"/>
  <c r="L10" i="16"/>
  <c r="F12" i="16"/>
  <c r="K13" i="16"/>
  <c r="E15" i="16"/>
  <c r="J16" i="16"/>
  <c r="D18" i="16"/>
  <c r="I19" i="16"/>
  <c r="C21" i="16"/>
  <c r="H22" i="16"/>
  <c r="M23" i="16"/>
  <c r="G25" i="16"/>
  <c r="L26" i="16"/>
  <c r="F28" i="16"/>
  <c r="K29" i="16"/>
  <c r="E31" i="16"/>
  <c r="E24" i="16"/>
  <c r="H9" i="16"/>
  <c r="M10" i="16"/>
  <c r="G12" i="16"/>
  <c r="L13" i="16"/>
  <c r="F15" i="16"/>
  <c r="K16" i="16"/>
  <c r="E18" i="16"/>
  <c r="J19" i="16"/>
  <c r="D21" i="16"/>
  <c r="I22" i="16"/>
  <c r="C24" i="16"/>
  <c r="H25" i="16"/>
  <c r="M26" i="16"/>
  <c r="G28" i="16"/>
  <c r="L29" i="16"/>
  <c r="F31" i="16"/>
  <c r="I9" i="16"/>
  <c r="C11" i="16"/>
  <c r="H12" i="16"/>
  <c r="M13" i="16"/>
  <c r="G15" i="16"/>
  <c r="L16" i="16"/>
  <c r="F18" i="16"/>
  <c r="K19" i="16"/>
  <c r="E21" i="16"/>
  <c r="J22" i="16"/>
  <c r="D24" i="16"/>
  <c r="I25" i="16"/>
  <c r="C27" i="16"/>
  <c r="H28" i="16"/>
  <c r="M29" i="16"/>
  <c r="G31" i="16"/>
  <c r="H31" i="16"/>
  <c r="L19" i="16"/>
  <c r="C30" i="16"/>
  <c r="D14" i="16"/>
  <c r="H18" i="16"/>
  <c r="L22" i="16"/>
  <c r="K25" i="16"/>
  <c r="I31" i="16"/>
  <c r="E14" i="16"/>
  <c r="C20" i="16"/>
  <c r="L25" i="16"/>
  <c r="K28" i="16"/>
  <c r="L12" i="16"/>
  <c r="E17" i="16"/>
  <c r="D20" i="16"/>
  <c r="M25" i="16"/>
  <c r="F30" i="16"/>
  <c r="C10" i="16"/>
  <c r="G14" i="16"/>
  <c r="D23" i="16"/>
  <c r="L31" i="16"/>
  <c r="D10" i="16"/>
  <c r="I11" i="16"/>
  <c r="C13" i="16"/>
  <c r="H14" i="16"/>
  <c r="M15" i="16"/>
  <c r="G17" i="16"/>
  <c r="L18" i="16"/>
  <c r="F20" i="16"/>
  <c r="K21" i="16"/>
  <c r="E23" i="16"/>
  <c r="J24" i="16"/>
  <c r="D26" i="16"/>
  <c r="I27" i="16"/>
  <c r="C29" i="16"/>
  <c r="H30" i="16"/>
  <c r="M31" i="16"/>
  <c r="C14" i="16"/>
  <c r="O27" i="18" l="1"/>
  <c r="P31" i="18"/>
  <c r="O31" i="18"/>
  <c r="O25" i="18"/>
  <c r="P24" i="18"/>
  <c r="P35" i="14"/>
  <c r="G36" i="14"/>
  <c r="J36" i="14"/>
  <c r="K36" i="14"/>
  <c r="P32" i="18"/>
  <c r="P28" i="18"/>
  <c r="E34" i="18"/>
  <c r="O22" i="18"/>
  <c r="O26" i="18"/>
  <c r="P29" i="18"/>
  <c r="O23" i="18"/>
  <c r="O28" i="18"/>
  <c r="O27" i="15"/>
  <c r="L22" i="11" s="1"/>
  <c r="P32" i="15"/>
  <c r="M27" i="11" s="1"/>
  <c r="F34" i="18"/>
  <c r="P27" i="18"/>
  <c r="I34" i="18"/>
  <c r="O32" i="18"/>
  <c r="P22" i="18"/>
  <c r="H34" i="18"/>
  <c r="J34" i="18"/>
  <c r="L34" i="18"/>
  <c r="P25" i="18"/>
  <c r="P23" i="18"/>
  <c r="P30" i="18"/>
  <c r="G34" i="18"/>
  <c r="O51" i="18" s="1"/>
  <c r="O24" i="18"/>
  <c r="C34" i="18"/>
  <c r="D34" i="18"/>
  <c r="O29" i="18"/>
  <c r="K34" i="18"/>
  <c r="D35" i="16"/>
  <c r="E35" i="16"/>
  <c r="F35" i="16"/>
  <c r="G35" i="16"/>
  <c r="H35" i="16"/>
  <c r="I35" i="16"/>
  <c r="J35" i="16"/>
  <c r="K35" i="16"/>
  <c r="L35" i="16"/>
  <c r="M35" i="16"/>
  <c r="C35" i="16"/>
  <c r="L374" i="16"/>
  <c r="I378" i="16"/>
  <c r="P9" i="16"/>
  <c r="K375" i="16"/>
  <c r="I381" i="16"/>
  <c r="O21" i="16"/>
  <c r="P12" i="16"/>
  <c r="K378" i="16"/>
  <c r="I384" i="16"/>
  <c r="M375" i="16"/>
  <c r="F380" i="16"/>
  <c r="J384" i="16"/>
  <c r="B377" i="16"/>
  <c r="M378" i="16"/>
  <c r="L381" i="16"/>
  <c r="O30" i="16"/>
  <c r="B379" i="16"/>
  <c r="E376" i="16"/>
  <c r="J377" i="16"/>
  <c r="D379" i="16"/>
  <c r="I380" i="16"/>
  <c r="C382" i="16"/>
  <c r="H383" i="16"/>
  <c r="M384" i="16"/>
  <c r="J375" i="16"/>
  <c r="H381" i="16"/>
  <c r="E377" i="16"/>
  <c r="M33" i="16"/>
  <c r="B375" i="16"/>
  <c r="F377" i="16"/>
  <c r="D383" i="16"/>
  <c r="P15" i="16"/>
  <c r="K381" i="16"/>
  <c r="H377" i="16"/>
  <c r="F383" i="16"/>
  <c r="C374" i="16"/>
  <c r="B380" i="16"/>
  <c r="F376" i="16"/>
  <c r="K377" i="16"/>
  <c r="E379" i="16"/>
  <c r="J380" i="16"/>
  <c r="D382" i="16"/>
  <c r="I383" i="16"/>
  <c r="C33" i="16"/>
  <c r="O23" i="16"/>
  <c r="D377" i="16"/>
  <c r="M374" i="16"/>
  <c r="J378" i="16"/>
  <c r="C383" i="16"/>
  <c r="L375" i="16"/>
  <c r="J381" i="16"/>
  <c r="G377" i="16"/>
  <c r="P18" i="16"/>
  <c r="K384" i="16"/>
  <c r="D374" i="16"/>
  <c r="B381" i="16"/>
  <c r="G376" i="16"/>
  <c r="L377" i="16"/>
  <c r="F379" i="16"/>
  <c r="P14" i="16"/>
  <c r="K380" i="16"/>
  <c r="E382" i="16"/>
  <c r="J383" i="16"/>
  <c r="D33" i="16"/>
  <c r="O26" i="16"/>
  <c r="P30" i="16"/>
  <c r="B382" i="16"/>
  <c r="C375" i="16"/>
  <c r="H376" i="16"/>
  <c r="M377" i="16"/>
  <c r="G379" i="16"/>
  <c r="O13" i="16"/>
  <c r="L380" i="16"/>
  <c r="F382" i="16"/>
  <c r="P17" i="16"/>
  <c r="K383" i="16"/>
  <c r="E33" i="16"/>
  <c r="B383" i="16"/>
  <c r="H379" i="16"/>
  <c r="G384" i="16"/>
  <c r="O18" i="16"/>
  <c r="F374" i="16"/>
  <c r="D375" i="16"/>
  <c r="C378" i="16"/>
  <c r="M380" i="16"/>
  <c r="G382" i="16"/>
  <c r="O16" i="16"/>
  <c r="L383" i="16"/>
  <c r="F33" i="16"/>
  <c r="G374" i="16"/>
  <c r="O374" i="16" s="1"/>
  <c r="B384" i="16"/>
  <c r="E375" i="16"/>
  <c r="J376" i="16"/>
  <c r="D378" i="16"/>
  <c r="I379" i="16"/>
  <c r="C381" i="16"/>
  <c r="H382" i="16"/>
  <c r="M383" i="16"/>
  <c r="G33" i="16"/>
  <c r="O19" i="16"/>
  <c r="P23" i="16"/>
  <c r="P22" i="16"/>
  <c r="H374" i="16"/>
  <c r="F375" i="16"/>
  <c r="K376" i="16"/>
  <c r="E378" i="16"/>
  <c r="J379" i="16"/>
  <c r="D381" i="16"/>
  <c r="I382" i="16"/>
  <c r="C384" i="16"/>
  <c r="H33" i="16"/>
  <c r="O22" i="16"/>
  <c r="P26" i="16"/>
  <c r="M382" i="16"/>
  <c r="E374" i="16"/>
  <c r="I376" i="16"/>
  <c r="I374" i="16"/>
  <c r="G375" i="16"/>
  <c r="O9" i="16"/>
  <c r="L376" i="16"/>
  <c r="F378" i="16"/>
  <c r="P13" i="16"/>
  <c r="K379" i="16"/>
  <c r="E381" i="16"/>
  <c r="J382" i="16"/>
  <c r="D384" i="16"/>
  <c r="I33" i="16"/>
  <c r="J374" i="16"/>
  <c r="H375" i="16"/>
  <c r="M376" i="16"/>
  <c r="O12" i="16"/>
  <c r="G378" i="16"/>
  <c r="L379" i="16"/>
  <c r="F381" i="16"/>
  <c r="K382" i="16"/>
  <c r="P16" i="16"/>
  <c r="E384" i="16"/>
  <c r="J33" i="16"/>
  <c r="K374" i="16"/>
  <c r="I375" i="16"/>
  <c r="C377" i="16"/>
  <c r="H378" i="16"/>
  <c r="M379" i="16"/>
  <c r="G381" i="16"/>
  <c r="O15" i="16"/>
  <c r="L382" i="16"/>
  <c r="F384" i="16"/>
  <c r="K33" i="16"/>
  <c r="P19" i="16"/>
  <c r="C380" i="16"/>
  <c r="L33" i="16"/>
  <c r="D380" i="16"/>
  <c r="H384" i="16"/>
  <c r="E380" i="16"/>
  <c r="B376" i="16"/>
  <c r="L378" i="16"/>
  <c r="E383" i="16"/>
  <c r="C376" i="16"/>
  <c r="G380" i="16"/>
  <c r="O14" i="16"/>
  <c r="B378" i="16"/>
  <c r="D376" i="16"/>
  <c r="I377" i="16"/>
  <c r="C379" i="16"/>
  <c r="H380" i="16"/>
  <c r="M381" i="16"/>
  <c r="G383" i="16"/>
  <c r="O17" i="16"/>
  <c r="L384" i="16"/>
  <c r="P21" i="16"/>
  <c r="O26" i="15"/>
  <c r="L21" i="11" s="1"/>
  <c r="P27" i="15"/>
  <c r="M22" i="11" s="1"/>
  <c r="O23" i="15"/>
  <c r="L18" i="11" s="1"/>
  <c r="P26" i="15"/>
  <c r="M21" i="11" s="1"/>
  <c r="P30" i="15"/>
  <c r="M25" i="11" s="1"/>
  <c r="P31" i="15"/>
  <c r="M26" i="11" s="1"/>
  <c r="L34" i="15"/>
  <c r="O22" i="15"/>
  <c r="L17" i="11" s="1"/>
  <c r="I34" i="15"/>
  <c r="J34" i="15"/>
  <c r="O29" i="15"/>
  <c r="L24" i="11" s="1"/>
  <c r="P25" i="15"/>
  <c r="M20" i="11" s="1"/>
  <c r="O24" i="15"/>
  <c r="L19" i="11" s="1"/>
  <c r="O28" i="15"/>
  <c r="L23" i="11" s="1"/>
  <c r="D34" i="15"/>
  <c r="P24" i="15"/>
  <c r="M19" i="11" s="1"/>
  <c r="P29" i="15"/>
  <c r="M24" i="11" s="1"/>
  <c r="E34" i="15"/>
  <c r="O32" i="15"/>
  <c r="L27" i="11" s="1"/>
  <c r="F34" i="15"/>
  <c r="P22" i="15"/>
  <c r="M17" i="11" s="1"/>
  <c r="P23" i="15"/>
  <c r="M18" i="11" s="1"/>
  <c r="H34" i="15"/>
  <c r="O25" i="15"/>
  <c r="L20" i="11" s="1"/>
  <c r="O30" i="15"/>
  <c r="L25" i="11" s="1"/>
  <c r="K34" i="15"/>
  <c r="C34" i="15"/>
  <c r="G34" i="15"/>
  <c r="P31" i="14"/>
  <c r="M11" i="11" s="1"/>
  <c r="O22" i="14"/>
  <c r="L3" i="11" s="1"/>
  <c r="O31" i="14"/>
  <c r="L11" i="11" s="1"/>
  <c r="P22" i="14"/>
  <c r="M3" i="11" s="1"/>
  <c r="O29" i="14"/>
  <c r="L9" i="11" s="1"/>
  <c r="P30" i="14"/>
  <c r="M10" i="11" s="1"/>
  <c r="O23" i="14"/>
  <c r="L4" i="11" s="1"/>
  <c r="P24" i="14"/>
  <c r="O30" i="14"/>
  <c r="L10" i="11" s="1"/>
  <c r="P32" i="14"/>
  <c r="M12" i="11" s="1"/>
  <c r="P23" i="14"/>
  <c r="M4" i="11" s="1"/>
  <c r="O32" i="14"/>
  <c r="L12" i="11" s="1"/>
  <c r="P25" i="14"/>
  <c r="M5" i="11" s="1"/>
  <c r="O28" i="14"/>
  <c r="L8" i="11" s="1"/>
  <c r="P29" i="14"/>
  <c r="M9" i="11" s="1"/>
  <c r="O27" i="14"/>
  <c r="L7" i="11" s="1"/>
  <c r="P28" i="14"/>
  <c r="M8" i="11" s="1"/>
  <c r="O26" i="14"/>
  <c r="L6" i="11" s="1"/>
  <c r="P27" i="14"/>
  <c r="M7" i="11" s="1"/>
  <c r="O24" i="14"/>
  <c r="O25" i="14"/>
  <c r="L5" i="11" s="1"/>
  <c r="P26" i="14"/>
  <c r="M6" i="11" s="1"/>
  <c r="W7" i="12"/>
  <c r="T13" i="12"/>
  <c r="U14" i="12"/>
  <c r="V15" i="12"/>
  <c r="W16" i="12"/>
  <c r="T14" i="12"/>
  <c r="U15" i="12"/>
  <c r="V16" i="12"/>
  <c r="W17" i="12"/>
  <c r="T15" i="12"/>
  <c r="U16" i="12"/>
  <c r="V17" i="12"/>
  <c r="W18" i="12"/>
  <c r="T16" i="12"/>
  <c r="U17" i="12"/>
  <c r="V18" i="12"/>
  <c r="W19" i="12"/>
  <c r="T17" i="12"/>
  <c r="U18" i="12"/>
  <c r="V19" i="12"/>
  <c r="W20" i="12"/>
  <c r="T18" i="12"/>
  <c r="U19" i="12"/>
  <c r="V20" i="12"/>
  <c r="U20" i="12"/>
  <c r="T19" i="12"/>
  <c r="T20" i="12"/>
  <c r="V7" i="12"/>
  <c r="W8" i="12"/>
  <c r="U7" i="12"/>
  <c r="V8" i="12"/>
  <c r="U8" i="12"/>
  <c r="V9" i="12"/>
  <c r="U9" i="12"/>
  <c r="W11" i="12"/>
  <c r="T9" i="12"/>
  <c r="U10" i="12"/>
  <c r="V11" i="12"/>
  <c r="W12" i="12"/>
  <c r="T10" i="12"/>
  <c r="U11" i="12"/>
  <c r="V12" i="12"/>
  <c r="W13" i="12"/>
  <c r="W9" i="12"/>
  <c r="T7" i="12"/>
  <c r="W10" i="12"/>
  <c r="T8" i="12"/>
  <c r="V10" i="12"/>
  <c r="T11" i="12"/>
  <c r="U12" i="12"/>
  <c r="V13" i="12"/>
  <c r="W14" i="12"/>
  <c r="I16" i="11"/>
  <c r="J16" i="11"/>
  <c r="D27" i="11"/>
  <c r="D26" i="11"/>
  <c r="D25" i="11"/>
  <c r="D24" i="11"/>
  <c r="D23" i="11"/>
  <c r="D22" i="11"/>
  <c r="D21" i="11"/>
  <c r="D20" i="11"/>
  <c r="D19" i="11"/>
  <c r="D18" i="11"/>
  <c r="D17" i="11"/>
  <c r="D16" i="11"/>
  <c r="C27" i="11"/>
  <c r="C26" i="11"/>
  <c r="C25" i="11"/>
  <c r="C24" i="11"/>
  <c r="C23" i="11"/>
  <c r="C22" i="11"/>
  <c r="C21" i="11"/>
  <c r="C20" i="11"/>
  <c r="C19" i="11"/>
  <c r="C18" i="11"/>
  <c r="C17" i="11"/>
  <c r="C16" i="11"/>
  <c r="G27" i="11"/>
  <c r="G26" i="11"/>
  <c r="G25" i="11"/>
  <c r="G24" i="11"/>
  <c r="G23" i="11"/>
  <c r="G22" i="11"/>
  <c r="G21" i="11"/>
  <c r="G20" i="11"/>
  <c r="G19" i="11"/>
  <c r="G18" i="11"/>
  <c r="G17" i="11"/>
  <c r="G16" i="11"/>
  <c r="F27" i="11"/>
  <c r="F26" i="11"/>
  <c r="F25" i="11"/>
  <c r="F24" i="11"/>
  <c r="F23" i="11"/>
  <c r="F22" i="11"/>
  <c r="F21" i="11"/>
  <c r="F20" i="11"/>
  <c r="F19" i="11"/>
  <c r="F18" i="11"/>
  <c r="F17" i="11"/>
  <c r="F16" i="11"/>
  <c r="G2" i="11"/>
  <c r="F2" i="11"/>
  <c r="C2" i="11"/>
  <c r="D2" i="11"/>
  <c r="AB32" i="9"/>
  <c r="AA32" i="9"/>
  <c r="AB31" i="9"/>
  <c r="AA31" i="9"/>
  <c r="AB30" i="9"/>
  <c r="AA30" i="9"/>
  <c r="AB29" i="9"/>
  <c r="AA29" i="9"/>
  <c r="AB28" i="9"/>
  <c r="AA28" i="9"/>
  <c r="AB27" i="9"/>
  <c r="AA27" i="9"/>
  <c r="AB26" i="9"/>
  <c r="AA26" i="9"/>
  <c r="AB25" i="9"/>
  <c r="AA25" i="9"/>
  <c r="AB24" i="9"/>
  <c r="AA24" i="9"/>
  <c r="AB23" i="9"/>
  <c r="AA23" i="9"/>
  <c r="AB22" i="9"/>
  <c r="AA22" i="9"/>
  <c r="AA32" i="8"/>
  <c r="AA31" i="8"/>
  <c r="AA30" i="8"/>
  <c r="AA29" i="8"/>
  <c r="AA28" i="8"/>
  <c r="AA27" i="8"/>
  <c r="AA26" i="8"/>
  <c r="AA25" i="8"/>
  <c r="AA24" i="8"/>
  <c r="AA23" i="8"/>
  <c r="AA22" i="8"/>
  <c r="P20" i="10"/>
  <c r="O20" i="10"/>
  <c r="N20" i="10"/>
  <c r="M20" i="10"/>
  <c r="L20" i="10"/>
  <c r="K20" i="10"/>
  <c r="J20" i="10"/>
  <c r="I20" i="10"/>
  <c r="H20" i="10"/>
  <c r="G20" i="10"/>
  <c r="F20" i="10"/>
  <c r="E20" i="10"/>
  <c r="D20" i="10"/>
  <c r="V7" i="10" s="1" a="1"/>
  <c r="V11" i="10" s="1"/>
  <c r="C20" i="10"/>
  <c r="P19" i="10"/>
  <c r="O19" i="10"/>
  <c r="N19" i="10"/>
  <c r="M19" i="10"/>
  <c r="L19" i="10"/>
  <c r="K19" i="10"/>
  <c r="J19" i="10"/>
  <c r="I19" i="10"/>
  <c r="H19" i="10"/>
  <c r="G19" i="10"/>
  <c r="F19" i="10"/>
  <c r="E19" i="10"/>
  <c r="D19" i="10"/>
  <c r="C19" i="10"/>
  <c r="W7" i="10" s="1" a="1"/>
  <c r="P18" i="10"/>
  <c r="O18" i="10"/>
  <c r="N18" i="10"/>
  <c r="M18" i="10"/>
  <c r="L18" i="10"/>
  <c r="K18" i="10"/>
  <c r="J18" i="10"/>
  <c r="I18" i="10"/>
  <c r="H18" i="10"/>
  <c r="G18" i="10"/>
  <c r="F18" i="10"/>
  <c r="E18" i="10"/>
  <c r="D18" i="10"/>
  <c r="C18" i="10"/>
  <c r="T7" i="10" a="1"/>
  <c r="T7" i="10" s="1"/>
  <c r="AB32" i="8"/>
  <c r="AB31" i="8"/>
  <c r="AB30" i="8"/>
  <c r="AB29" i="8"/>
  <c r="AB28" i="8"/>
  <c r="AB27" i="8"/>
  <c r="AB26" i="8"/>
  <c r="AB25" i="8"/>
  <c r="AB24" i="8"/>
  <c r="AB23" i="8"/>
  <c r="AB22" i="8"/>
  <c r="P32" i="10"/>
  <c r="O32" i="10"/>
  <c r="N32" i="10"/>
  <c r="M32" i="10"/>
  <c r="L32" i="10"/>
  <c r="K32" i="10"/>
  <c r="J32" i="10"/>
  <c r="I32" i="10"/>
  <c r="H32" i="10"/>
  <c r="G32" i="10"/>
  <c r="F32" i="10"/>
  <c r="E32" i="10"/>
  <c r="D32" i="10"/>
  <c r="C32" i="10"/>
  <c r="O34" i="18" l="1"/>
  <c r="O51" i="15"/>
  <c r="O34" i="15"/>
  <c r="P34" i="15"/>
  <c r="P51" i="18"/>
  <c r="P34" i="18"/>
  <c r="O383" i="16"/>
  <c r="P376" i="16"/>
  <c r="P383" i="16"/>
  <c r="O35" i="16"/>
  <c r="P35" i="16"/>
  <c r="H386" i="16"/>
  <c r="K386" i="16"/>
  <c r="M386" i="16"/>
  <c r="I386" i="16"/>
  <c r="L386" i="16"/>
  <c r="O380" i="16"/>
  <c r="O382" i="16"/>
  <c r="D386" i="16"/>
  <c r="O33" i="16"/>
  <c r="O378" i="16"/>
  <c r="P375" i="16"/>
  <c r="O375" i="16"/>
  <c r="P380" i="16"/>
  <c r="O376" i="16"/>
  <c r="E386" i="16"/>
  <c r="P381" i="16"/>
  <c r="P33" i="16"/>
  <c r="O379" i="16"/>
  <c r="J386" i="16"/>
  <c r="P384" i="16"/>
  <c r="F386" i="16"/>
  <c r="P377" i="16"/>
  <c r="C386" i="16"/>
  <c r="P374" i="16"/>
  <c r="O377" i="16"/>
  <c r="O384" i="16"/>
  <c r="P378" i="16"/>
  <c r="G386" i="16"/>
  <c r="P382" i="16"/>
  <c r="O381" i="16"/>
  <c r="P379" i="16"/>
  <c r="P51" i="15"/>
  <c r="U7" i="10" a="1"/>
  <c r="U11" i="10" s="1"/>
  <c r="V10" i="10"/>
  <c r="V9" i="10"/>
  <c r="V14" i="10"/>
  <c r="V8" i="10"/>
  <c r="V20" i="10"/>
  <c r="V18" i="10"/>
  <c r="V17" i="10"/>
  <c r="V13" i="10"/>
  <c r="V7" i="10"/>
  <c r="V15" i="10"/>
  <c r="V12" i="10"/>
  <c r="V19" i="10"/>
  <c r="V16" i="10"/>
  <c r="W11" i="10"/>
  <c r="W10" i="10"/>
  <c r="W8" i="10"/>
  <c r="W9" i="10"/>
  <c r="W19" i="10"/>
  <c r="W15" i="10"/>
  <c r="W13" i="10"/>
  <c r="W20" i="10"/>
  <c r="W18" i="10"/>
  <c r="W17" i="10"/>
  <c r="W16" i="10"/>
  <c r="W14" i="10"/>
  <c r="W12" i="10"/>
  <c r="W7" i="10"/>
  <c r="U10" i="10"/>
  <c r="U19" i="10"/>
  <c r="U9" i="10"/>
  <c r="U7" i="10"/>
  <c r="U18" i="10"/>
  <c r="U16" i="10"/>
  <c r="U13" i="10"/>
  <c r="U8" i="10"/>
  <c r="U20" i="10"/>
  <c r="U17" i="10"/>
  <c r="U14" i="10"/>
  <c r="T20" i="10"/>
  <c r="T19" i="10"/>
  <c r="T18" i="10"/>
  <c r="T17" i="10"/>
  <c r="T16" i="10"/>
  <c r="T15" i="10"/>
  <c r="T14" i="10"/>
  <c r="T13" i="10"/>
  <c r="T12" i="10"/>
  <c r="T11" i="10"/>
  <c r="T10" i="10"/>
  <c r="T9" i="10"/>
  <c r="T8" i="10"/>
  <c r="Y32" i="9"/>
  <c r="X32" i="9"/>
  <c r="W32" i="9"/>
  <c r="V32" i="9"/>
  <c r="U32" i="9"/>
  <c r="T32" i="9"/>
  <c r="S32" i="9"/>
  <c r="R32" i="9"/>
  <c r="Q32" i="9"/>
  <c r="P32" i="9"/>
  <c r="O32" i="9"/>
  <c r="N32" i="9"/>
  <c r="M32" i="9"/>
  <c r="L32" i="9"/>
  <c r="K32" i="9"/>
  <c r="J32" i="9"/>
  <c r="I32" i="9"/>
  <c r="H32" i="9"/>
  <c r="G32" i="9"/>
  <c r="F32" i="9"/>
  <c r="E32" i="9"/>
  <c r="D32" i="9"/>
  <c r="C32" i="9"/>
  <c r="B32" i="9"/>
  <c r="Y31" i="9"/>
  <c r="X31" i="9"/>
  <c r="W31" i="9"/>
  <c r="V31" i="9"/>
  <c r="U31" i="9"/>
  <c r="T31" i="9"/>
  <c r="S31" i="9"/>
  <c r="R31" i="9"/>
  <c r="Q31" i="9"/>
  <c r="P31" i="9"/>
  <c r="O31" i="9"/>
  <c r="N31" i="9"/>
  <c r="M31" i="9"/>
  <c r="L31" i="9"/>
  <c r="K31" i="9"/>
  <c r="J31" i="9"/>
  <c r="I31" i="9"/>
  <c r="H31" i="9"/>
  <c r="G31" i="9"/>
  <c r="F31" i="9"/>
  <c r="E31" i="9"/>
  <c r="D31" i="9"/>
  <c r="C31" i="9"/>
  <c r="B31" i="9"/>
  <c r="Y30" i="9"/>
  <c r="X30" i="9"/>
  <c r="W30" i="9"/>
  <c r="V30" i="9"/>
  <c r="U30" i="9"/>
  <c r="T30" i="9"/>
  <c r="S30" i="9"/>
  <c r="R30" i="9"/>
  <c r="Q30" i="9"/>
  <c r="P30" i="9"/>
  <c r="O30" i="9"/>
  <c r="N30" i="9"/>
  <c r="M30" i="9"/>
  <c r="L30" i="9"/>
  <c r="K30" i="9"/>
  <c r="J30" i="9"/>
  <c r="I30" i="9"/>
  <c r="H30" i="9"/>
  <c r="G30" i="9"/>
  <c r="F30" i="9"/>
  <c r="E30" i="9"/>
  <c r="D30" i="9"/>
  <c r="C30" i="9"/>
  <c r="B30" i="9"/>
  <c r="Y29" i="9"/>
  <c r="X29" i="9"/>
  <c r="W29" i="9"/>
  <c r="V29" i="9"/>
  <c r="U29" i="9"/>
  <c r="T29" i="9"/>
  <c r="S29" i="9"/>
  <c r="R29" i="9"/>
  <c r="Q29" i="9"/>
  <c r="P29" i="9"/>
  <c r="O29" i="9"/>
  <c r="N29" i="9"/>
  <c r="M29" i="9"/>
  <c r="L29" i="9"/>
  <c r="K29" i="9"/>
  <c r="J29" i="9"/>
  <c r="I29" i="9"/>
  <c r="H29" i="9"/>
  <c r="G29" i="9"/>
  <c r="F29" i="9"/>
  <c r="E29" i="9"/>
  <c r="D29" i="9"/>
  <c r="C29" i="9"/>
  <c r="B29" i="9"/>
  <c r="Y28" i="9"/>
  <c r="X28" i="9"/>
  <c r="W28" i="9"/>
  <c r="V28" i="9"/>
  <c r="U28" i="9"/>
  <c r="T28" i="9"/>
  <c r="S28" i="9"/>
  <c r="R28" i="9"/>
  <c r="Q28" i="9"/>
  <c r="P28" i="9"/>
  <c r="O28" i="9"/>
  <c r="N28" i="9"/>
  <c r="M28" i="9"/>
  <c r="L28" i="9"/>
  <c r="K28" i="9"/>
  <c r="J28" i="9"/>
  <c r="I28" i="9"/>
  <c r="H28" i="9"/>
  <c r="G28" i="9"/>
  <c r="F28" i="9"/>
  <c r="E28" i="9"/>
  <c r="D28" i="9"/>
  <c r="C28" i="9"/>
  <c r="B28" i="9"/>
  <c r="Y27" i="9"/>
  <c r="X27" i="9"/>
  <c r="W27" i="9"/>
  <c r="V27" i="9"/>
  <c r="U27" i="9"/>
  <c r="T27" i="9"/>
  <c r="S27" i="9"/>
  <c r="R27" i="9"/>
  <c r="Q27" i="9"/>
  <c r="P27" i="9"/>
  <c r="O27" i="9"/>
  <c r="N27" i="9"/>
  <c r="M27" i="9"/>
  <c r="L27" i="9"/>
  <c r="K27" i="9"/>
  <c r="J27" i="9"/>
  <c r="I27" i="9"/>
  <c r="H27" i="9"/>
  <c r="G27" i="9"/>
  <c r="F27" i="9"/>
  <c r="E27" i="9"/>
  <c r="D27" i="9"/>
  <c r="C27" i="9"/>
  <c r="B27" i="9"/>
  <c r="Y26" i="9"/>
  <c r="X26" i="9"/>
  <c r="W26" i="9"/>
  <c r="V26" i="9"/>
  <c r="U26" i="9"/>
  <c r="T26" i="9"/>
  <c r="S26" i="9"/>
  <c r="R26" i="9"/>
  <c r="Q26" i="9"/>
  <c r="P26" i="9"/>
  <c r="O26" i="9"/>
  <c r="N26" i="9"/>
  <c r="M26" i="9"/>
  <c r="L26" i="9"/>
  <c r="K26" i="9"/>
  <c r="J26" i="9"/>
  <c r="I26" i="9"/>
  <c r="H26" i="9"/>
  <c r="G26" i="9"/>
  <c r="F26" i="9"/>
  <c r="E26" i="9"/>
  <c r="D26" i="9"/>
  <c r="C26" i="9"/>
  <c r="B26" i="9"/>
  <c r="Y25" i="9"/>
  <c r="X25" i="9"/>
  <c r="W25" i="9"/>
  <c r="V25" i="9"/>
  <c r="U25" i="9"/>
  <c r="T25" i="9"/>
  <c r="S25" i="9"/>
  <c r="R25" i="9"/>
  <c r="Q25" i="9"/>
  <c r="P25" i="9"/>
  <c r="O25" i="9"/>
  <c r="N25" i="9"/>
  <c r="M25" i="9"/>
  <c r="L25" i="9"/>
  <c r="K25" i="9"/>
  <c r="J25" i="9"/>
  <c r="I25" i="9"/>
  <c r="H25" i="9"/>
  <c r="G25" i="9"/>
  <c r="F25" i="9"/>
  <c r="E25" i="9"/>
  <c r="D25" i="9"/>
  <c r="C25" i="9"/>
  <c r="B25" i="9"/>
  <c r="Y24" i="9"/>
  <c r="X24" i="9"/>
  <c r="W24" i="9"/>
  <c r="V24" i="9"/>
  <c r="U24" i="9"/>
  <c r="T24" i="9"/>
  <c r="S24" i="9"/>
  <c r="R24" i="9"/>
  <c r="Q24" i="9"/>
  <c r="P24" i="9"/>
  <c r="O24" i="9"/>
  <c r="N24" i="9"/>
  <c r="M24" i="9"/>
  <c r="L24" i="9"/>
  <c r="K24" i="9"/>
  <c r="J24" i="9"/>
  <c r="I24" i="9"/>
  <c r="H24" i="9"/>
  <c r="G24" i="9"/>
  <c r="F24" i="9"/>
  <c r="E24" i="9"/>
  <c r="D24" i="9"/>
  <c r="C24" i="9"/>
  <c r="B24" i="9"/>
  <c r="Y23" i="9"/>
  <c r="X23" i="9"/>
  <c r="W23" i="9"/>
  <c r="V23" i="9"/>
  <c r="U23" i="9"/>
  <c r="T23" i="9"/>
  <c r="S23" i="9"/>
  <c r="R23" i="9"/>
  <c r="Q23" i="9"/>
  <c r="P23" i="9"/>
  <c r="O23" i="9"/>
  <c r="N23" i="9"/>
  <c r="M23" i="9"/>
  <c r="L23" i="9"/>
  <c r="K23" i="9"/>
  <c r="J23" i="9"/>
  <c r="I23" i="9"/>
  <c r="H23" i="9"/>
  <c r="G23" i="9"/>
  <c r="F23" i="9"/>
  <c r="E23" i="9"/>
  <c r="D23" i="9"/>
  <c r="C23" i="9"/>
  <c r="B23" i="9"/>
  <c r="Y22" i="9"/>
  <c r="X22" i="9"/>
  <c r="W22" i="9"/>
  <c r="V22" i="9"/>
  <c r="U22" i="9"/>
  <c r="T22" i="9"/>
  <c r="S22" i="9"/>
  <c r="R22" i="9"/>
  <c r="Q22" i="9"/>
  <c r="P22" i="9"/>
  <c r="O22" i="9"/>
  <c r="N22" i="9"/>
  <c r="M22" i="9"/>
  <c r="L22" i="9"/>
  <c r="K22" i="9"/>
  <c r="J22" i="9"/>
  <c r="I22" i="9"/>
  <c r="H22" i="9"/>
  <c r="G22" i="9"/>
  <c r="F22" i="9"/>
  <c r="E22" i="9"/>
  <c r="D22" i="9"/>
  <c r="C22" i="9"/>
  <c r="B22" i="9"/>
  <c r="Y32" i="8"/>
  <c r="X32" i="8"/>
  <c r="W32" i="8"/>
  <c r="V32" i="8"/>
  <c r="U32" i="8"/>
  <c r="T32" i="8"/>
  <c r="S32" i="8"/>
  <c r="R32" i="8"/>
  <c r="Q32" i="8"/>
  <c r="P32" i="8"/>
  <c r="O32" i="8"/>
  <c r="N32" i="8"/>
  <c r="Y31" i="8"/>
  <c r="X31" i="8"/>
  <c r="W31" i="8"/>
  <c r="V31" i="8"/>
  <c r="U31" i="8"/>
  <c r="T31" i="8"/>
  <c r="S31" i="8"/>
  <c r="R31" i="8"/>
  <c r="Q31" i="8"/>
  <c r="P31" i="8"/>
  <c r="O31" i="8"/>
  <c r="N31" i="8"/>
  <c r="Y30" i="8"/>
  <c r="X30" i="8"/>
  <c r="W30" i="8"/>
  <c r="V30" i="8"/>
  <c r="U30" i="8"/>
  <c r="T30" i="8"/>
  <c r="S30" i="8"/>
  <c r="R30" i="8"/>
  <c r="Q30" i="8"/>
  <c r="P30" i="8"/>
  <c r="O30" i="8"/>
  <c r="N30" i="8"/>
  <c r="Y29" i="8"/>
  <c r="X29" i="8"/>
  <c r="W29" i="8"/>
  <c r="V29" i="8"/>
  <c r="U29" i="8"/>
  <c r="T29" i="8"/>
  <c r="S29" i="8"/>
  <c r="R29" i="8"/>
  <c r="Q29" i="8"/>
  <c r="P29" i="8"/>
  <c r="O29" i="8"/>
  <c r="N29" i="8"/>
  <c r="Y28" i="8"/>
  <c r="X28" i="8"/>
  <c r="W28" i="8"/>
  <c r="V28" i="8"/>
  <c r="U28" i="8"/>
  <c r="T28" i="8"/>
  <c r="S28" i="8"/>
  <c r="R28" i="8"/>
  <c r="Q28" i="8"/>
  <c r="P28" i="8"/>
  <c r="O28" i="8"/>
  <c r="N28" i="8"/>
  <c r="Y27" i="8"/>
  <c r="X27" i="8"/>
  <c r="W27" i="8"/>
  <c r="V27" i="8"/>
  <c r="U27" i="8"/>
  <c r="T27" i="8"/>
  <c r="S27" i="8"/>
  <c r="R27" i="8"/>
  <c r="Q27" i="8"/>
  <c r="P27" i="8"/>
  <c r="O27" i="8"/>
  <c r="N27" i="8"/>
  <c r="Y26" i="8"/>
  <c r="X26" i="8"/>
  <c r="W26" i="8"/>
  <c r="V26" i="8"/>
  <c r="U26" i="8"/>
  <c r="T26" i="8"/>
  <c r="S26" i="8"/>
  <c r="R26" i="8"/>
  <c r="Q26" i="8"/>
  <c r="P26" i="8"/>
  <c r="O26" i="8"/>
  <c r="N26" i="8"/>
  <c r="Y25" i="8"/>
  <c r="X25" i="8"/>
  <c r="W25" i="8"/>
  <c r="V25" i="8"/>
  <c r="U25" i="8"/>
  <c r="T25" i="8"/>
  <c r="S25" i="8"/>
  <c r="R25" i="8"/>
  <c r="Q25" i="8"/>
  <c r="P25" i="8"/>
  <c r="O25" i="8"/>
  <c r="N25" i="8"/>
  <c r="Y24" i="8"/>
  <c r="X24" i="8"/>
  <c r="W24" i="8"/>
  <c r="V24" i="8"/>
  <c r="U24" i="8"/>
  <c r="T24" i="8"/>
  <c r="S24" i="8"/>
  <c r="R24" i="8"/>
  <c r="Q24" i="8"/>
  <c r="P24" i="8"/>
  <c r="O24" i="8"/>
  <c r="N24" i="8"/>
  <c r="Y23" i="8"/>
  <c r="X23" i="8"/>
  <c r="W23" i="8"/>
  <c r="V23" i="8"/>
  <c r="U23" i="8"/>
  <c r="T23" i="8"/>
  <c r="S23" i="8"/>
  <c r="R23" i="8"/>
  <c r="Q23" i="8"/>
  <c r="P23" i="8"/>
  <c r="O23" i="8"/>
  <c r="N23" i="8"/>
  <c r="Y22" i="8"/>
  <c r="X22" i="8"/>
  <c r="W22" i="8"/>
  <c r="V22" i="8"/>
  <c r="U22" i="8"/>
  <c r="T22" i="8"/>
  <c r="S22" i="8"/>
  <c r="R22" i="8"/>
  <c r="Q22" i="8"/>
  <c r="P22" i="8"/>
  <c r="O22" i="8"/>
  <c r="N22" i="8"/>
  <c r="M32" i="8"/>
  <c r="L32" i="8"/>
  <c r="K32" i="8"/>
  <c r="J32" i="8"/>
  <c r="I32" i="8"/>
  <c r="H32" i="8"/>
  <c r="G32" i="8"/>
  <c r="F32" i="8"/>
  <c r="E32" i="8"/>
  <c r="D32" i="8"/>
  <c r="C32" i="8"/>
  <c r="M31" i="8"/>
  <c r="L31" i="8"/>
  <c r="K31" i="8"/>
  <c r="J31" i="8"/>
  <c r="I31" i="8"/>
  <c r="H31" i="8"/>
  <c r="G31" i="8"/>
  <c r="F31" i="8"/>
  <c r="E31" i="8"/>
  <c r="D31" i="8"/>
  <c r="C31" i="8"/>
  <c r="M30" i="8"/>
  <c r="L30" i="8"/>
  <c r="K30" i="8"/>
  <c r="J30" i="8"/>
  <c r="I30" i="8"/>
  <c r="H30" i="8"/>
  <c r="G30" i="8"/>
  <c r="F30" i="8"/>
  <c r="E30" i="8"/>
  <c r="D30" i="8"/>
  <c r="C30" i="8"/>
  <c r="M29" i="8"/>
  <c r="L29" i="8"/>
  <c r="K29" i="8"/>
  <c r="J29" i="8"/>
  <c r="I29" i="8"/>
  <c r="H29" i="8"/>
  <c r="G29" i="8"/>
  <c r="F29" i="8"/>
  <c r="E29" i="8"/>
  <c r="D29" i="8"/>
  <c r="C29" i="8"/>
  <c r="M28" i="8"/>
  <c r="L28" i="8"/>
  <c r="K28" i="8"/>
  <c r="J28" i="8"/>
  <c r="I28" i="8"/>
  <c r="H28" i="8"/>
  <c r="G28" i="8"/>
  <c r="F28" i="8"/>
  <c r="E28" i="8"/>
  <c r="D28" i="8"/>
  <c r="C28" i="8"/>
  <c r="M27" i="8"/>
  <c r="L27" i="8"/>
  <c r="K27" i="8"/>
  <c r="J27" i="8"/>
  <c r="I27" i="8"/>
  <c r="H27" i="8"/>
  <c r="G27" i="8"/>
  <c r="F27" i="8"/>
  <c r="E27" i="8"/>
  <c r="D27" i="8"/>
  <c r="C27" i="8"/>
  <c r="M26" i="8"/>
  <c r="L26" i="8"/>
  <c r="K26" i="8"/>
  <c r="J26" i="8"/>
  <c r="I26" i="8"/>
  <c r="H26" i="8"/>
  <c r="G26" i="8"/>
  <c r="F26" i="8"/>
  <c r="E26" i="8"/>
  <c r="D26" i="8"/>
  <c r="C26" i="8"/>
  <c r="M25" i="8"/>
  <c r="L25" i="8"/>
  <c r="K25" i="8"/>
  <c r="J25" i="8"/>
  <c r="I25" i="8"/>
  <c r="H25" i="8"/>
  <c r="G25" i="8"/>
  <c r="F25" i="8"/>
  <c r="E25" i="8"/>
  <c r="D25" i="8"/>
  <c r="C25" i="8"/>
  <c r="M24" i="8"/>
  <c r="L24" i="8"/>
  <c r="K24" i="8"/>
  <c r="J24" i="8"/>
  <c r="I24" i="8"/>
  <c r="H24" i="8"/>
  <c r="G24" i="8"/>
  <c r="F24" i="8"/>
  <c r="E24" i="8"/>
  <c r="D24" i="8"/>
  <c r="C24" i="8"/>
  <c r="M23" i="8"/>
  <c r="L23" i="8"/>
  <c r="K23" i="8"/>
  <c r="J23" i="8"/>
  <c r="I23" i="8"/>
  <c r="H23" i="8"/>
  <c r="G23" i="8"/>
  <c r="F23" i="8"/>
  <c r="E23" i="8"/>
  <c r="D23" i="8"/>
  <c r="C23" i="8"/>
  <c r="M22" i="8"/>
  <c r="L22" i="8"/>
  <c r="K22" i="8"/>
  <c r="J22" i="8"/>
  <c r="I22" i="8"/>
  <c r="H22" i="8"/>
  <c r="G22" i="8"/>
  <c r="F22" i="8"/>
  <c r="E22" i="8"/>
  <c r="D22" i="8"/>
  <c r="C22" i="8"/>
  <c r="B32" i="8"/>
  <c r="B31" i="8"/>
  <c r="B30" i="8"/>
  <c r="B29" i="8"/>
  <c r="B28" i="8"/>
  <c r="B27" i="8"/>
  <c r="B26" i="8"/>
  <c r="B25" i="8"/>
  <c r="B24" i="8"/>
  <c r="B23" i="8"/>
  <c r="B22" i="8"/>
  <c r="M32" i="7"/>
  <c r="L32" i="7"/>
  <c r="K32" i="7"/>
  <c r="J32" i="7"/>
  <c r="I32" i="7"/>
  <c r="H32" i="7"/>
  <c r="G32" i="7"/>
  <c r="O32" i="7" s="1"/>
  <c r="F13" i="11" s="1"/>
  <c r="F32" i="7"/>
  <c r="E32" i="7"/>
  <c r="D32" i="7"/>
  <c r="C32" i="7"/>
  <c r="B32" i="7"/>
  <c r="M31" i="7"/>
  <c r="L31" i="7"/>
  <c r="K31" i="7"/>
  <c r="J31" i="7"/>
  <c r="I31" i="7"/>
  <c r="H31" i="7"/>
  <c r="G31" i="7"/>
  <c r="F31" i="7"/>
  <c r="E31" i="7"/>
  <c r="D31" i="7"/>
  <c r="C31" i="7"/>
  <c r="B31" i="7"/>
  <c r="M30" i="7"/>
  <c r="L30" i="7"/>
  <c r="K30" i="7"/>
  <c r="J30" i="7"/>
  <c r="I30" i="7"/>
  <c r="H30" i="7"/>
  <c r="G30" i="7"/>
  <c r="O30" i="7" s="1"/>
  <c r="F11" i="11" s="1"/>
  <c r="F30" i="7"/>
  <c r="E30" i="7"/>
  <c r="D30" i="7"/>
  <c r="C30" i="7"/>
  <c r="B30" i="7"/>
  <c r="M29" i="7"/>
  <c r="L29" i="7"/>
  <c r="K29" i="7"/>
  <c r="P29" i="7" s="1"/>
  <c r="G10" i="11" s="1"/>
  <c r="J29" i="7"/>
  <c r="I29" i="7"/>
  <c r="H29" i="7"/>
  <c r="G29" i="7"/>
  <c r="F29" i="7"/>
  <c r="E29" i="7"/>
  <c r="D29" i="7"/>
  <c r="C29" i="7"/>
  <c r="B29" i="7"/>
  <c r="M28" i="7"/>
  <c r="L28" i="7"/>
  <c r="K28" i="7"/>
  <c r="J28" i="7"/>
  <c r="I28" i="7"/>
  <c r="H28" i="7"/>
  <c r="G28" i="7"/>
  <c r="O28" i="7" s="1"/>
  <c r="F9" i="11" s="1"/>
  <c r="F28" i="7"/>
  <c r="E28" i="7"/>
  <c r="D28" i="7"/>
  <c r="C28" i="7"/>
  <c r="B28" i="7"/>
  <c r="M27" i="7"/>
  <c r="L27" i="7"/>
  <c r="K27" i="7"/>
  <c r="P27" i="7" s="1"/>
  <c r="G8" i="11" s="1"/>
  <c r="J27" i="7"/>
  <c r="I27" i="7"/>
  <c r="H27" i="7"/>
  <c r="G27" i="7"/>
  <c r="F27" i="7"/>
  <c r="E27" i="7"/>
  <c r="D27" i="7"/>
  <c r="C27" i="7"/>
  <c r="B27" i="7"/>
  <c r="M26" i="7"/>
  <c r="L26" i="7"/>
  <c r="K26" i="7"/>
  <c r="J26" i="7"/>
  <c r="I26" i="7"/>
  <c r="H26" i="7"/>
  <c r="G26" i="7"/>
  <c r="O26" i="7" s="1"/>
  <c r="F7" i="11" s="1"/>
  <c r="F26" i="7"/>
  <c r="E26" i="7"/>
  <c r="D26" i="7"/>
  <c r="C26" i="7"/>
  <c r="B26" i="7"/>
  <c r="M25" i="7"/>
  <c r="L25" i="7"/>
  <c r="K25" i="7"/>
  <c r="P25" i="7" s="1"/>
  <c r="G6" i="11" s="1"/>
  <c r="J25" i="7"/>
  <c r="I25" i="7"/>
  <c r="H25" i="7"/>
  <c r="G25" i="7"/>
  <c r="F25" i="7"/>
  <c r="E25" i="7"/>
  <c r="D25" i="7"/>
  <c r="C25" i="7"/>
  <c r="B25" i="7"/>
  <c r="M24" i="7"/>
  <c r="L24" i="7"/>
  <c r="K24" i="7"/>
  <c r="J24" i="7"/>
  <c r="I24" i="7"/>
  <c r="H24" i="7"/>
  <c r="G24" i="7"/>
  <c r="O24" i="7" s="1"/>
  <c r="F5" i="11" s="1"/>
  <c r="F24" i="7"/>
  <c r="E24" i="7"/>
  <c r="D24" i="7"/>
  <c r="C24" i="7"/>
  <c r="B24" i="7"/>
  <c r="M23" i="7"/>
  <c r="L23" i="7"/>
  <c r="K23" i="7"/>
  <c r="P23" i="7" s="1"/>
  <c r="G4" i="11" s="1"/>
  <c r="J23" i="7"/>
  <c r="I23" i="7"/>
  <c r="H23" i="7"/>
  <c r="G23" i="7"/>
  <c r="F23" i="7"/>
  <c r="E23" i="7"/>
  <c r="D23" i="7"/>
  <c r="C23" i="7"/>
  <c r="B23" i="7"/>
  <c r="M22" i="7"/>
  <c r="L22" i="7"/>
  <c r="K22" i="7"/>
  <c r="J22" i="7"/>
  <c r="I22" i="7"/>
  <c r="H22" i="7"/>
  <c r="G22" i="7"/>
  <c r="O22" i="7" s="1"/>
  <c r="F3" i="11" s="1"/>
  <c r="F22" i="7"/>
  <c r="E22" i="7"/>
  <c r="D22" i="7"/>
  <c r="C22" i="7"/>
  <c r="B22" i="7"/>
  <c r="M32" i="2"/>
  <c r="M31" i="2"/>
  <c r="M30" i="2"/>
  <c r="M29" i="2"/>
  <c r="M28" i="2"/>
  <c r="M27" i="2"/>
  <c r="M26" i="2"/>
  <c r="M25" i="2"/>
  <c r="M24" i="2"/>
  <c r="M23" i="2"/>
  <c r="M22" i="2"/>
  <c r="L32" i="2"/>
  <c r="K32" i="2"/>
  <c r="J32" i="2"/>
  <c r="I32" i="2"/>
  <c r="H32" i="2"/>
  <c r="G32" i="2"/>
  <c r="F32" i="2"/>
  <c r="E32" i="2"/>
  <c r="D32" i="2"/>
  <c r="L31" i="2"/>
  <c r="K31" i="2"/>
  <c r="P31" i="2" s="1"/>
  <c r="D12" i="11" s="1"/>
  <c r="J31" i="2"/>
  <c r="I31" i="2"/>
  <c r="H31" i="2"/>
  <c r="G31" i="2"/>
  <c r="F31" i="2"/>
  <c r="E31" i="2"/>
  <c r="D31" i="2"/>
  <c r="L30" i="2"/>
  <c r="K30" i="2"/>
  <c r="J30" i="2"/>
  <c r="I30" i="2"/>
  <c r="H30" i="2"/>
  <c r="G30" i="2"/>
  <c r="F30" i="2"/>
  <c r="E30" i="2"/>
  <c r="D30" i="2"/>
  <c r="L29" i="2"/>
  <c r="K29" i="2"/>
  <c r="P29" i="2" s="1"/>
  <c r="D10" i="11" s="1"/>
  <c r="J29" i="2"/>
  <c r="I29" i="2"/>
  <c r="H29" i="2"/>
  <c r="G29" i="2"/>
  <c r="F29" i="2"/>
  <c r="E29" i="2"/>
  <c r="D29" i="2"/>
  <c r="L28" i="2"/>
  <c r="K28" i="2"/>
  <c r="J28" i="2"/>
  <c r="I28" i="2"/>
  <c r="H28" i="2"/>
  <c r="G28" i="2"/>
  <c r="F28" i="2"/>
  <c r="E28" i="2"/>
  <c r="D28" i="2"/>
  <c r="L27" i="2"/>
  <c r="K27" i="2"/>
  <c r="J27" i="2"/>
  <c r="I27" i="2"/>
  <c r="H27" i="2"/>
  <c r="G27" i="2"/>
  <c r="F27" i="2"/>
  <c r="E27" i="2"/>
  <c r="D27" i="2"/>
  <c r="L26" i="2"/>
  <c r="K26" i="2"/>
  <c r="J26" i="2"/>
  <c r="I26" i="2"/>
  <c r="H26" i="2"/>
  <c r="G26" i="2"/>
  <c r="F26" i="2"/>
  <c r="E26" i="2"/>
  <c r="D26" i="2"/>
  <c r="L25" i="2"/>
  <c r="K25" i="2"/>
  <c r="J25" i="2"/>
  <c r="I25" i="2"/>
  <c r="H25" i="2"/>
  <c r="G25" i="2"/>
  <c r="F25" i="2"/>
  <c r="E25" i="2"/>
  <c r="D25" i="2"/>
  <c r="L24" i="2"/>
  <c r="K24" i="2"/>
  <c r="P24" i="2" s="1"/>
  <c r="D5" i="11" s="1"/>
  <c r="J24" i="2"/>
  <c r="I24" i="2"/>
  <c r="H24" i="2"/>
  <c r="G24" i="2"/>
  <c r="F24" i="2"/>
  <c r="E24" i="2"/>
  <c r="D24" i="2"/>
  <c r="L23" i="2"/>
  <c r="K23" i="2"/>
  <c r="J23" i="2"/>
  <c r="I23" i="2"/>
  <c r="H23" i="2"/>
  <c r="G23" i="2"/>
  <c r="F23" i="2"/>
  <c r="E23" i="2"/>
  <c r="D23" i="2"/>
  <c r="L22" i="2"/>
  <c r="K22" i="2"/>
  <c r="J22" i="2"/>
  <c r="I22" i="2"/>
  <c r="H22" i="2"/>
  <c r="G22" i="2"/>
  <c r="O22" i="2" s="1"/>
  <c r="C3" i="11" s="1"/>
  <c r="F22" i="2"/>
  <c r="E22" i="2"/>
  <c r="D22" i="2"/>
  <c r="C32" i="2"/>
  <c r="C31" i="2"/>
  <c r="C30" i="2"/>
  <c r="C29" i="2"/>
  <c r="C28" i="2"/>
  <c r="C27" i="2"/>
  <c r="C26" i="2"/>
  <c r="C25" i="2"/>
  <c r="C24" i="2"/>
  <c r="C23" i="2"/>
  <c r="C22" i="2"/>
  <c r="B32" i="2"/>
  <c r="B13" i="11" s="1"/>
  <c r="B31" i="2"/>
  <c r="B12" i="11" s="1"/>
  <c r="B30" i="2"/>
  <c r="B11" i="11" s="1"/>
  <c r="J25" i="11" s="1"/>
  <c r="B29" i="2"/>
  <c r="B10" i="11" s="1"/>
  <c r="I24" i="11" s="1"/>
  <c r="B28" i="2"/>
  <c r="B9" i="11" s="1"/>
  <c r="J23" i="11" s="1"/>
  <c r="B27" i="2"/>
  <c r="B8" i="11" s="1"/>
  <c r="J22" i="11" s="1"/>
  <c r="B26" i="2"/>
  <c r="B7" i="11" s="1"/>
  <c r="I21" i="11" s="1"/>
  <c r="B25" i="2"/>
  <c r="B6" i="11" s="1"/>
  <c r="J20" i="11" s="1"/>
  <c r="B24" i="2"/>
  <c r="B5" i="11" s="1"/>
  <c r="B19" i="11" s="1"/>
  <c r="B23" i="2"/>
  <c r="B4" i="11" s="1"/>
  <c r="B22" i="2"/>
  <c r="B3" i="11" s="1"/>
  <c r="I17" i="11" s="1"/>
  <c r="O386" i="16" l="1"/>
  <c r="P386" i="16"/>
  <c r="I19" i="11"/>
  <c r="O23" i="7"/>
  <c r="F4" i="11" s="1"/>
  <c r="P24" i="7"/>
  <c r="G5" i="11" s="1"/>
  <c r="O27" i="7"/>
  <c r="F8" i="11" s="1"/>
  <c r="P28" i="7"/>
  <c r="G9" i="11" s="1"/>
  <c r="O31" i="7"/>
  <c r="F12" i="11" s="1"/>
  <c r="P32" i="7"/>
  <c r="G13" i="11" s="1"/>
  <c r="P31" i="7"/>
  <c r="G12" i="11" s="1"/>
  <c r="P22" i="7"/>
  <c r="G3" i="11" s="1"/>
  <c r="O25" i="7"/>
  <c r="F6" i="11" s="1"/>
  <c r="P26" i="7"/>
  <c r="G7" i="11" s="1"/>
  <c r="O29" i="7"/>
  <c r="F10" i="11" s="1"/>
  <c r="P30" i="7"/>
  <c r="G11" i="11" s="1"/>
  <c r="I13" i="11"/>
  <c r="J13" i="11"/>
  <c r="B20" i="11"/>
  <c r="B26" i="11"/>
  <c r="I12" i="11"/>
  <c r="J12" i="11"/>
  <c r="O24" i="2"/>
  <c r="C5" i="11" s="1"/>
  <c r="I20" i="11"/>
  <c r="B24" i="11"/>
  <c r="I3" i="11"/>
  <c r="J3" i="11"/>
  <c r="I26" i="11"/>
  <c r="B18" i="11"/>
  <c r="I4" i="11"/>
  <c r="J4" i="11"/>
  <c r="P26" i="2"/>
  <c r="D7" i="11" s="1"/>
  <c r="O30" i="2"/>
  <c r="C11" i="11" s="1"/>
  <c r="I25" i="11"/>
  <c r="I5" i="11"/>
  <c r="J5" i="11"/>
  <c r="O23" i="2"/>
  <c r="C4" i="11" s="1"/>
  <c r="B27" i="11"/>
  <c r="I23" i="11"/>
  <c r="J6" i="11"/>
  <c r="I6" i="11"/>
  <c r="P28" i="2"/>
  <c r="D9" i="11" s="1"/>
  <c r="O32" i="2"/>
  <c r="C13" i="11" s="1"/>
  <c r="J27" i="11"/>
  <c r="B23" i="11"/>
  <c r="I7" i="11"/>
  <c r="J7" i="11"/>
  <c r="J19" i="11"/>
  <c r="J8" i="11"/>
  <c r="I8" i="11"/>
  <c r="J18" i="11"/>
  <c r="I18" i="11"/>
  <c r="J9" i="11"/>
  <c r="I9" i="11"/>
  <c r="O27" i="2"/>
  <c r="C8" i="11" s="1"/>
  <c r="B21" i="11"/>
  <c r="J10" i="11"/>
  <c r="I10" i="11"/>
  <c r="J21" i="11"/>
  <c r="B22" i="11"/>
  <c r="B25" i="11"/>
  <c r="I11" i="11"/>
  <c r="J11" i="11"/>
  <c r="B17" i="11"/>
  <c r="I22" i="11"/>
  <c r="J24" i="11"/>
  <c r="I27" i="11"/>
  <c r="J17" i="11"/>
  <c r="J26" i="11"/>
  <c r="P23" i="2"/>
  <c r="D4" i="11" s="1"/>
  <c r="P32" i="2"/>
  <c r="D13" i="11" s="1"/>
  <c r="P25" i="2"/>
  <c r="D6" i="11" s="1"/>
  <c r="O29" i="2"/>
  <c r="C10" i="11" s="1"/>
  <c r="P27" i="2"/>
  <c r="D8" i="11" s="1"/>
  <c r="O31" i="2"/>
  <c r="C12" i="11" s="1"/>
  <c r="P22" i="2"/>
  <c r="D3" i="11" s="1"/>
  <c r="O26" i="2"/>
  <c r="C7" i="11" s="1"/>
  <c r="O28" i="2"/>
  <c r="C9" i="11" s="1"/>
  <c r="O25" i="2"/>
  <c r="C6" i="11" s="1"/>
  <c r="P30" i="2"/>
  <c r="D11" i="11" s="1"/>
  <c r="U12" i="10"/>
  <c r="U15"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6B5F577-9A04-43D6-B5DF-7C81E6CAD6CA}" name="SqlServer DESKTOP-KSAPEQM CANADA_CI_OLTP" type="100" refreshedVersion="6">
    <extLst>
      <ext xmlns:x15="http://schemas.microsoft.com/office/spreadsheetml/2010/11/main" uri="{DE250136-89BD-433C-8126-D09CA5730AF9}">
        <x15:connection id="5a82913b-69c1-4a0d-9234-09a0e9c7590f"/>
      </ext>
    </extLst>
  </connection>
  <connection id="2" xr16:uid="{06B4E066-A6C0-4327-B253-1FAE57E0DD1C}"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MDX" minSupportedVersion="120000" copy="1" pasteAll="1" pasteValues="1" merge="1" splitFirst="1" rowColShift="1" clearFormats="1" clearComments="1" assign="1" coerce="1"/>
  </metadataTypes>
  <metadataStrings count="48">
    <s v="ThisWorkbookDataModel"/>
    <s v="{[dim_industry_with_descriptions].[Aggregation Level].&amp;[Four-digit]}"/>
    <s v="{[dim_industry_with_descriptions].[Aggregation Level].&amp;[IOICC]}"/>
    <s v="{[fact].[indicator].&amp;[Labour Force]}"/>
    <s v="{[fact].[source].&amp;[Monthly LFS all Provinces]}"/>
    <s v="{[dim_industry_with_descriptions].[Creative Sector].&amp;[Advertising and marketing],[dim_industry_with_descriptions].[Creative Sector].&amp;[Architecture],[dim_industry_with_descriptions].[Creative Sector].&amp;[Crafts],[dim_industry_with_descriptions].[Creative Sector].&amp;[Design],[dim_industry_with_descriptions].[Creative Sector].&amp;[Film, TV, video, radio and photography],[dim_industry_with_descriptions].[Creative Sector].&amp;[IT, software and computer services],[dim_industry_with_descriptions].[Creative Sector].&amp;[Music],[dim_industry_with_descriptions].[Creative Sector].&amp;[Publishing]}"/>
    <s v="{[dim_industry_with_descriptions].[Creative Sector].&amp;[Advertising and marketing],[dim_industry_with_descriptions].[Creative Sector].&amp;[Architecture],[dim_industry_with_descriptions].[Creative Sector].&amp;[Crafts],[dim_industry_with_descriptions].[Creative Sector].&amp;[Design],[dim_industry_with_descriptions].[Creative Sector].&amp;[Film, TV, video, radio and photography],[dim_industry_with_descriptions].[Creative Sector].&amp;[Music],[dim_industry_with_descriptions].[Creative Sector].&amp;[Publishing]}"/>
    <s v="{[fact].[source].&amp;[Productivity and Hours]}"/>
    <s v="{[fact].[indicator].&amp;[Real value added]}"/>
    <s v="{[fact].[indicator].&amp;[Employed]}"/>
    <s v="{[dim_industry_with_descriptions].[Main Industry].&amp;[Utilities],[dim_industry_with_descriptions].[Main Industry].&amp;[Construction],[dim_industry_with_descriptions].[Main Industry].&amp;[Retail Trade],[dim_industry_with_descriptions].[Main Industry].&amp;[Manufacturing],[dim_industry_with_descriptions].[Main Industry].&amp;[Wholesale Trade],[dim_industry_with_descriptions].[Main Industry].&amp;[Agriculture,Forestry],[dim_industry_with_descriptions].[Main Industry].&amp;[Educational services],[dim_industry_with_descriptions].[Main Industry].&amp;[Finance and Insurance],[dim_industry_with_descriptions].[Main Industry].&amp;[Public administration],[dim_industry_with_descriptions].[Main Industry].&amp;[Wood Product Manufacturing],[dim_industry_with_descriptions].[Main Industry].&amp;[Primary metal manufacturing],[dim_industry_with_descriptions].[Main Industry].&amp;[Transportation and warehousing],[dim_industry_with_descriptions].[Main Industry].&amp;[Accommodation and food services],[dim_industry_with_descriptions].[Main Industry].&amp;[Health care and social assistance],[dim_industry_with_descriptions].[Main Industry].&amp;[Arts, entertainment and recreation],[dim_industry_with_descriptions].[Main Industry].&amp;[Real estate and rental and leasing],[dim_industry_with_descriptions].[Main Industry].&amp;[Information and cultural industries],[dim_industry_with_descriptions].[Main Industry].&amp;[Management of companies and enterprises],[dim_industry_with_descriptions].[Main Industry].&amp;[Agriculture,forestry, fishing and hunting],[dim_industry_with_descriptions].[Main Industry].&amp;[Mining, quarrying, and oil and gas extraction],[dim_industry_with_descriptions].[Main Industry].&amp;[Other services (except public administration)],[dim_industry_with_descriptions].[Main Industry].&amp;[Professional, scientific and technical services],[dim_industry_with_descriptions].[Main Industry].&amp;[Administrative and support, waste management and remediation services]}"/>
    <s v="{[dim_geography].[Province].&amp;[Manitoba]}"/>
    <s v="[dim_industry_with_descriptions].[Main Industry].&amp;[Information and cultural industries]"/>
    <s v="[dim_industry_with_descriptions].[naics_description].&amp;[Software publishers]"/>
    <s v="[dim_industry_with_descriptions].[Main Industry].&amp;[Arts, entertainment and recreation]"/>
    <s v="[dim_industry_with_descriptions].[naics_description].&amp;[Gambling industries]"/>
    <s v="[dim_industry_with_descriptions].[naics_description].&amp;[Agents and managers for artists, athletes, entertainers and other public figures]"/>
    <s v="[dim_industry_with_descriptions].[naics_description].&amp;[Pay and specialty television]"/>
    <s v="[dim_industry_with_descriptions].[naics_description].&amp;[Other telecommunications]"/>
    <s v="[dim_industry_with_descriptions].[naics_description].&amp;[Other information services]"/>
    <s v="[dim_industry_with_descriptions].[naics_description].&amp;[Newspaper, periodical, book and directory publishers]"/>
    <s v="[fact].[date (Year)].&amp;[2018]"/>
    <s v="[dim_industry_with_descriptions].[naics_description].&amp;[Motion picture and video industries]"/>
    <s v="[fact].[date (Year)].&amp;[2017]"/>
    <s v="[dim_industry_with_descriptions].[naics_description].&amp;[Data processing, hosting, and related services]"/>
    <s v="[fact].[date (Year)].&amp;[2016]"/>
    <s v="[fact].[date (Year)].&amp;[2012]"/>
    <s v="[fact].[date (Year)].&amp;[2015]"/>
    <s v="[dim_industry_with_descriptions].[naics_description].&amp;[Spectator sports]"/>
    <s v="[fact].[date (Year)].&amp;[2014]"/>
    <s v="[fact].[date (Year)].&amp;[2013]"/>
    <s v="[dim_industry_with_descriptions].[naics_description].&amp;[Promoters (presenters) of performing arts, sports and similar events]"/>
    <s v="[dim_industry_with_descriptions].[naics_description].&amp;[Performing arts companies]"/>
    <s v="[dim_industry_with_descriptions].[naics_description].&amp;[Wireless telecommunications carriers (except satellite)]"/>
    <s v="[dim_industry_with_descriptions].[naics_description].&amp;[Other amusement and recreation industries]"/>
    <s v="[fact].[date (Year)].&amp;[2011]"/>
    <s v="[dim_industry_with_descriptions].[naics_description].&amp;[Satellite telecommunications]"/>
    <s v="[fact].[date (Year)].&amp;[2020]"/>
    <s v="[dim_industry_with_descriptions].[naics_description].&amp;[Wired telecommunications carriers]"/>
    <s v="[dim_industry_with_descriptions].[naics_description].&amp;[Independent artists, writers and performers]"/>
    <s v="[fact].[date (Year)].&amp;[2010]"/>
    <s v="[dim_industry_with_descriptions].[naics_description].&amp;[Radio and television broadcasting]"/>
    <s v="[dim_industry_with_descriptions].[naics_description].&amp;[Sound recording industries]"/>
    <s v="[dim_industry_with_descriptions].[naics_description].&amp;[Heritage institutions]"/>
    <s v="[Measures].[Item]"/>
    <s v="[dim_industry_with_descriptions].[naics_description].&amp;[Amusement parks and arcades]"/>
    <s v="[fact].[date (Year)].&amp;[2019]"/>
    <s v="{[fact].[indicator].&amp;[Total number of jobs]}"/>
  </metadataStrings>
  <mdxMetadata count="300">
    <mdx n="0" f="s">
      <ms ns="1" c="0"/>
    </mdx>
    <mdx n="0" f="s">
      <ms ns="2" c="0"/>
    </mdx>
    <mdx n="0" f="s">
      <ms ns="3" c="0"/>
    </mdx>
    <mdx n="0" f="s">
      <ms ns="4" c="0"/>
    </mdx>
    <mdx n="0" f="s">
      <ms ns="5" c="0"/>
    </mdx>
    <mdx n="0" f="s">
      <ms ns="6" c="0"/>
    </mdx>
    <mdx n="0" f="s">
      <ms ns="7" c="0"/>
    </mdx>
    <mdx n="0" f="s">
      <ms ns="8" c="0"/>
    </mdx>
    <mdx n="0" f="s">
      <ms ns="9" c="0"/>
    </mdx>
    <mdx n="0" f="s">
      <ms ns="10" c="0"/>
    </mdx>
    <mdx n="0" f="s">
      <ms ns="11" c="0"/>
    </mdx>
    <mdx n="0" f="m">
      <t c="2">
        <n x="12"/>
        <n x="13"/>
      </t>
    </mdx>
    <mdx n="0" f="m">
      <t c="2">
        <n x="14"/>
        <n x="15"/>
      </t>
    </mdx>
    <mdx n="0" f="m">
      <t c="2">
        <n x="14"/>
        <n x="16"/>
      </t>
    </mdx>
    <mdx n="0" f="m">
      <t c="2">
        <n x="12"/>
        <n x="17"/>
      </t>
    </mdx>
    <mdx n="0" f="m">
      <t c="2">
        <n x="12"/>
        <n x="18"/>
      </t>
    </mdx>
    <mdx n="0" f="m">
      <t c="2">
        <n x="12"/>
        <n x="19"/>
      </t>
    </mdx>
    <mdx n="0" f="m">
      <t c="2">
        <n x="12"/>
        <n x="20"/>
      </t>
    </mdx>
    <mdx n="0" f="m">
      <t c="1">
        <n x="21"/>
      </t>
    </mdx>
    <mdx n="0" f="m">
      <t c="2">
        <n x="12"/>
        <n x="22"/>
      </t>
    </mdx>
    <mdx n="0" f="m">
      <t c="1">
        <n x="23"/>
      </t>
    </mdx>
    <mdx n="0" f="m">
      <t c="2">
        <n x="12"/>
        <n x="24"/>
      </t>
    </mdx>
    <mdx n="0" f="m">
      <t c="1">
        <n x="25"/>
      </t>
    </mdx>
    <mdx n="0" f="m">
      <t c="1">
        <n x="26"/>
      </t>
    </mdx>
    <mdx n="0" f="m">
      <t c="1">
        <n x="12"/>
      </t>
    </mdx>
    <mdx n="0" f="m">
      <t c="1">
        <n x="27"/>
      </t>
    </mdx>
    <mdx n="0" f="m">
      <t c="2">
        <n x="14"/>
        <n x="28"/>
      </t>
    </mdx>
    <mdx n="0" f="m">
      <t c="1">
        <n x="29"/>
      </t>
    </mdx>
    <mdx n="0" f="m">
      <t c="1">
        <n x="30"/>
      </t>
    </mdx>
    <mdx n="0" f="m">
      <t c="2">
        <n x="14"/>
        <n x="31"/>
      </t>
    </mdx>
    <mdx n="0" f="m">
      <t c="2">
        <n x="14"/>
        <n x="32"/>
      </t>
    </mdx>
    <mdx n="0" f="m">
      <t c="2">
        <n x="12"/>
        <n x="33"/>
      </t>
    </mdx>
    <mdx n="0" f="m">
      <t c="2">
        <n x="14"/>
        <n x="34"/>
      </t>
    </mdx>
    <mdx n="0" f="m">
      <t c="1">
        <n x="35"/>
      </t>
    </mdx>
    <mdx n="0" f="m">
      <t c="2">
        <n x="12"/>
        <n x="36"/>
      </t>
    </mdx>
    <mdx n="0" f="m">
      <t c="1">
        <n x="37"/>
      </t>
    </mdx>
    <mdx n="0" f="m">
      <t c="2">
        <n x="12"/>
        <n x="38"/>
      </t>
    </mdx>
    <mdx n="0" f="m">
      <t c="2">
        <n x="14"/>
        <n x="39"/>
      </t>
    </mdx>
    <mdx n="0" f="m">
      <t c="1">
        <n x="40"/>
      </t>
    </mdx>
    <mdx n="0" f="m">
      <t c="2">
        <n x="12"/>
        <n x="41"/>
      </t>
    </mdx>
    <mdx n="0" f="m">
      <t c="1">
        <n x="14"/>
      </t>
    </mdx>
    <mdx n="0" f="m">
      <t c="2">
        <n x="12"/>
        <n x="42"/>
      </t>
    </mdx>
    <mdx n="0" f="m">
      <t c="2">
        <n x="14"/>
        <n x="43"/>
      </t>
    </mdx>
    <mdx n="0" f="m">
      <t c="1">
        <n x="44"/>
      </t>
    </mdx>
    <mdx n="0" f="m">
      <t c="2">
        <n x="14"/>
        <n x="45"/>
      </t>
    </mdx>
    <mdx n="0" f="m">
      <t c="1">
        <n x="46"/>
      </t>
    </mdx>
    <mdx n="0" f="v">
      <t c="8" fi="0">
        <n x="3" s="1"/>
        <n x="4" s="1"/>
        <n x="1" s="1"/>
        <n x="11" s="1"/>
        <n x="44"/>
        <n x="12"/>
        <n x="33"/>
        <n x="37"/>
      </t>
    </mdx>
    <mdx n="0" f="v">
      <t c="8" fi="0">
        <n x="3" s="1"/>
        <n x="4" s="1"/>
        <n x="1" s="1"/>
        <n x="11" s="1"/>
        <n x="44"/>
        <n x="12"/>
        <n x="38"/>
        <n x="27"/>
      </t>
    </mdx>
    <mdx n="0" f="v">
      <t c="8" fi="0">
        <n x="3" s="1"/>
        <n x="4" s="1"/>
        <n x="1" s="1"/>
        <n x="11" s="1"/>
        <n x="44"/>
        <n x="12"/>
        <n x="42"/>
        <n x="40"/>
      </t>
    </mdx>
    <mdx n="0" f="v">
      <t c="8" fi="0">
        <n x="3" s="1"/>
        <n x="4" s="1"/>
        <n x="1" s="1"/>
        <n x="11" s="1"/>
        <n x="44"/>
        <n x="12"/>
        <n x="36"/>
        <n x="25"/>
      </t>
    </mdx>
    <mdx n="0" f="v">
      <t c="8" fi="0">
        <n x="3" s="1"/>
        <n x="4" s="1"/>
        <n x="1" s="1"/>
        <n x="11" s="1"/>
        <n x="44"/>
        <n x="12"/>
        <n x="41"/>
        <n x="35"/>
      </t>
    </mdx>
    <mdx n="0" f="v">
      <t c="8" fi="0">
        <n x="3" s="1"/>
        <n x="4" s="1"/>
        <n x="1" s="1"/>
        <n x="11" s="1"/>
        <n x="44"/>
        <n x="12"/>
        <n x="18"/>
        <n x="23"/>
      </t>
    </mdx>
    <mdx n="0" f="v">
      <t c="8" fi="0">
        <n x="3" s="1"/>
        <n x="4" s="1"/>
        <n x="1" s="1"/>
        <n x="11" s="1"/>
        <n x="44"/>
        <n x="12"/>
        <n x="19"/>
        <n x="26"/>
      </t>
    </mdx>
    <mdx n="0" f="v">
      <t c="8" fi="0">
        <n x="3" s="1"/>
        <n x="4" s="1"/>
        <n x="1" s="1"/>
        <n x="11" s="1"/>
        <n x="44"/>
        <n x="12"/>
        <n x="22"/>
        <n x="21"/>
      </t>
    </mdx>
    <mdx n="0" f="v">
      <t c="8" fi="0">
        <n x="3" s="1"/>
        <n x="4" s="1"/>
        <n x="1" s="1"/>
        <n x="11" s="1"/>
        <n x="44"/>
        <n x="12"/>
        <n x="24"/>
        <n x="30"/>
      </t>
    </mdx>
    <mdx n="0" f="v">
      <t c="8" fi="0">
        <n x="3" s="1"/>
        <n x="4" s="1"/>
        <n x="1" s="1"/>
        <n x="11" s="1"/>
        <n x="44"/>
        <n x="14"/>
        <n x="28"/>
        <n x="46"/>
      </t>
    </mdx>
    <mdx n="0" f="v">
      <t c="8" fi="0">
        <n x="3" s="1"/>
        <n x="4" s="1"/>
        <n x="1" s="1"/>
        <n x="11" s="1"/>
        <n x="44"/>
        <n x="14"/>
        <n x="31"/>
        <n x="29"/>
      </t>
    </mdx>
    <mdx n="0" f="v">
      <t c="8" fi="0">
        <n x="3" s="1"/>
        <n x="4" s="1"/>
        <n x="1" s="1"/>
        <n x="11" s="1"/>
        <n x="44"/>
        <n x="14"/>
        <n x="34"/>
        <n x="37"/>
      </t>
    </mdx>
    <mdx n="0" f="v">
      <t c="8" fi="0">
        <n x="3" s="1"/>
        <n x="4" s="1"/>
        <n x="1" s="1"/>
        <n x="11" s="1"/>
        <n x="44"/>
        <n x="14"/>
        <n x="39"/>
        <n x="27"/>
      </t>
    </mdx>
    <mdx n="0" f="v">
      <t c="8" fi="0">
        <n x="3" s="1"/>
        <n x="4" s="1"/>
        <n x="1" s="1"/>
        <n x="11" s="1"/>
        <n x="44"/>
        <n x="14"/>
        <n x="43"/>
        <n x="40"/>
      </t>
    </mdx>
    <mdx n="0" f="v">
      <t c="8" fi="0">
        <n x="3" s="1"/>
        <n x="4" s="1"/>
        <n x="1" s="1"/>
        <n x="11" s="1"/>
        <n x="44"/>
        <n x="14"/>
        <n x="45"/>
        <n x="25"/>
      </t>
    </mdx>
    <mdx n="0" f="v">
      <t c="8" fi="0">
        <n x="3" s="1"/>
        <n x="4" s="1"/>
        <n x="1" s="1"/>
        <n x="11" s="1"/>
        <n x="44"/>
        <n x="14"/>
        <n x="16"/>
        <n x="35"/>
      </t>
    </mdx>
    <mdx n="0" f="v">
      <t c="8" fi="0">
        <n x="3" s="1"/>
        <n x="4" s="1"/>
        <n x="1" s="1"/>
        <n x="11" s="1"/>
        <n x="44"/>
        <n x="12"/>
        <n x="33"/>
        <n x="46"/>
      </t>
    </mdx>
    <mdx n="0" f="v">
      <t c="8" fi="0">
        <n x="3" s="1"/>
        <n x="4" s="1"/>
        <n x="1" s="1"/>
        <n x="11" s="1"/>
        <n x="44"/>
        <n x="12"/>
        <n x="19"/>
        <n x="35"/>
      </t>
    </mdx>
    <mdx n="0" f="v">
      <t c="8" fi="0">
        <n x="3" s="1"/>
        <n x="4" s="1"/>
        <n x="1" s="1"/>
        <n x="11" s="1"/>
        <n x="44"/>
        <n x="14"/>
        <n x="39"/>
        <n x="29"/>
      </t>
    </mdx>
    <mdx n="0" f="v">
      <t c="8" fi="0">
        <n x="3" s="1"/>
        <n x="4" s="1"/>
        <n x="1" s="1"/>
        <n x="11" s="1"/>
        <n x="44"/>
        <n x="14"/>
        <n x="16"/>
        <n x="40"/>
      </t>
    </mdx>
    <mdx n="0" f="v">
      <t c="8" fi="0">
        <n x="3" s="1"/>
        <n x="4" s="1"/>
        <n x="1" s="1"/>
        <n x="11" s="1"/>
        <n x="44"/>
        <n x="12"/>
        <n x="38"/>
        <n x="30"/>
      </t>
    </mdx>
    <mdx n="0" f="v">
      <t c="8" fi="0">
        <n x="3" s="1"/>
        <n x="4" s="1"/>
        <n x="1" s="1"/>
        <n x="11" s="1"/>
        <n x="44"/>
        <n x="12"/>
        <n x="17"/>
        <n x="37"/>
      </t>
    </mdx>
    <mdx n="0" f="v">
      <t c="8" fi="0">
        <n x="3" s="1"/>
        <n x="4" s="1"/>
        <n x="1" s="1"/>
        <n x="11" s="1"/>
        <n x="44"/>
        <n x="12"/>
        <n x="24"/>
        <n x="35"/>
      </t>
    </mdx>
    <mdx n="0" f="v">
      <t c="8" fi="0">
        <n x="3" s="1"/>
        <n x="4" s="1"/>
        <n x="1" s="1"/>
        <n x="11" s="1"/>
        <n x="44"/>
        <n x="14"/>
        <n x="31"/>
        <n x="26"/>
      </t>
    </mdx>
    <mdx n="0" f="v">
      <t c="8" fi="0">
        <n x="3" s="1"/>
        <n x="4" s="1"/>
        <n x="1" s="1"/>
        <n x="11" s="1"/>
        <n x="44"/>
        <n x="14"/>
        <n x="15"/>
        <n x="46"/>
      </t>
    </mdx>
    <mdx n="0" f="v">
      <t c="8" fi="0">
        <n x="3" s="1"/>
        <n x="4" s="1"/>
        <n x="1" s="1"/>
        <n x="11" s="1"/>
        <n x="44"/>
        <n x="12"/>
        <n x="13"/>
        <n x="21"/>
      </t>
    </mdx>
    <mdx n="0" f="v">
      <t c="8" fi="0">
        <n x="3" s="1"/>
        <n x="4" s="1"/>
        <n x="1" s="1"/>
        <n x="11" s="1"/>
        <n x="44"/>
        <n x="12"/>
        <n x="17"/>
        <n x="46"/>
      </t>
    </mdx>
    <mdx n="0" f="v">
      <t c="8" fi="0">
        <n x="3" s="1"/>
        <n x="4" s="1"/>
        <n x="1" s="1"/>
        <n x="11" s="1"/>
        <n x="44"/>
        <n x="12"/>
        <n x="24"/>
        <n x="40"/>
      </t>
    </mdx>
    <mdx n="0" f="v">
      <t c="8" fi="0">
        <n x="3" s="1"/>
        <n x="4" s="1"/>
        <n x="1" s="1"/>
        <n x="11" s="1"/>
        <n x="44"/>
        <n x="14"/>
        <n x="39"/>
        <n x="26"/>
      </t>
    </mdx>
    <mdx n="0" f="v">
      <t c="8" fi="0">
        <n x="3" s="1"/>
        <n x="4" s="1"/>
        <n x="1" s="1"/>
        <n x="11" s="1"/>
        <n x="44"/>
        <n x="12"/>
        <n x="33"/>
        <n x="25"/>
      </t>
    </mdx>
    <mdx n="0" f="v">
      <t c="8" fi="0">
        <n x="3" s="1"/>
        <n x="4" s="1"/>
        <n x="1" s="1"/>
        <n x="11" s="1"/>
        <n x="44"/>
        <n x="12"/>
        <n x="17"/>
        <n x="21"/>
      </t>
    </mdx>
    <mdx n="0" f="v">
      <t c="8" fi="0">
        <n x="3" s="1"/>
        <n x="4" s="1"/>
        <n x="1" s="1"/>
        <n x="11" s="1"/>
        <n x="44"/>
        <n x="12"/>
        <n x="20"/>
        <n x="46"/>
      </t>
    </mdx>
    <mdx n="0" f="v">
      <t c="8" fi="0">
        <n x="3" s="1"/>
        <n x="4" s="1"/>
        <n x="1" s="1"/>
        <n x="11" s="1"/>
        <n x="44"/>
        <n x="14"/>
        <n x="28"/>
        <n x="27"/>
      </t>
    </mdx>
    <mdx n="0" f="v">
      <t c="8" fi="0">
        <n x="3" s="1"/>
        <n x="4" s="1"/>
        <n x="1" s="1"/>
        <n x="11" s="1"/>
        <n x="44"/>
        <n x="14"/>
        <n x="39"/>
        <n x="35"/>
      </t>
    </mdx>
    <mdx n="0" f="v">
      <t c="8" fi="0">
        <n x="3" s="1"/>
        <n x="4" s="1"/>
        <n x="1" s="1"/>
        <n x="11" s="1"/>
        <n x="44"/>
        <n x="12"/>
        <n x="38"/>
        <n x="40"/>
      </t>
    </mdx>
    <mdx n="0" f="v">
      <t c="7" fi="0">
        <n x="3" s="1"/>
        <n x="4" s="1"/>
        <n x="1" s="1"/>
        <n x="11" s="1"/>
        <n x="44"/>
        <n x="12"/>
        <n x="46"/>
      </t>
    </mdx>
    <mdx n="0" f="v">
      <t c="8" fi="0">
        <n x="3" s="1"/>
        <n x="4" s="1"/>
        <n x="1" s="1"/>
        <n x="11" s="1"/>
        <n x="44"/>
        <n x="14"/>
        <n x="39"/>
        <n x="40"/>
      </t>
    </mdx>
    <mdx n="0" f="v">
      <t c="8" fi="0">
        <n x="3" s="1"/>
        <n x="4" s="1"/>
        <n x="1" s="1"/>
        <n x="11" s="1"/>
        <n x="44"/>
        <n x="12"/>
        <n x="33"/>
        <n x="27"/>
      </t>
    </mdx>
    <mdx n="0" f="v">
      <t c="8" fi="0">
        <n x="3" s="1"/>
        <n x="4" s="1"/>
        <n x="1" s="1"/>
        <n x="11" s="1"/>
        <n x="44"/>
        <n x="12"/>
        <n x="33"/>
        <n x="29"/>
      </t>
    </mdx>
    <mdx n="0" f="v">
      <t c="8" fi="0">
        <n x="3" s="1"/>
        <n x="4" s="1"/>
        <n x="1" s="1"/>
        <n x="11" s="1"/>
        <n x="44"/>
        <n x="12"/>
        <n x="42"/>
        <n x="37"/>
      </t>
    </mdx>
    <mdx n="0" f="v">
      <t c="8" fi="0">
        <n x="3" s="1"/>
        <n x="4" s="1"/>
        <n x="1" s="1"/>
        <n x="11" s="1"/>
        <n x="44"/>
        <n x="12"/>
        <n x="13"/>
        <n x="27"/>
      </t>
    </mdx>
    <mdx n="0" f="v">
      <t c="8" fi="0">
        <n x="3" s="1"/>
        <n x="4" s="1"/>
        <n x="1" s="1"/>
        <n x="11" s="1"/>
        <n x="44"/>
        <n x="12"/>
        <n x="36"/>
        <n x="40"/>
      </t>
    </mdx>
    <mdx n="0" f="v">
      <t c="8" fi="0">
        <n x="3" s="1"/>
        <n x="4" s="1"/>
        <n x="1" s="1"/>
        <n x="11" s="1"/>
        <n x="44"/>
        <n x="12"/>
        <n x="17"/>
        <n x="25"/>
      </t>
    </mdx>
    <mdx n="0" f="v">
      <t c="8" fi="0">
        <n x="3" s="1"/>
        <n x="4" s="1"/>
        <n x="1" s="1"/>
        <n x="11" s="1"/>
        <n x="44"/>
        <n x="12"/>
        <n x="18"/>
        <n x="35"/>
      </t>
    </mdx>
    <mdx n="0" f="v">
      <t c="8" fi="0">
        <n x="3" s="1"/>
        <n x="4" s="1"/>
        <n x="1" s="1"/>
        <n x="11" s="1"/>
        <n x="44"/>
        <n x="12"/>
        <n x="20"/>
        <n x="23"/>
      </t>
    </mdx>
    <mdx n="0" f="v">
      <t c="8" fi="0">
        <n x="3" s="1"/>
        <n x="4" s="1"/>
        <n x="1" s="1"/>
        <n x="11" s="1"/>
        <n x="44"/>
        <n x="12"/>
        <n x="22"/>
        <n x="26"/>
      </t>
    </mdx>
    <mdx n="0" f="v">
      <t c="7" fi="0">
        <n x="3" s="1"/>
        <n x="4" s="1"/>
        <n x="1" s="1"/>
        <n x="11" s="1"/>
        <n x="44"/>
        <n x="12"/>
        <n x="21"/>
      </t>
    </mdx>
    <mdx n="0" f="v">
      <t c="8" fi="0">
        <n x="3" s="1"/>
        <n x="4" s="1"/>
        <n x="1" s="1"/>
        <n x="11" s="1"/>
        <n x="44"/>
        <n x="14"/>
        <n x="28"/>
        <n x="30"/>
      </t>
    </mdx>
    <mdx n="0" f="v">
      <t c="8" fi="0">
        <n x="3" s="1"/>
        <n x="4" s="1"/>
        <n x="1" s="1"/>
        <n x="11" s="1"/>
        <n x="44"/>
        <n x="14"/>
        <n x="32"/>
        <n x="46"/>
      </t>
    </mdx>
    <mdx n="0" f="v">
      <t c="8" fi="0">
        <n x="3" s="1"/>
        <n x="4" s="1"/>
        <n x="1" s="1"/>
        <n x="11" s="1"/>
        <n x="44"/>
        <n x="14"/>
        <n x="34"/>
        <n x="29"/>
      </t>
    </mdx>
    <mdx n="0" f="v">
      <t c="8" fi="0">
        <n x="3" s="1"/>
        <n x="4" s="1"/>
        <n x="1" s="1"/>
        <n x="11" s="1"/>
        <n x="44"/>
        <n x="14"/>
        <n x="43"/>
        <n x="37"/>
      </t>
    </mdx>
    <mdx n="0" f="v">
      <t c="8" fi="0">
        <n x="3" s="1"/>
        <n x="4" s="1"/>
        <n x="1" s="1"/>
        <n x="11" s="1"/>
        <n x="44"/>
        <n x="14"/>
        <n x="15"/>
        <n x="27"/>
      </t>
    </mdx>
    <mdx n="0" f="v">
      <t c="8" fi="0">
        <n x="3" s="1"/>
        <n x="4" s="1"/>
        <n x="1" s="1"/>
        <n x="11" s="1"/>
        <n x="44"/>
        <n x="14"/>
        <n x="45"/>
        <n x="40"/>
      </t>
    </mdx>
    <mdx n="0" f="v">
      <t c="7" fi="0">
        <n x="3" s="1"/>
        <n x="4" s="1"/>
        <n x="1" s="1"/>
        <n x="11" s="1"/>
        <n x="44"/>
        <n x="14"/>
        <n x="25"/>
      </t>
    </mdx>
    <mdx n="0" f="v">
      <t c="8" fi="0">
        <n x="3" s="1"/>
        <n x="4" s="1"/>
        <n x="1" s="1"/>
        <n x="11" s="1"/>
        <n x="44"/>
        <n x="12"/>
        <n x="33"/>
        <n x="30"/>
      </t>
    </mdx>
    <mdx n="0" f="v">
      <t c="8" fi="0">
        <n x="3" s="1"/>
        <n x="4" s="1"/>
        <n x="1" s="1"/>
        <n x="11" s="1"/>
        <n x="44"/>
        <n x="12"/>
        <n x="42"/>
        <n x="46"/>
      </t>
    </mdx>
    <mdx n="0" f="v">
      <t c="8" fi="0">
        <n x="3" s="1"/>
        <n x="4" s="1"/>
        <n x="1" s="1"/>
        <n x="11" s="1"/>
        <n x="44"/>
        <n x="12"/>
        <n x="13"/>
        <n x="29"/>
      </t>
    </mdx>
    <mdx n="0" f="v">
      <t c="8" fi="0">
        <n x="3" s="1"/>
        <n x="4" s="1"/>
        <n x="1" s="1"/>
        <n x="11" s="1"/>
        <n x="44"/>
        <n x="12"/>
        <n x="41"/>
        <n x="37"/>
      </t>
    </mdx>
    <mdx n="0" f="v">
      <t c="8" fi="0">
        <n x="3" s="1"/>
        <n x="4" s="1"/>
        <n x="1" s="1"/>
        <n x="11" s="1"/>
        <n x="44"/>
        <n x="12"/>
        <n x="17"/>
        <n x="27"/>
      </t>
    </mdx>
    <mdx n="0" f="v">
      <t c="8" fi="0">
        <n x="3" s="1"/>
        <n x="4" s="1"/>
        <n x="1" s="1"/>
        <n x="11" s="1"/>
        <n x="44"/>
        <n x="12"/>
        <n x="18"/>
        <n x="40"/>
      </t>
    </mdx>
    <mdx n="0" f="v">
      <t c="8" fi="0">
        <n x="3" s="1"/>
        <n x="4" s="1"/>
        <n x="1" s="1"/>
        <n x="11" s="1"/>
        <n x="44"/>
        <n x="12"/>
        <n x="20"/>
        <n x="25"/>
      </t>
    </mdx>
    <mdx n="0" f="v">
      <t c="8" fi="0">
        <n x="3" s="1"/>
        <n x="4" s="1"/>
        <n x="1" s="1"/>
        <n x="11" s="1"/>
        <n x="44"/>
        <n x="12"/>
        <n x="22"/>
        <n x="35"/>
      </t>
    </mdx>
    <mdx n="0" f="v">
      <t c="7" fi="0">
        <n x="3" s="1"/>
        <n x="4" s="1"/>
        <n x="1" s="1"/>
        <n x="11" s="1"/>
        <n x="44"/>
        <n x="12"/>
        <n x="23"/>
      </t>
    </mdx>
    <mdx n="0" f="v">
      <t c="8" fi="0">
        <n x="3" s="1"/>
        <n x="4" s="1"/>
        <n x="1" s="1"/>
        <n x="11" s="1"/>
        <n x="44"/>
        <n x="14"/>
        <n x="28"/>
        <n x="26"/>
      </t>
    </mdx>
    <mdx n="0" f="v">
      <t c="8" fi="0">
        <n x="3" s="1"/>
        <n x="4" s="1"/>
        <n x="1" s="1"/>
        <n x="11" s="1"/>
        <n x="44"/>
        <n x="14"/>
        <n x="32"/>
        <n x="21"/>
      </t>
    </mdx>
    <mdx n="0" f="v">
      <t c="8" fi="0">
        <n x="3" s="1"/>
        <n x="4" s="1"/>
        <n x="1" s="1"/>
        <n x="11" s="1"/>
        <n x="44"/>
        <n x="14"/>
        <n x="34"/>
        <n x="30"/>
      </t>
    </mdx>
    <mdx n="0" f="v">
      <t c="8" fi="0">
        <n x="3" s="1"/>
        <n x="4" s="1"/>
        <n x="1" s="1"/>
        <n x="11" s="1"/>
        <n x="44"/>
        <n x="14"/>
        <n x="43"/>
        <n x="46"/>
      </t>
    </mdx>
    <mdx n="0" f="v">
      <t c="8" fi="0">
        <n x="3" s="1"/>
        <n x="4" s="1"/>
        <n x="1" s="1"/>
        <n x="11" s="1"/>
        <n x="44"/>
        <n x="14"/>
        <n x="15"/>
        <n x="29"/>
      </t>
    </mdx>
    <mdx n="0" f="v">
      <t c="8" fi="0">
        <n x="3" s="1"/>
        <n x="4" s="1"/>
        <n x="1" s="1"/>
        <n x="11" s="1"/>
        <n x="44"/>
        <n x="14"/>
        <n x="16"/>
        <n x="37"/>
      </t>
    </mdx>
    <mdx n="0" f="v">
      <t c="7" fi="0">
        <n x="3" s="1"/>
        <n x="4" s="1"/>
        <n x="1" s="1"/>
        <n x="11" s="1"/>
        <n x="44"/>
        <n x="14"/>
        <n x="27"/>
      </t>
    </mdx>
    <mdx n="0" f="v">
      <t c="8" fi="0">
        <n x="3" s="1"/>
        <n x="4" s="1"/>
        <n x="1" s="1"/>
        <n x="11" s="1"/>
        <n x="44"/>
        <n x="12"/>
        <n x="18"/>
        <n x="26"/>
      </t>
    </mdx>
    <mdx n="0" f="v">
      <t c="8" fi="0">
        <n x="3" s="1"/>
        <n x="4" s="1"/>
        <n x="1" s="1"/>
        <n x="11" s="1"/>
        <n x="44"/>
        <n x="12"/>
        <n x="33"/>
        <n x="26"/>
      </t>
    </mdx>
    <mdx n="0" f="v">
      <t c="8" fi="0">
        <n x="3" s="1"/>
        <n x="4" s="1"/>
        <n x="1" s="1"/>
        <n x="11" s="1"/>
        <n x="44"/>
        <n x="12"/>
        <n x="42"/>
        <n x="21"/>
      </t>
    </mdx>
    <mdx n="0" f="v">
      <t c="8" fi="0">
        <n x="3" s="1"/>
        <n x="4" s="1"/>
        <n x="1" s="1"/>
        <n x="11" s="1"/>
        <n x="44"/>
        <n x="12"/>
        <n x="13"/>
        <n x="30"/>
      </t>
    </mdx>
    <mdx n="0" f="v">
      <t c="8" fi="0">
        <n x="3" s="1"/>
        <n x="4" s="1"/>
        <n x="1" s="1"/>
        <n x="11" s="1"/>
        <n x="44"/>
        <n x="12"/>
        <n x="41"/>
        <n x="46"/>
      </t>
    </mdx>
    <mdx n="0" f="v">
      <t c="8" fi="0">
        <n x="3" s="1"/>
        <n x="4" s="1"/>
        <n x="1" s="1"/>
        <n x="11" s="1"/>
        <n x="44"/>
        <n x="12"/>
        <n x="17"/>
        <n x="29"/>
      </t>
    </mdx>
    <mdx n="0" f="v">
      <t c="8" fi="0">
        <n x="3" s="1"/>
        <n x="4" s="1"/>
        <n x="1" s="1"/>
        <n x="11" s="1"/>
        <n x="44"/>
        <n x="12"/>
        <n x="19"/>
        <n x="37"/>
      </t>
    </mdx>
    <mdx n="0" f="v">
      <t c="8" fi="0">
        <n x="3" s="1"/>
        <n x="4" s="1"/>
        <n x="1" s="1"/>
        <n x="11" s="1"/>
        <n x="44"/>
        <n x="12"/>
        <n x="20"/>
        <n x="27"/>
      </t>
    </mdx>
    <mdx n="0" f="v">
      <t c="8" fi="0">
        <n x="3" s="1"/>
        <n x="4" s="1"/>
        <n x="1" s="1"/>
        <n x="11" s="1"/>
        <n x="44"/>
        <n x="12"/>
        <n x="22"/>
        <n x="40"/>
      </t>
    </mdx>
    <mdx n="0" f="v">
      <t c="7" fi="0">
        <n x="3" s="1"/>
        <n x="4" s="1"/>
        <n x="1" s="1"/>
        <n x="11" s="1"/>
        <n x="44"/>
        <n x="12"/>
        <n x="25"/>
      </t>
    </mdx>
    <mdx n="0" f="v">
      <t c="8" fi="0">
        <n x="3" s="1"/>
        <n x="4" s="1"/>
        <n x="1" s="1"/>
        <n x="11" s="1"/>
        <n x="44"/>
        <n x="14"/>
        <n x="28"/>
        <n x="35"/>
      </t>
    </mdx>
    <mdx n="0" f="v">
      <t c="8" fi="0">
        <n x="3" s="1"/>
        <n x="4" s="1"/>
        <n x="1" s="1"/>
        <n x="11" s="1"/>
        <n x="44"/>
        <n x="14"/>
        <n x="32"/>
        <n x="23"/>
      </t>
    </mdx>
    <mdx n="0" f="v">
      <t c="8" fi="0">
        <n x="3" s="1"/>
        <n x="4" s="1"/>
        <n x="1" s="1"/>
        <n x="11" s="1"/>
        <n x="44"/>
        <n x="14"/>
        <n x="34"/>
        <n x="26"/>
      </t>
    </mdx>
    <mdx n="0" f="v">
      <t c="8" fi="0">
        <n x="3" s="1"/>
        <n x="4" s="1"/>
        <n x="1" s="1"/>
        <n x="11" s="1"/>
        <n x="44"/>
        <n x="14"/>
        <n x="43"/>
        <n x="21"/>
      </t>
    </mdx>
    <mdx n="0" f="v">
      <t c="8" fi="0">
        <n x="3" s="1"/>
        <n x="4" s="1"/>
        <n x="1" s="1"/>
        <n x="11" s="1"/>
        <n x="44"/>
        <n x="14"/>
        <n x="15"/>
        <n x="30"/>
      </t>
    </mdx>
    <mdx n="0" f="v">
      <t c="8" fi="0">
        <n x="3" s="1"/>
        <n x="4" s="1"/>
        <n x="1" s="1"/>
        <n x="11" s="1"/>
        <n x="44"/>
        <n x="14"/>
        <n x="16"/>
        <n x="46"/>
      </t>
    </mdx>
    <mdx n="0" f="v">
      <t c="7" fi="0">
        <n x="3" s="1"/>
        <n x="4" s="1"/>
        <n x="1" s="1"/>
        <n x="11" s="1"/>
        <n x="44"/>
        <n x="14"/>
        <n x="29"/>
      </t>
    </mdx>
    <mdx n="0" f="v">
      <t c="8" fi="0">
        <n x="3" s="1"/>
        <n x="4" s="1"/>
        <n x="1" s="1"/>
        <n x="11" s="1"/>
        <n x="44"/>
        <n x="14"/>
        <n x="16"/>
        <n x="25"/>
      </t>
    </mdx>
    <mdx n="0" f="v">
      <t c="8" fi="0">
        <n x="3" s="1"/>
        <n x="4" s="1"/>
        <n x="1" s="1"/>
        <n x="11" s="1"/>
        <n x="44"/>
        <n x="14"/>
        <n x="32"/>
        <n x="37"/>
      </t>
    </mdx>
    <mdx n="0" f="v">
      <t c="8" fi="0">
        <n x="3" s="1"/>
        <n x="4" s="1"/>
        <n x="1" s="1"/>
        <n x="11" s="1"/>
        <n x="44"/>
        <n x="12"/>
        <n x="33"/>
        <n x="35"/>
      </t>
    </mdx>
    <mdx n="0" f="v">
      <t c="8" fi="0">
        <n x="3" s="1"/>
        <n x="4" s="1"/>
        <n x="1" s="1"/>
        <n x="11" s="1"/>
        <n x="44"/>
        <n x="12"/>
        <n x="42"/>
        <n x="23"/>
      </t>
    </mdx>
    <mdx n="0" f="v">
      <t c="8" fi="0">
        <n x="3" s="1"/>
        <n x="4" s="1"/>
        <n x="1" s="1"/>
        <n x="11" s="1"/>
        <n x="44"/>
        <n x="12"/>
        <n x="13"/>
        <n x="26"/>
      </t>
    </mdx>
    <mdx n="0" f="v">
      <t c="8" fi="0">
        <n x="3" s="1"/>
        <n x="4" s="1"/>
        <n x="1" s="1"/>
        <n x="11" s="1"/>
        <n x="44"/>
        <n x="12"/>
        <n x="41"/>
        <n x="21"/>
      </t>
    </mdx>
    <mdx n="0" f="v">
      <t c="8" fi="0">
        <n x="3" s="1"/>
        <n x="4" s="1"/>
        <n x="1" s="1"/>
        <n x="11" s="1"/>
        <n x="44"/>
        <n x="12"/>
        <n x="17"/>
        <n x="30"/>
      </t>
    </mdx>
    <mdx n="0" f="v">
      <t c="8" fi="0">
        <n x="3" s="1"/>
        <n x="4" s="1"/>
        <n x="1" s="1"/>
        <n x="11" s="1"/>
        <n x="44"/>
        <n x="12"/>
        <n x="19"/>
        <n x="46"/>
      </t>
    </mdx>
    <mdx n="0" f="v">
      <t c="8" fi="0">
        <n x="3" s="1"/>
        <n x="4" s="1"/>
        <n x="1" s="1"/>
        <n x="11" s="1"/>
        <n x="44"/>
        <n x="12"/>
        <n x="20"/>
        <n x="29"/>
      </t>
    </mdx>
    <mdx n="0" f="v">
      <t c="8" fi="0">
        <n x="3" s="1"/>
        <n x="4" s="1"/>
        <n x="1" s="1"/>
        <n x="11" s="1"/>
        <n x="44"/>
        <n x="12"/>
        <n x="24"/>
        <n x="37"/>
      </t>
    </mdx>
    <mdx n="0" f="v">
      <t c="7" fi="0">
        <n x="3" s="1"/>
        <n x="4" s="1"/>
        <n x="1" s="1"/>
        <n x="11" s="1"/>
        <n x="44"/>
        <n x="12"/>
        <n x="27"/>
      </t>
    </mdx>
    <mdx n="0" f="v">
      <t c="8" fi="0">
        <n x="3" s="1"/>
        <n x="4" s="1"/>
        <n x="1" s="1"/>
        <n x="11" s="1"/>
        <n x="44"/>
        <n x="14"/>
        <n x="28"/>
        <n x="40"/>
      </t>
    </mdx>
    <mdx n="0" f="v">
      <t c="8" fi="0">
        <n x="3" s="1"/>
        <n x="4" s="1"/>
        <n x="1" s="1"/>
        <n x="11" s="1"/>
        <n x="44"/>
        <n x="14"/>
        <n x="32"/>
        <n x="25"/>
      </t>
    </mdx>
    <mdx n="0" f="v">
      <t c="8" fi="0">
        <n x="3" s="1"/>
        <n x="4" s="1"/>
        <n x="1" s="1"/>
        <n x="11" s="1"/>
        <n x="44"/>
        <n x="14"/>
        <n x="34"/>
        <n x="35"/>
      </t>
    </mdx>
    <mdx n="0" f="v">
      <t c="8" fi="0">
        <n x="3" s="1"/>
        <n x="4" s="1"/>
        <n x="1" s="1"/>
        <n x="11" s="1"/>
        <n x="44"/>
        <n x="14"/>
        <n x="43"/>
        <n x="23"/>
      </t>
    </mdx>
    <mdx n="0" f="v">
      <t c="8" fi="0">
        <n x="3" s="1"/>
        <n x="4" s="1"/>
        <n x="1" s="1"/>
        <n x="11" s="1"/>
        <n x="44"/>
        <n x="14"/>
        <n x="15"/>
        <n x="26"/>
      </t>
    </mdx>
    <mdx n="0" f="v">
      <t c="8" fi="0">
        <n x="3" s="1"/>
        <n x="4" s="1"/>
        <n x="1" s="1"/>
        <n x="11" s="1"/>
        <n x="44"/>
        <n x="14"/>
        <n x="16"/>
        <n x="21"/>
      </t>
    </mdx>
    <mdx n="0" f="v">
      <t c="7" fi="0">
        <n x="3" s="1"/>
        <n x="4" s="1"/>
        <n x="1" s="1"/>
        <n x="11" s="1"/>
        <n x="44"/>
        <n x="14"/>
        <n x="30"/>
      </t>
    </mdx>
    <mdx n="0" f="v">
      <t c="8" fi="0">
        <n x="3" s="1"/>
        <n x="4" s="1"/>
        <n x="1" s="1"/>
        <n x="11" s="1"/>
        <n x="44"/>
        <n x="12"/>
        <n x="20"/>
        <n x="21"/>
      </t>
    </mdx>
    <mdx n="0" f="v">
      <t c="8" fi="0">
        <n x="3" s="1"/>
        <n x="4" s="1"/>
        <n x="1" s="1"/>
        <n x="11" s="1"/>
        <n x="44"/>
        <n x="12"/>
        <n x="33"/>
        <n x="40"/>
      </t>
    </mdx>
    <mdx n="0" f="v">
      <t c="8" fi="0">
        <n x="3" s="1"/>
        <n x="4" s="1"/>
        <n x="1" s="1"/>
        <n x="11" s="1"/>
        <n x="44"/>
        <n x="12"/>
        <n x="42"/>
        <n x="25"/>
      </t>
    </mdx>
    <mdx n="0" f="v">
      <t c="8" fi="0">
        <n x="3" s="1"/>
        <n x="4" s="1"/>
        <n x="1" s="1"/>
        <n x="11" s="1"/>
        <n x="44"/>
        <n x="12"/>
        <n x="13"/>
        <n x="35"/>
      </t>
    </mdx>
    <mdx n="0" f="v">
      <t c="8" fi="0">
        <n x="3" s="1"/>
        <n x="4" s="1"/>
        <n x="1" s="1"/>
        <n x="11" s="1"/>
        <n x="44"/>
        <n x="12"/>
        <n x="41"/>
        <n x="23"/>
      </t>
    </mdx>
    <mdx n="0" f="v">
      <t c="8" fi="0">
        <n x="3" s="1"/>
        <n x="4" s="1"/>
        <n x="1" s="1"/>
        <n x="11" s="1"/>
        <n x="44"/>
        <n x="12"/>
        <n x="17"/>
        <n x="26"/>
      </t>
    </mdx>
    <mdx n="0" f="v">
      <t c="8" fi="0">
        <n x="3" s="1"/>
        <n x="4" s="1"/>
        <n x="1" s="1"/>
        <n x="11" s="1"/>
        <n x="44"/>
        <n x="12"/>
        <n x="19"/>
        <n x="21"/>
      </t>
    </mdx>
    <mdx n="0" f="v">
      <t c="8" fi="0">
        <n x="3" s="1"/>
        <n x="4" s="1"/>
        <n x="1" s="1"/>
        <n x="11" s="1"/>
        <n x="44"/>
        <n x="12"/>
        <n x="20"/>
        <n x="30"/>
      </t>
    </mdx>
    <mdx n="0" f="v">
      <t c="8" fi="0">
        <n x="3" s="1"/>
        <n x="4" s="1"/>
        <n x="1" s="1"/>
        <n x="11" s="1"/>
        <n x="44"/>
        <n x="12"/>
        <n x="24"/>
        <n x="46"/>
      </t>
    </mdx>
    <mdx n="0" f="v">
      <t c="7" fi="0">
        <n x="3" s="1"/>
        <n x="4" s="1"/>
        <n x="1" s="1"/>
        <n x="11" s="1"/>
        <n x="44"/>
        <n x="12"/>
        <n x="29"/>
      </t>
    </mdx>
    <mdx n="0" f="v">
      <t c="8" fi="0">
        <n x="3" s="1"/>
        <n x="4" s="1"/>
        <n x="1" s="1"/>
        <n x="11" s="1"/>
        <n x="44"/>
        <n x="14"/>
        <n x="31"/>
        <n x="37"/>
      </t>
    </mdx>
    <mdx n="0" f="v">
      <t c="8" fi="0">
        <n x="3" s="1"/>
        <n x="4" s="1"/>
        <n x="1" s="1"/>
        <n x="11" s="1"/>
        <n x="44"/>
        <n x="14"/>
        <n x="32"/>
        <n x="27"/>
      </t>
    </mdx>
    <mdx n="0" f="v">
      <t c="8" fi="0">
        <n x="3" s="1"/>
        <n x="4" s="1"/>
        <n x="1" s="1"/>
        <n x="11" s="1"/>
        <n x="44"/>
        <n x="14"/>
        <n x="34"/>
        <n x="40"/>
      </t>
    </mdx>
    <mdx n="0" f="v">
      <t c="8" fi="0">
        <n x="3" s="1"/>
        <n x="4" s="1"/>
        <n x="1" s="1"/>
        <n x="11" s="1"/>
        <n x="44"/>
        <n x="14"/>
        <n x="43"/>
        <n x="25"/>
      </t>
    </mdx>
    <mdx n="0" f="v">
      <t c="8" fi="0">
        <n x="3" s="1"/>
        <n x="4" s="1"/>
        <n x="1" s="1"/>
        <n x="11" s="1"/>
        <n x="44"/>
        <n x="14"/>
        <n x="15"/>
        <n x="35"/>
      </t>
    </mdx>
    <mdx n="0" f="v">
      <t c="8" fi="0">
        <n x="3" s="1"/>
        <n x="4" s="1"/>
        <n x="1" s="1"/>
        <n x="11" s="1"/>
        <n x="44"/>
        <n x="14"/>
        <n x="16"/>
        <n x="23"/>
      </t>
    </mdx>
    <mdx n="0" f="v">
      <t c="7" fi="0">
        <n x="3" s="1"/>
        <n x="4" s="1"/>
        <n x="1" s="1"/>
        <n x="11" s="1"/>
        <n x="44"/>
        <n x="14"/>
        <n x="26"/>
      </t>
    </mdx>
    <mdx n="0" f="v">
      <t c="8" fi="0">
        <n x="3" s="1"/>
        <n x="4" s="1"/>
        <n x="1" s="1"/>
        <n x="11" s="1"/>
        <n x="44"/>
        <n x="12"/>
        <n x="38"/>
        <n x="37"/>
      </t>
    </mdx>
    <mdx n="0" f="v">
      <t c="8" fi="0">
        <n x="3" s="1"/>
        <n x="4" s="1"/>
        <n x="1" s="1"/>
        <n x="11" s="1"/>
        <n x="44"/>
        <n x="12"/>
        <n x="42"/>
        <n x="27"/>
      </t>
    </mdx>
    <mdx n="0" f="v">
      <t c="8" fi="0">
        <n x="3" s="1"/>
        <n x="4" s="1"/>
        <n x="1" s="1"/>
        <n x="11" s="1"/>
        <n x="44"/>
        <n x="12"/>
        <n x="13"/>
        <n x="40"/>
      </t>
    </mdx>
    <mdx n="0" f="v">
      <t c="8" fi="0">
        <n x="3" s="1"/>
        <n x="4" s="1"/>
        <n x="1" s="1"/>
        <n x="11" s="1"/>
        <n x="44"/>
        <n x="12"/>
        <n x="41"/>
        <n x="25"/>
      </t>
    </mdx>
    <mdx n="0" f="v">
      <t c="8" fi="0">
        <n x="3" s="1"/>
        <n x="4" s="1"/>
        <n x="1" s="1"/>
        <n x="11" s="1"/>
        <n x="44"/>
        <n x="12"/>
        <n x="19"/>
        <n x="23"/>
      </t>
    </mdx>
    <mdx n="0" f="v">
      <t c="8" fi="0">
        <n x="3" s="1"/>
        <n x="4" s="1"/>
        <n x="1" s="1"/>
        <n x="11" s="1"/>
        <n x="44"/>
        <n x="12"/>
        <n x="20"/>
        <n x="26"/>
      </t>
    </mdx>
    <mdx n="0" f="v">
      <t c="8" fi="0">
        <n x="3" s="1"/>
        <n x="4" s="1"/>
        <n x="1" s="1"/>
        <n x="11" s="1"/>
        <n x="44"/>
        <n x="12"/>
        <n x="24"/>
        <n x="21"/>
      </t>
    </mdx>
    <mdx n="0" f="v">
      <t c="7" fi="0">
        <n x="3" s="1"/>
        <n x="4" s="1"/>
        <n x="1" s="1"/>
        <n x="11" s="1"/>
        <n x="44"/>
        <n x="12"/>
        <n x="30"/>
      </t>
    </mdx>
    <mdx n="0" f="v">
      <t c="8" fi="0">
        <n x="3" s="1"/>
        <n x="4" s="1"/>
        <n x="1" s="1"/>
        <n x="11" s="1"/>
        <n x="44"/>
        <n x="14"/>
        <n x="31"/>
        <n x="46"/>
      </t>
    </mdx>
    <mdx n="0" f="v">
      <t c="8" fi="0">
        <n x="3" s="1"/>
        <n x="4" s="1"/>
        <n x="1" s="1"/>
        <n x="11" s="1"/>
        <n x="44"/>
        <n x="14"/>
        <n x="32"/>
        <n x="29"/>
      </t>
    </mdx>
    <mdx n="0" f="v">
      <t c="8" fi="0">
        <n x="3" s="1"/>
        <n x="4" s="1"/>
        <n x="1" s="1"/>
        <n x="11" s="1"/>
        <n x="44"/>
        <n x="14"/>
        <n x="39"/>
        <n x="37"/>
      </t>
    </mdx>
    <mdx n="0" f="v">
      <t c="8" fi="0">
        <n x="3" s="1"/>
        <n x="4" s="1"/>
        <n x="1" s="1"/>
        <n x="11" s="1"/>
        <n x="44"/>
        <n x="14"/>
        <n x="15"/>
        <n x="40"/>
      </t>
    </mdx>
    <mdx n="0" f="v">
      <t c="7" fi="0">
        <n x="3" s="1"/>
        <n x="4" s="1"/>
        <n x="1" s="1"/>
        <n x="11" s="1"/>
        <n x="44"/>
        <n x="14"/>
        <n x="35"/>
      </t>
    </mdx>
    <mdx n="0" f="v">
      <t c="8" fi="0">
        <n x="3" s="1"/>
        <n x="4" s="1"/>
        <n x="1" s="1"/>
        <n x="11" s="1"/>
        <n x="44"/>
        <n x="14"/>
        <n x="28"/>
        <n x="29"/>
      </t>
    </mdx>
    <mdx n="0" f="v">
      <t c="8" fi="0">
        <n x="3" s="1"/>
        <n x="4" s="1"/>
        <n x="1" s="1"/>
        <n x="11" s="1"/>
        <n x="44"/>
        <n x="12"/>
        <n x="17"/>
        <n x="35"/>
      </t>
    </mdx>
    <mdx n="0" f="v">
      <t c="8" fi="0">
        <n x="3" s="1"/>
        <n x="4" s="1"/>
        <n x="1" s="1"/>
        <n x="11" s="1"/>
        <n x="44"/>
        <n x="14"/>
        <n x="43"/>
        <n x="27"/>
      </t>
    </mdx>
    <mdx n="0" f="v">
      <t c="8" fi="0">
        <n x="3" s="1"/>
        <n x="4" s="1"/>
        <n x="1" s="1"/>
        <n x="11" s="1"/>
        <n x="44"/>
        <n x="12"/>
        <n x="22"/>
        <n x="30"/>
      </t>
    </mdx>
    <mdx n="0" f="v">
      <t c="8" fi="0">
        <n x="3" s="1"/>
        <n x="4" s="1"/>
        <n x="1" s="1"/>
        <n x="11" s="1"/>
        <n x="44"/>
        <n x="12"/>
        <n x="38"/>
        <n x="46"/>
      </t>
    </mdx>
    <mdx n="0" f="v">
      <t c="8" fi="0">
        <n x="3" s="1"/>
        <n x="4" s="1"/>
        <n x="1" s="1"/>
        <n x="11" s="1"/>
        <n x="44"/>
        <n x="12"/>
        <n x="42"/>
        <n x="29"/>
      </t>
    </mdx>
    <mdx n="0" f="v">
      <t c="8" fi="0">
        <n x="3" s="1"/>
        <n x="4" s="1"/>
        <n x="1" s="1"/>
        <n x="11" s="1"/>
        <n x="44"/>
        <n x="12"/>
        <n x="36"/>
        <n x="37"/>
      </t>
    </mdx>
    <mdx n="0" f="v">
      <t c="8" fi="0">
        <n x="3" s="1"/>
        <n x="4" s="1"/>
        <n x="1" s="1"/>
        <n x="11" s="1"/>
        <n x="44"/>
        <n x="12"/>
        <n x="41"/>
        <n x="27"/>
      </t>
    </mdx>
    <mdx n="0" f="v">
      <t c="8" fi="0">
        <n x="3" s="1"/>
        <n x="4" s="1"/>
        <n x="1" s="1"/>
        <n x="11" s="1"/>
        <n x="44"/>
        <n x="12"/>
        <n x="17"/>
        <n x="40"/>
      </t>
    </mdx>
    <mdx n="0" f="v">
      <t c="8" fi="0">
        <n x="3" s="1"/>
        <n x="4" s="1"/>
        <n x="1" s="1"/>
        <n x="11" s="1"/>
        <n x="44"/>
        <n x="12"/>
        <n x="19"/>
        <n x="25"/>
      </t>
    </mdx>
    <mdx n="0" f="v">
      <t c="8" fi="0">
        <n x="3" s="1"/>
        <n x="4" s="1"/>
        <n x="1" s="1"/>
        <n x="11" s="1"/>
        <n x="44"/>
        <n x="12"/>
        <n x="20"/>
        <n x="35"/>
      </t>
    </mdx>
    <mdx n="0" f="v">
      <t c="8" fi="0">
        <n x="3" s="1"/>
        <n x="4" s="1"/>
        <n x="1" s="1"/>
        <n x="11" s="1"/>
        <n x="44"/>
        <n x="12"/>
        <n x="24"/>
        <n x="23"/>
      </t>
    </mdx>
    <mdx n="0" f="v">
      <t c="7" fi="0">
        <n x="3" s="1"/>
        <n x="4" s="1"/>
        <n x="1" s="1"/>
        <n x="11" s="1"/>
        <n x="44"/>
        <n x="12"/>
        <n x="26"/>
      </t>
    </mdx>
    <mdx n="0" f="v">
      <t c="8" fi="0">
        <n x="3" s="1"/>
        <n x="4" s="1"/>
        <n x="1" s="1"/>
        <n x="11" s="1"/>
        <n x="44"/>
        <n x="14"/>
        <n x="31"/>
        <n x="21"/>
      </t>
    </mdx>
    <mdx n="0" f="v">
      <t c="8" fi="0">
        <n x="3" s="1"/>
        <n x="4" s="1"/>
        <n x="1" s="1"/>
        <n x="11" s="1"/>
        <n x="44"/>
        <n x="14"/>
        <n x="32"/>
        <n x="30"/>
      </t>
    </mdx>
    <mdx n="0" f="v">
      <t c="8" fi="0">
        <n x="3" s="1"/>
        <n x="4" s="1"/>
        <n x="1" s="1"/>
        <n x="11" s="1"/>
        <n x="44"/>
        <n x="14"/>
        <n x="39"/>
        <n x="46"/>
      </t>
    </mdx>
    <mdx n="0" f="v">
      <t c="8" fi="0">
        <n x="3" s="1"/>
        <n x="4" s="1"/>
        <n x="1" s="1"/>
        <n x="11" s="1"/>
        <n x="44"/>
        <n x="14"/>
        <n x="43"/>
        <n x="29"/>
      </t>
    </mdx>
    <mdx n="0" f="v">
      <t c="8" fi="0">
        <n x="3" s="1"/>
        <n x="4" s="1"/>
        <n x="1" s="1"/>
        <n x="11" s="1"/>
        <n x="44"/>
        <n x="14"/>
        <n x="45"/>
        <n x="37"/>
      </t>
    </mdx>
    <mdx n="0" f="v">
      <t c="8" fi="0">
        <n x="3" s="1"/>
        <n x="4" s="1"/>
        <n x="1" s="1"/>
        <n x="11" s="1"/>
        <n x="44"/>
        <n x="14"/>
        <n x="16"/>
        <n x="27"/>
      </t>
    </mdx>
    <mdx n="0" f="v">
      <t c="7" fi="0">
        <n x="3" s="1"/>
        <n x="4" s="1"/>
        <n x="1" s="1"/>
        <n x="11" s="1"/>
        <n x="44"/>
        <n x="14"/>
        <n x="40"/>
      </t>
    </mdx>
    <mdx n="0" f="v">
      <t c="8" fi="0">
        <n x="3" s="1"/>
        <n x="4" s="1"/>
        <n x="1" s="1"/>
        <n x="11" s="1"/>
        <n x="44"/>
        <n x="12"/>
        <n x="38"/>
        <n x="21"/>
      </t>
    </mdx>
    <mdx n="0" f="v">
      <t c="8" fi="0">
        <n x="3" s="1"/>
        <n x="4" s="1"/>
        <n x="1" s="1"/>
        <n x="11" s="1"/>
        <n x="44"/>
        <n x="12"/>
        <n x="42"/>
        <n x="30"/>
      </t>
    </mdx>
    <mdx n="0" f="v">
      <t c="8" fi="0">
        <n x="3" s="1"/>
        <n x="4" s="1"/>
        <n x="1" s="1"/>
        <n x="11" s="1"/>
        <n x="44"/>
        <n x="12"/>
        <n x="36"/>
        <n x="46"/>
      </t>
    </mdx>
    <mdx n="0" f="v">
      <t c="8" fi="0">
        <n x="3" s="1"/>
        <n x="4" s="1"/>
        <n x="1" s="1"/>
        <n x="11" s="1"/>
        <n x="44"/>
        <n x="12"/>
        <n x="41"/>
        <n x="29"/>
      </t>
    </mdx>
    <mdx n="0" f="v">
      <t c="8" fi="0">
        <n x="3" s="1"/>
        <n x="4" s="1"/>
        <n x="1" s="1"/>
        <n x="11" s="1"/>
        <n x="44"/>
        <n x="12"/>
        <n x="18"/>
        <n x="37"/>
      </t>
    </mdx>
    <mdx n="0" f="v">
      <t c="8" fi="0">
        <n x="3" s="1"/>
        <n x="4" s="1"/>
        <n x="1" s="1"/>
        <n x="11" s="1"/>
        <n x="44"/>
        <n x="12"/>
        <n x="19"/>
        <n x="27"/>
      </t>
    </mdx>
    <mdx n="0" f="v">
      <t c="8" fi="0">
        <n x="3" s="1"/>
        <n x="4" s="1"/>
        <n x="1" s="1"/>
        <n x="11" s="1"/>
        <n x="44"/>
        <n x="12"/>
        <n x="20"/>
        <n x="40"/>
      </t>
    </mdx>
    <mdx n="0" f="v">
      <t c="8" fi="0">
        <n x="3" s="1"/>
        <n x="4" s="1"/>
        <n x="1" s="1"/>
        <n x="11" s="1"/>
        <n x="44"/>
        <n x="12"/>
        <n x="24"/>
        <n x="25"/>
      </t>
    </mdx>
    <mdx n="0" f="v">
      <t c="7" fi="0">
        <n x="3" s="1"/>
        <n x="4" s="1"/>
        <n x="1" s="1"/>
        <n x="11" s="1"/>
        <n x="44"/>
        <n x="12"/>
        <n x="35"/>
      </t>
    </mdx>
    <mdx n="0" f="v">
      <t c="8" fi="0">
        <n x="3" s="1"/>
        <n x="4" s="1"/>
        <n x="1" s="1"/>
        <n x="11" s="1"/>
        <n x="44"/>
        <n x="14"/>
        <n x="31"/>
        <n x="23"/>
      </t>
    </mdx>
    <mdx n="0" f="v">
      <t c="8" fi="0">
        <n x="3" s="1"/>
        <n x="4" s="1"/>
        <n x="1" s="1"/>
        <n x="11" s="1"/>
        <n x="44"/>
        <n x="14"/>
        <n x="32"/>
        <n x="26"/>
      </t>
    </mdx>
    <mdx n="0" f="v">
      <t c="8" fi="0">
        <n x="3" s="1"/>
        <n x="4" s="1"/>
        <n x="1" s="1"/>
        <n x="11" s="1"/>
        <n x="44"/>
        <n x="14"/>
        <n x="39"/>
        <n x="21"/>
      </t>
    </mdx>
    <mdx n="0" f="v">
      <t c="8" fi="0">
        <n x="3" s="1"/>
        <n x="4" s="1"/>
        <n x="1" s="1"/>
        <n x="11" s="1"/>
        <n x="44"/>
        <n x="14"/>
        <n x="43"/>
        <n x="30"/>
      </t>
    </mdx>
    <mdx n="0" f="v">
      <t c="8" fi="0">
        <n x="3" s="1"/>
        <n x="4" s="1"/>
        <n x="1" s="1"/>
        <n x="11" s="1"/>
        <n x="44"/>
        <n x="14"/>
        <n x="45"/>
        <n x="46"/>
      </t>
    </mdx>
    <mdx n="0" f="v">
      <t c="8" fi="0">
        <n x="3" s="1"/>
        <n x="4" s="1"/>
        <n x="1" s="1"/>
        <n x="11" s="1"/>
        <n x="44"/>
        <n x="14"/>
        <n x="16"/>
        <n x="29"/>
      </t>
    </mdx>
    <mdx n="0" f="v">
      <t c="8" fi="0">
        <n x="3" s="1"/>
        <n x="4" s="1"/>
        <n x="1" s="1"/>
        <n x="11" s="1"/>
        <n x="44"/>
        <n x="12"/>
        <n x="36"/>
        <n x="27"/>
      </t>
    </mdx>
    <mdx n="0" f="v">
      <t c="8" fi="0">
        <n x="3" s="1"/>
        <n x="4" s="1"/>
        <n x="1" s="1"/>
        <n x="11" s="1"/>
        <n x="44"/>
        <n x="14"/>
        <n x="28"/>
        <n x="21"/>
      </t>
    </mdx>
    <mdx n="0" f="v">
      <t c="8" fi="0">
        <n x="3" s="1"/>
        <n x="4" s="1"/>
        <n x="1" s="1"/>
        <n x="11" s="1"/>
        <n x="44"/>
        <n x="14"/>
        <n x="45"/>
        <n x="29"/>
      </t>
    </mdx>
    <mdx n="0" f="v">
      <t c="8" fi="0">
        <n x="3" s="1"/>
        <n x="4" s="1"/>
        <n x="1" s="1"/>
        <n x="11" s="1"/>
        <n x="44"/>
        <n x="12"/>
        <n x="33"/>
        <n x="23"/>
      </t>
    </mdx>
    <mdx n="0" f="v">
      <t c="8" fi="0">
        <n x="3" s="1"/>
        <n x="4" s="1"/>
        <n x="1" s="1"/>
        <n x="11" s="1"/>
        <n x="44"/>
        <n x="12"/>
        <n x="20"/>
        <n x="37"/>
      </t>
    </mdx>
    <mdx n="0" f="v">
      <t c="8" fi="0">
        <n x="3" s="1"/>
        <n x="4" s="1"/>
        <n x="1" s="1"/>
        <n x="11" s="1"/>
        <n x="44"/>
        <n x="14"/>
        <n x="34"/>
        <n x="23"/>
      </t>
    </mdx>
    <mdx n="0" f="v">
      <t c="7" fi="0">
        <n x="3" s="1"/>
        <n x="4" s="1"/>
        <n x="1" s="1"/>
        <n x="11" s="1"/>
        <n x="44"/>
        <n x="14"/>
        <n x="46"/>
      </t>
    </mdx>
    <mdx n="0" f="v">
      <t c="8" fi="0">
        <n x="3" s="1"/>
        <n x="4" s="1"/>
        <n x="1" s="1"/>
        <n x="11" s="1"/>
        <n x="44"/>
        <n x="12"/>
        <n x="38"/>
        <n x="35"/>
      </t>
    </mdx>
    <mdx n="0" f="v">
      <t c="8" fi="0">
        <n x="3" s="1"/>
        <n x="4" s="1"/>
        <n x="1" s="1"/>
        <n x="11" s="1"/>
        <n x="44"/>
        <n x="12"/>
        <n x="18"/>
        <n x="30"/>
      </t>
    </mdx>
    <mdx n="0" f="v">
      <t c="8" fi="0">
        <n x="3" s="1"/>
        <n x="4" s="1"/>
        <n x="1" s="1"/>
        <n x="11" s="1"/>
        <n x="44"/>
        <n x="14"/>
        <n x="31"/>
        <n x="40"/>
      </t>
    </mdx>
    <mdx n="0" f="v">
      <t c="8" fi="0">
        <n x="3" s="1"/>
        <n x="4" s="1"/>
        <n x="1" s="1"/>
        <n x="11" s="1"/>
        <n x="44"/>
        <n x="14"/>
        <n x="15"/>
        <n x="23"/>
      </t>
    </mdx>
    <mdx n="0" f="v">
      <t c="8" fi="0">
        <n x="3" s="1"/>
        <n x="4" s="1"/>
        <n x="1" s="1"/>
        <n x="11" s="1"/>
        <n x="44"/>
        <n x="12"/>
        <n x="36"/>
        <n x="35"/>
      </t>
    </mdx>
    <mdx n="0" f="v">
      <t c="8" fi="0">
        <n x="3" s="1"/>
        <n x="4" s="1"/>
        <n x="1" s="1"/>
        <n x="11" s="1"/>
        <n x="44"/>
        <n x="14"/>
        <n x="45"/>
        <n x="35"/>
      </t>
    </mdx>
    <mdx n="0" f="v">
      <t c="8" fi="0">
        <n x="3" s="1"/>
        <n x="4" s="1"/>
        <n x="1" s="1"/>
        <n x="11" s="1"/>
        <n x="44"/>
        <n x="12"/>
        <n x="38"/>
        <n x="23"/>
      </t>
    </mdx>
    <mdx n="0" f="v">
      <t c="8" fi="0">
        <n x="3" s="1"/>
        <n x="4" s="1"/>
        <n x="1" s="1"/>
        <n x="11" s="1"/>
        <n x="44"/>
        <n x="12"/>
        <n x="42"/>
        <n x="26"/>
      </t>
    </mdx>
    <mdx n="0" f="v">
      <t c="8" fi="0">
        <n x="3" s="1"/>
        <n x="4" s="1"/>
        <n x="1" s="1"/>
        <n x="11" s="1"/>
        <n x="44"/>
        <n x="12"/>
        <n x="36"/>
        <n x="21"/>
      </t>
    </mdx>
    <mdx n="0" f="v">
      <t c="8" fi="0">
        <n x="3" s="1"/>
        <n x="4" s="1"/>
        <n x="1" s="1"/>
        <n x="11" s="1"/>
        <n x="44"/>
        <n x="12"/>
        <n x="41"/>
        <n x="30"/>
      </t>
    </mdx>
    <mdx n="0" f="v">
      <t c="8" fi="0">
        <n x="3" s="1"/>
        <n x="4" s="1"/>
        <n x="1" s="1"/>
        <n x="11" s="1"/>
        <n x="44"/>
        <n x="12"/>
        <n x="18"/>
        <n x="46"/>
      </t>
    </mdx>
    <mdx n="0" f="v">
      <t c="8" fi="0">
        <n x="3" s="1"/>
        <n x="4" s="1"/>
        <n x="1" s="1"/>
        <n x="11" s="1"/>
        <n x="44"/>
        <n x="12"/>
        <n x="19"/>
        <n x="29"/>
      </t>
    </mdx>
    <mdx n="0" f="v">
      <t c="8" fi="0">
        <n x="3" s="1"/>
        <n x="4" s="1"/>
        <n x="1" s="1"/>
        <n x="11" s="1"/>
        <n x="44"/>
        <n x="12"/>
        <n x="22"/>
        <n x="37"/>
      </t>
    </mdx>
    <mdx n="0" f="v">
      <t c="8" fi="0">
        <n x="3" s="1"/>
        <n x="4" s="1"/>
        <n x="1" s="1"/>
        <n x="11" s="1"/>
        <n x="44"/>
        <n x="12"/>
        <n x="24"/>
        <n x="27"/>
      </t>
    </mdx>
    <mdx n="0" f="v">
      <t c="7" fi="0">
        <n x="3" s="1"/>
        <n x="4" s="1"/>
        <n x="1" s="1"/>
        <n x="11" s="1"/>
        <n x="44"/>
        <n x="12"/>
        <n x="40"/>
      </t>
    </mdx>
    <mdx n="0" f="v">
      <t c="8" fi="0">
        <n x="3" s="1"/>
        <n x="4" s="1"/>
        <n x="1" s="1"/>
        <n x="11" s="1"/>
        <n x="44"/>
        <n x="14"/>
        <n x="31"/>
        <n x="25"/>
      </t>
    </mdx>
    <mdx n="0" f="v">
      <t c="8" fi="0">
        <n x="3" s="1"/>
        <n x="4" s="1"/>
        <n x="1" s="1"/>
        <n x="11" s="1"/>
        <n x="44"/>
        <n x="14"/>
        <n x="32"/>
        <n x="35"/>
      </t>
    </mdx>
    <mdx n="0" f="v">
      <t c="8" fi="0">
        <n x="3" s="1"/>
        <n x="4" s="1"/>
        <n x="1" s="1"/>
        <n x="11" s="1"/>
        <n x="44"/>
        <n x="14"/>
        <n x="39"/>
        <n x="23"/>
      </t>
    </mdx>
    <mdx n="0" f="v">
      <t c="8" fi="0">
        <n x="3" s="1"/>
        <n x="4" s="1"/>
        <n x="1" s="1"/>
        <n x="11" s="1"/>
        <n x="44"/>
        <n x="14"/>
        <n x="43"/>
        <n x="26"/>
      </t>
    </mdx>
    <mdx n="0" f="v">
      <t c="8" fi="0">
        <n x="3" s="1"/>
        <n x="4" s="1"/>
        <n x="1" s="1"/>
        <n x="11" s="1"/>
        <n x="44"/>
        <n x="14"/>
        <n x="45"/>
        <n x="21"/>
      </t>
    </mdx>
    <mdx n="0" f="v">
      <t c="8" fi="0">
        <n x="3" s="1"/>
        <n x="4" s="1"/>
        <n x="1" s="1"/>
        <n x="11" s="1"/>
        <n x="44"/>
        <n x="14"/>
        <n x="16"/>
        <n x="30"/>
      </t>
    </mdx>
    <mdx n="0" f="v">
      <t c="8" fi="0">
        <n x="3" s="1"/>
        <n x="4" s="1"/>
        <n x="1" s="1"/>
        <n x="11" s="1"/>
        <n x="44"/>
        <n x="12"/>
        <n x="13"/>
        <n x="37"/>
      </t>
    </mdx>
    <mdx n="0" f="v">
      <t c="8" fi="0">
        <n x="3" s="1"/>
        <n x="4" s="1"/>
        <n x="1" s="1"/>
        <n x="11" s="1"/>
        <n x="44"/>
        <n x="12"/>
        <n x="18"/>
        <n x="25"/>
      </t>
    </mdx>
    <mdx n="0" f="v">
      <t c="8" fi="0">
        <n x="3" s="1"/>
        <n x="4" s="1"/>
        <n x="1" s="1"/>
        <n x="11" s="1"/>
        <n x="44"/>
        <n x="12"/>
        <n x="24"/>
        <n x="26"/>
      </t>
    </mdx>
    <mdx n="0" f="v">
      <t c="8" fi="0">
        <n x="3" s="1"/>
        <n x="4" s="1"/>
        <n x="1" s="1"/>
        <n x="11" s="1"/>
        <n x="44"/>
        <n x="14"/>
        <n x="31"/>
        <n x="30"/>
      </t>
    </mdx>
    <mdx n="0" f="v">
      <t c="8" fi="0">
        <n x="3" s="1"/>
        <n x="4" s="1"/>
        <n x="1" s="1"/>
        <n x="11" s="1"/>
        <n x="44"/>
        <n x="14"/>
        <n x="45"/>
        <n x="27"/>
      </t>
    </mdx>
    <mdx n="0" f="v">
      <t c="8" fi="0">
        <n x="3" s="1"/>
        <n x="4" s="1"/>
        <n x="1" s="1"/>
        <n x="11" s="1"/>
        <n x="44"/>
        <n x="12"/>
        <n x="13"/>
        <n x="46"/>
      </t>
    </mdx>
    <mdx n="0" f="v">
      <t c="8" fi="0">
        <n x="3" s="1"/>
        <n x="4" s="1"/>
        <n x="1" s="1"/>
        <n x="11" s="1"/>
        <n x="44"/>
        <n x="12"/>
        <n x="19"/>
        <n x="40"/>
      </t>
    </mdx>
    <mdx n="0" f="v">
      <t c="8" fi="0">
        <n x="3" s="1"/>
        <n x="4" s="1"/>
        <n x="1" s="1"/>
        <n x="11" s="1"/>
        <n x="44"/>
        <n x="14"/>
        <n x="34"/>
        <n x="21"/>
      </t>
    </mdx>
    <mdx n="0" f="v">
      <t c="8" fi="0">
        <n x="3" s="1"/>
        <n x="4" s="1"/>
        <n x="1" s="1"/>
        <n x="11" s="1"/>
        <n x="44"/>
        <n x="12"/>
        <n x="38"/>
        <n x="26"/>
      </t>
    </mdx>
    <mdx n="0" f="v">
      <t c="8" fi="0">
        <n x="3" s="1"/>
        <n x="4" s="1"/>
        <n x="1" s="1"/>
        <n x="11" s="1"/>
        <n x="44"/>
        <n x="12"/>
        <n x="18"/>
        <n x="29"/>
      </t>
    </mdx>
    <mdx n="0" f="v">
      <t c="8" fi="0">
        <n x="3" s="1"/>
        <n x="4" s="1"/>
        <n x="1" s="1"/>
        <n x="11" s="1"/>
        <n x="44"/>
        <n x="12"/>
        <n x="22"/>
        <n x="27"/>
      </t>
    </mdx>
    <mdx n="0" f="v">
      <t c="8" fi="0">
        <n x="3" s="1"/>
        <n x="4" s="1"/>
        <n x="1" s="1"/>
        <n x="11" s="1"/>
        <n x="44"/>
        <n x="14"/>
        <n x="31"/>
        <n x="35"/>
      </t>
    </mdx>
    <mdx n="0" f="v">
      <t c="8" fi="0">
        <n x="3" s="1"/>
        <n x="4" s="1"/>
        <n x="1" s="1"/>
        <n x="11" s="1"/>
        <n x="44"/>
        <n x="14"/>
        <n x="45"/>
        <n x="30"/>
      </t>
    </mdx>
    <mdx n="0" f="v">
      <t c="8" fi="0">
        <n x="3" s="1"/>
        <n x="4" s="1"/>
        <n x="1" s="1"/>
        <n x="11" s="1"/>
        <n x="44"/>
        <n x="12"/>
        <n x="36"/>
        <n x="26"/>
      </t>
    </mdx>
    <mdx n="0" f="v">
      <t c="7" fi="0">
        <n x="3" s="1"/>
        <n x="4" s="1"/>
        <n x="1" s="1"/>
        <n x="11" s="1"/>
        <n x="44"/>
        <n x="12"/>
        <n x="37"/>
      </t>
    </mdx>
    <mdx n="0" f="v">
      <t c="8" fi="0">
        <n x="3" s="1"/>
        <n x="4" s="1"/>
        <n x="1" s="1"/>
        <n x="11" s="1"/>
        <n x="44"/>
        <n x="14"/>
        <n x="45"/>
        <n x="26"/>
      </t>
    </mdx>
    <mdx n="0" f="v">
      <t c="8" fi="0">
        <n x="3" s="1"/>
        <n x="4" s="1"/>
        <n x="1" s="1"/>
        <n x="11" s="1"/>
        <n x="44"/>
        <n x="12"/>
        <n x="13"/>
        <n x="25"/>
      </t>
    </mdx>
    <mdx n="0" f="v">
      <t c="8" fi="0">
        <n x="3" s="1"/>
        <n x="4" s="1"/>
        <n x="1" s="1"/>
        <n x="11" s="1"/>
        <n x="44"/>
        <n x="14"/>
        <n x="34"/>
        <n x="27"/>
      </t>
    </mdx>
    <mdx n="0" f="v">
      <t c="7" fi="0">
        <n x="3" s="1"/>
        <n x="4" s="1"/>
        <n x="1" s="1"/>
        <n x="11" s="1"/>
        <n x="44"/>
        <n x="14"/>
        <n x="23"/>
      </t>
    </mdx>
    <mdx n="0" f="v">
      <t c="8" fi="0">
        <n x="3" s="1"/>
        <n x="4" s="1"/>
        <n x="1" s="1"/>
        <n x="11" s="1"/>
        <n x="44"/>
        <n x="12"/>
        <n x="38"/>
        <n x="25"/>
      </t>
    </mdx>
    <mdx n="0" f="v">
      <t c="8" fi="0">
        <n x="3" s="1"/>
        <n x="4" s="1"/>
        <n x="1" s="1"/>
        <n x="11" s="1"/>
        <n x="44"/>
        <n x="12"/>
        <n x="42"/>
        <n x="35"/>
      </t>
    </mdx>
    <mdx n="0" f="v">
      <t c="8" fi="0">
        <n x="3" s="1"/>
        <n x="4" s="1"/>
        <n x="1" s="1"/>
        <n x="11" s="1"/>
        <n x="44"/>
        <n x="12"/>
        <n x="36"/>
        <n x="23"/>
      </t>
    </mdx>
    <mdx n="0" f="v">
      <t c="8" fi="0">
        <n x="3" s="1"/>
        <n x="4" s="1"/>
        <n x="1" s="1"/>
        <n x="11" s="1"/>
        <n x="44"/>
        <n x="12"/>
        <n x="41"/>
        <n x="26"/>
      </t>
    </mdx>
    <mdx n="0" f="v">
      <t c="8" fi="0">
        <n x="3" s="1"/>
        <n x="4" s="1"/>
        <n x="1" s="1"/>
        <n x="11" s="1"/>
        <n x="44"/>
        <n x="12"/>
        <n x="18"/>
        <n x="21"/>
      </t>
    </mdx>
    <mdx n="0" f="v">
      <t c="8" fi="0">
        <n x="3" s="1"/>
        <n x="4" s="1"/>
        <n x="1" s="1"/>
        <n x="11" s="1"/>
        <n x="44"/>
        <n x="12"/>
        <n x="19"/>
        <n x="30"/>
      </t>
    </mdx>
    <mdx n="0" f="v">
      <t c="8" fi="0">
        <n x="3" s="1"/>
        <n x="4" s="1"/>
        <n x="1" s="1"/>
        <n x="11" s="1"/>
        <n x="44"/>
        <n x="12"/>
        <n x="22"/>
        <n x="46"/>
      </t>
    </mdx>
    <mdx n="0" f="v">
      <t c="8" fi="0">
        <n x="3" s="1"/>
        <n x="4" s="1"/>
        <n x="1" s="1"/>
        <n x="11" s="1"/>
        <n x="44"/>
        <n x="12"/>
        <n x="24"/>
        <n x="29"/>
      </t>
    </mdx>
    <mdx n="0" f="v">
      <t c="8" fi="0">
        <n x="3" s="1"/>
        <n x="4" s="1"/>
        <n x="1" s="1"/>
        <n x="11" s="1"/>
        <n x="44"/>
        <n x="14"/>
        <n x="28"/>
        <n x="37"/>
      </t>
    </mdx>
    <mdx n="0" f="v">
      <t c="8" fi="0">
        <n x="3" s="1"/>
        <n x="4" s="1"/>
        <n x="1" s="1"/>
        <n x="11" s="1"/>
        <n x="44"/>
        <n x="14"/>
        <n x="31"/>
        <n x="27"/>
      </t>
    </mdx>
    <mdx n="0" f="v">
      <t c="8" fi="0">
        <n x="3" s="1"/>
        <n x="4" s="1"/>
        <n x="1" s="1"/>
        <n x="11" s="1"/>
        <n x="44"/>
        <n x="14"/>
        <n x="32"/>
        <n x="40"/>
      </t>
    </mdx>
    <mdx n="0" f="v">
      <t c="8" fi="0">
        <n x="3" s="1"/>
        <n x="4" s="1"/>
        <n x="1" s="1"/>
        <n x="11" s="1"/>
        <n x="44"/>
        <n x="14"/>
        <n x="39"/>
        <n x="25"/>
      </t>
    </mdx>
    <mdx n="0" f="v">
      <t c="8" fi="0">
        <n x="3" s="1"/>
        <n x="4" s="1"/>
        <n x="1" s="1"/>
        <n x="11" s="1"/>
        <n x="44"/>
        <n x="14"/>
        <n x="43"/>
        <n x="35"/>
      </t>
    </mdx>
    <mdx n="0" f="v">
      <t c="8" fi="0">
        <n x="3" s="1"/>
        <n x="4" s="1"/>
        <n x="1" s="1"/>
        <n x="11" s="1"/>
        <n x="44"/>
        <n x="14"/>
        <n x="45"/>
        <n x="23"/>
      </t>
    </mdx>
    <mdx n="0" f="v">
      <t c="8" fi="0">
        <n x="3" s="1"/>
        <n x="4" s="1"/>
        <n x="1" s="1"/>
        <n x="11" s="1"/>
        <n x="44"/>
        <n x="14"/>
        <n x="16"/>
        <n x="26"/>
      </t>
    </mdx>
    <mdx n="0" f="v">
      <t c="8" fi="0">
        <n x="3" s="1"/>
        <n x="4" s="1"/>
        <n x="1" s="1"/>
        <n x="11" s="1"/>
        <n x="44"/>
        <n x="12"/>
        <n x="38"/>
        <n x="29"/>
      </t>
    </mdx>
    <mdx n="0" f="v">
      <t c="8" fi="0">
        <n x="3" s="1"/>
        <n x="4" s="1"/>
        <n x="1" s="1"/>
        <n x="11" s="1"/>
        <n x="44"/>
        <n x="12"/>
        <n x="41"/>
        <n x="40"/>
      </t>
    </mdx>
    <mdx n="0" f="v">
      <t c="8" fi="0">
        <n x="3" s="1"/>
        <n x="4" s="1"/>
        <n x="1" s="1"/>
        <n x="11" s="1"/>
        <n x="44"/>
        <n x="12"/>
        <n x="22"/>
        <n x="23"/>
      </t>
    </mdx>
    <mdx n="0" f="v">
      <t c="8" fi="0">
        <n x="3" s="1"/>
        <n x="4" s="1"/>
        <n x="1" s="1"/>
        <n x="11" s="1"/>
        <n x="44"/>
        <n x="14"/>
        <n x="34"/>
        <n x="46"/>
      </t>
    </mdx>
    <mdx n="0" f="v">
      <t c="8" fi="0">
        <n x="3" s="1"/>
        <n x="4" s="1"/>
        <n x="1" s="1"/>
        <n x="11" s="1"/>
        <n x="44"/>
        <n x="14"/>
        <n x="15"/>
        <n x="37"/>
      </t>
    </mdx>
    <mdx n="0" f="v">
      <t c="8" fi="0">
        <n x="3" s="1"/>
        <n x="4" s="1"/>
        <n x="1" s="1"/>
        <n x="11" s="1"/>
        <n x="44"/>
        <n x="12"/>
        <n x="33"/>
        <n x="21"/>
      </t>
    </mdx>
    <mdx n="0" f="v">
      <t c="8" fi="0">
        <n x="3" s="1"/>
        <n x="4" s="1"/>
        <n x="1" s="1"/>
        <n x="11" s="1"/>
        <n x="44"/>
        <n x="12"/>
        <n x="36"/>
        <n x="29"/>
      </t>
    </mdx>
    <mdx n="0" f="v">
      <t c="8" fi="0">
        <n x="3" s="1"/>
        <n x="4" s="1"/>
        <n x="1" s="1"/>
        <n x="11" s="1"/>
        <n x="44"/>
        <n x="12"/>
        <n x="18"/>
        <n x="27"/>
      </t>
    </mdx>
    <mdx n="0" f="v">
      <t c="8" fi="0">
        <n x="3" s="1"/>
        <n x="4" s="1"/>
        <n x="1" s="1"/>
        <n x="11" s="1"/>
        <n x="44"/>
        <n x="12"/>
        <n x="22"/>
        <n x="25"/>
      </t>
    </mdx>
    <mdx n="0" f="v">
      <t c="8" fi="0">
        <n x="3" s="1"/>
        <n x="4" s="1"/>
        <n x="1" s="1"/>
        <n x="11" s="1"/>
        <n x="44"/>
        <n x="14"/>
        <n x="28"/>
        <n x="23"/>
      </t>
    </mdx>
    <mdx n="0" f="v">
      <t c="8" fi="0">
        <n x="3" s="1"/>
        <n x="4" s="1"/>
        <n x="1" s="1"/>
        <n x="11" s="1"/>
        <n x="44"/>
        <n x="14"/>
        <n x="39"/>
        <n x="30"/>
      </t>
    </mdx>
    <mdx n="0" f="v">
      <t c="7" fi="0">
        <n x="3" s="1"/>
        <n x="4" s="1"/>
        <n x="1" s="1"/>
        <n x="11" s="1"/>
        <n x="44"/>
        <n x="14"/>
        <n x="37"/>
      </t>
    </mdx>
    <mdx n="0" f="v">
      <t c="8" fi="0">
        <n x="3" s="1"/>
        <n x="4" s="1"/>
        <n x="1" s="1"/>
        <n x="11" s="1"/>
        <n x="44"/>
        <n x="12"/>
        <n x="36"/>
        <n x="30"/>
      </t>
    </mdx>
    <mdx n="0" f="v">
      <t c="8" fi="0">
        <n x="3" s="1"/>
        <n x="4" s="1"/>
        <n x="1" s="1"/>
        <n x="11" s="1"/>
        <n x="44"/>
        <n x="14"/>
        <n x="28"/>
        <n x="25"/>
      </t>
    </mdx>
    <mdx n="0" f="v">
      <t c="8" fi="0">
        <n x="3" s="1"/>
        <n x="4" s="1"/>
        <n x="1" s="1"/>
        <n x="11" s="1"/>
        <n x="44"/>
        <n x="14"/>
        <n x="15"/>
        <n x="21"/>
      </t>
    </mdx>
    <mdx n="0" f="v">
      <t c="8" fi="0">
        <n x="3" s="1"/>
        <n x="4" s="1"/>
        <n x="1" s="1"/>
        <n x="11" s="1"/>
        <n x="44"/>
        <n x="12"/>
        <n x="13"/>
        <n x="23"/>
      </t>
    </mdx>
    <mdx n="0" f="v">
      <t c="8" fi="0">
        <n x="3" s="1"/>
        <n x="4" s="1"/>
        <n x="1" s="1"/>
        <n x="11" s="1"/>
        <n x="44"/>
        <n x="12"/>
        <n x="22"/>
        <n x="29"/>
      </t>
    </mdx>
    <mdx n="0" f="v">
      <t c="8" fi="0">
        <n x="3" s="1"/>
        <n x="4" s="1"/>
        <n x="1" s="1"/>
        <n x="11" s="1"/>
        <n x="44"/>
        <n x="14"/>
        <n x="34"/>
        <n x="25"/>
      </t>
    </mdx>
    <mdx n="0" f="v">
      <t c="7" fi="0">
        <n x="3" s="1"/>
        <n x="4" s="1"/>
        <n x="1" s="1"/>
        <n x="11" s="1"/>
        <n x="44"/>
        <n x="14"/>
        <n x="21"/>
      </t>
    </mdx>
    <mdx n="0" f="v">
      <t c="8" fi="0">
        <n x="3" s="1"/>
        <n x="4" s="1"/>
        <n x="1" s="1"/>
        <n x="11" s="1"/>
        <n x="44"/>
        <n x="12"/>
        <n x="17"/>
        <n x="23"/>
      </t>
    </mdx>
    <mdx n="0" f="v">
      <t c="8" fi="0">
        <n x="3" s="1"/>
        <n x="4" s="1"/>
        <n x="1" s="1"/>
        <n x="11" s="1"/>
        <n x="44"/>
        <n x="14"/>
        <n x="15"/>
        <n x="25"/>
      </t>
    </mdx>
    <mdx n="0" f="s">
      <ms ns="47" c="0"/>
    </mdx>
  </mdxMetadata>
  <valueMetadata count="300">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bk>
      <rc t="1" v="84"/>
    </bk>
    <bk>
      <rc t="1" v="85"/>
    </bk>
    <bk>
      <rc t="1" v="86"/>
    </bk>
    <bk>
      <rc t="1" v="87"/>
    </bk>
    <bk>
      <rc t="1" v="88"/>
    </bk>
    <bk>
      <rc t="1" v="89"/>
    </bk>
    <bk>
      <rc t="1" v="90"/>
    </bk>
    <bk>
      <rc t="1" v="91"/>
    </bk>
    <bk>
      <rc t="1" v="92"/>
    </bk>
    <bk>
      <rc t="1" v="93"/>
    </bk>
    <bk>
      <rc t="1" v="94"/>
    </bk>
    <bk>
      <rc t="1" v="95"/>
    </bk>
    <bk>
      <rc t="1" v="96"/>
    </bk>
    <bk>
      <rc t="1" v="97"/>
    </bk>
    <bk>
      <rc t="1" v="98"/>
    </bk>
    <bk>
      <rc t="1" v="99"/>
    </bk>
    <bk>
      <rc t="1" v="100"/>
    </bk>
    <bk>
      <rc t="1" v="101"/>
    </bk>
    <bk>
      <rc t="1" v="102"/>
    </bk>
    <bk>
      <rc t="1" v="103"/>
    </bk>
    <bk>
      <rc t="1" v="104"/>
    </bk>
    <bk>
      <rc t="1" v="105"/>
    </bk>
    <bk>
      <rc t="1" v="106"/>
    </bk>
    <bk>
      <rc t="1" v="107"/>
    </bk>
    <bk>
      <rc t="1" v="108"/>
    </bk>
    <bk>
      <rc t="1" v="109"/>
    </bk>
    <bk>
      <rc t="1" v="110"/>
    </bk>
    <bk>
      <rc t="1" v="111"/>
    </bk>
    <bk>
      <rc t="1" v="112"/>
    </bk>
    <bk>
      <rc t="1" v="113"/>
    </bk>
    <bk>
      <rc t="1" v="114"/>
    </bk>
    <bk>
      <rc t="1" v="115"/>
    </bk>
    <bk>
      <rc t="1" v="116"/>
    </bk>
    <bk>
      <rc t="1" v="117"/>
    </bk>
    <bk>
      <rc t="1" v="118"/>
    </bk>
    <bk>
      <rc t="1" v="119"/>
    </bk>
    <bk>
      <rc t="1" v="120"/>
    </bk>
    <bk>
      <rc t="1" v="121"/>
    </bk>
    <bk>
      <rc t="1" v="122"/>
    </bk>
    <bk>
      <rc t="1" v="123"/>
    </bk>
    <bk>
      <rc t="1" v="124"/>
    </bk>
    <bk>
      <rc t="1" v="125"/>
    </bk>
    <bk>
      <rc t="1" v="126"/>
    </bk>
    <bk>
      <rc t="1" v="127"/>
    </bk>
    <bk>
      <rc t="1" v="128"/>
    </bk>
    <bk>
      <rc t="1" v="129"/>
    </bk>
    <bk>
      <rc t="1" v="130"/>
    </bk>
    <bk>
      <rc t="1" v="131"/>
    </bk>
    <bk>
      <rc t="1" v="132"/>
    </bk>
    <bk>
      <rc t="1" v="133"/>
    </bk>
    <bk>
      <rc t="1" v="134"/>
    </bk>
    <bk>
      <rc t="1" v="135"/>
    </bk>
    <bk>
      <rc t="1" v="136"/>
    </bk>
    <bk>
      <rc t="1" v="137"/>
    </bk>
    <bk>
      <rc t="1" v="138"/>
    </bk>
    <bk>
      <rc t="1" v="139"/>
    </bk>
    <bk>
      <rc t="1" v="140"/>
    </bk>
    <bk>
      <rc t="1" v="141"/>
    </bk>
    <bk>
      <rc t="1" v="142"/>
    </bk>
    <bk>
      <rc t="1" v="143"/>
    </bk>
    <bk>
      <rc t="1" v="144"/>
    </bk>
    <bk>
      <rc t="1" v="145"/>
    </bk>
    <bk>
      <rc t="1" v="146"/>
    </bk>
    <bk>
      <rc t="1" v="147"/>
    </bk>
    <bk>
      <rc t="1" v="148"/>
    </bk>
    <bk>
      <rc t="1" v="149"/>
    </bk>
    <bk>
      <rc t="1" v="150"/>
    </bk>
    <bk>
      <rc t="1" v="151"/>
    </bk>
    <bk>
      <rc t="1" v="152"/>
    </bk>
    <bk>
      <rc t="1" v="153"/>
    </bk>
    <bk>
      <rc t="1" v="154"/>
    </bk>
    <bk>
      <rc t="1" v="155"/>
    </bk>
    <bk>
      <rc t="1" v="156"/>
    </bk>
    <bk>
      <rc t="1" v="157"/>
    </bk>
    <bk>
      <rc t="1" v="158"/>
    </bk>
    <bk>
      <rc t="1" v="159"/>
    </bk>
    <bk>
      <rc t="1" v="160"/>
    </bk>
    <bk>
      <rc t="1" v="161"/>
    </bk>
    <bk>
      <rc t="1" v="162"/>
    </bk>
    <bk>
      <rc t="1" v="163"/>
    </bk>
    <bk>
      <rc t="1" v="164"/>
    </bk>
    <bk>
      <rc t="1" v="165"/>
    </bk>
    <bk>
      <rc t="1" v="166"/>
    </bk>
    <bk>
      <rc t="1" v="167"/>
    </bk>
    <bk>
      <rc t="1" v="168"/>
    </bk>
    <bk>
      <rc t="1" v="169"/>
    </bk>
    <bk>
      <rc t="1" v="170"/>
    </bk>
    <bk>
      <rc t="1" v="171"/>
    </bk>
    <bk>
      <rc t="1" v="172"/>
    </bk>
    <bk>
      <rc t="1" v="173"/>
    </bk>
    <bk>
      <rc t="1" v="174"/>
    </bk>
    <bk>
      <rc t="1" v="175"/>
    </bk>
    <bk>
      <rc t="1" v="176"/>
    </bk>
    <bk>
      <rc t="1" v="177"/>
    </bk>
    <bk>
      <rc t="1" v="178"/>
    </bk>
    <bk>
      <rc t="1" v="179"/>
    </bk>
    <bk>
      <rc t="1" v="180"/>
    </bk>
    <bk>
      <rc t="1" v="181"/>
    </bk>
    <bk>
      <rc t="1" v="182"/>
    </bk>
    <bk>
      <rc t="1" v="183"/>
    </bk>
    <bk>
      <rc t="1" v="184"/>
    </bk>
    <bk>
      <rc t="1" v="185"/>
    </bk>
    <bk>
      <rc t="1" v="186"/>
    </bk>
    <bk>
      <rc t="1" v="187"/>
    </bk>
    <bk>
      <rc t="1" v="188"/>
    </bk>
    <bk>
      <rc t="1" v="189"/>
    </bk>
    <bk>
      <rc t="1" v="190"/>
    </bk>
    <bk>
      <rc t="1" v="191"/>
    </bk>
    <bk>
      <rc t="1" v="192"/>
    </bk>
    <bk>
      <rc t="1" v="193"/>
    </bk>
    <bk>
      <rc t="1" v="194"/>
    </bk>
    <bk>
      <rc t="1" v="195"/>
    </bk>
    <bk>
      <rc t="1" v="196"/>
    </bk>
    <bk>
      <rc t="1" v="197"/>
    </bk>
    <bk>
      <rc t="1" v="198"/>
    </bk>
    <bk>
      <rc t="1" v="199"/>
    </bk>
    <bk>
      <rc t="1" v="200"/>
    </bk>
    <bk>
      <rc t="1" v="201"/>
    </bk>
    <bk>
      <rc t="1" v="202"/>
    </bk>
    <bk>
      <rc t="1" v="203"/>
    </bk>
    <bk>
      <rc t="1" v="204"/>
    </bk>
    <bk>
      <rc t="1" v="205"/>
    </bk>
    <bk>
      <rc t="1" v="206"/>
    </bk>
    <bk>
      <rc t="1" v="207"/>
    </bk>
    <bk>
      <rc t="1" v="208"/>
    </bk>
    <bk>
      <rc t="1" v="209"/>
    </bk>
    <bk>
      <rc t="1" v="210"/>
    </bk>
    <bk>
      <rc t="1" v="211"/>
    </bk>
    <bk>
      <rc t="1" v="212"/>
    </bk>
    <bk>
      <rc t="1" v="213"/>
    </bk>
    <bk>
      <rc t="1" v="214"/>
    </bk>
    <bk>
      <rc t="1" v="215"/>
    </bk>
    <bk>
      <rc t="1" v="216"/>
    </bk>
    <bk>
      <rc t="1" v="217"/>
    </bk>
    <bk>
      <rc t="1" v="218"/>
    </bk>
    <bk>
      <rc t="1" v="219"/>
    </bk>
    <bk>
      <rc t="1" v="220"/>
    </bk>
    <bk>
      <rc t="1" v="221"/>
    </bk>
    <bk>
      <rc t="1" v="222"/>
    </bk>
    <bk>
      <rc t="1" v="223"/>
    </bk>
    <bk>
      <rc t="1" v="224"/>
    </bk>
    <bk>
      <rc t="1" v="225"/>
    </bk>
    <bk>
      <rc t="1" v="226"/>
    </bk>
    <bk>
      <rc t="1" v="227"/>
    </bk>
    <bk>
      <rc t="1" v="228"/>
    </bk>
    <bk>
      <rc t="1" v="229"/>
    </bk>
    <bk>
      <rc t="1" v="230"/>
    </bk>
    <bk>
      <rc t="1" v="231"/>
    </bk>
    <bk>
      <rc t="1" v="232"/>
    </bk>
    <bk>
      <rc t="1" v="233"/>
    </bk>
    <bk>
      <rc t="1" v="234"/>
    </bk>
    <bk>
      <rc t="1" v="235"/>
    </bk>
    <bk>
      <rc t="1" v="236"/>
    </bk>
    <bk>
      <rc t="1" v="237"/>
    </bk>
    <bk>
      <rc t="1" v="238"/>
    </bk>
    <bk>
      <rc t="1" v="239"/>
    </bk>
    <bk>
      <rc t="1" v="240"/>
    </bk>
    <bk>
      <rc t="1" v="241"/>
    </bk>
    <bk>
      <rc t="1" v="242"/>
    </bk>
    <bk>
      <rc t="1" v="243"/>
    </bk>
    <bk>
      <rc t="1" v="244"/>
    </bk>
    <bk>
      <rc t="1" v="245"/>
    </bk>
    <bk>
      <rc t="1" v="246"/>
    </bk>
    <bk>
      <rc t="1" v="247"/>
    </bk>
    <bk>
      <rc t="1" v="248"/>
    </bk>
    <bk>
      <rc t="1" v="249"/>
    </bk>
    <bk>
      <rc t="1" v="250"/>
    </bk>
    <bk>
      <rc t="1" v="251"/>
    </bk>
    <bk>
      <rc t="1" v="252"/>
    </bk>
    <bk>
      <rc t="1" v="253"/>
    </bk>
    <bk>
      <rc t="1" v="254"/>
    </bk>
    <bk>
      <rc t="1" v="255"/>
    </bk>
    <bk>
      <rc t="1" v="256"/>
    </bk>
    <bk>
      <rc t="1" v="257"/>
    </bk>
    <bk>
      <rc t="1" v="258"/>
    </bk>
    <bk>
      <rc t="1" v="259"/>
    </bk>
    <bk>
      <rc t="1" v="260"/>
    </bk>
    <bk>
      <rc t="1" v="261"/>
    </bk>
    <bk>
      <rc t="1" v="262"/>
    </bk>
    <bk>
      <rc t="1" v="263"/>
    </bk>
    <bk>
      <rc t="1" v="264"/>
    </bk>
    <bk>
      <rc t="1" v="265"/>
    </bk>
    <bk>
      <rc t="1" v="266"/>
    </bk>
    <bk>
      <rc t="1" v="267"/>
    </bk>
    <bk>
      <rc t="1" v="268"/>
    </bk>
    <bk>
      <rc t="1" v="269"/>
    </bk>
    <bk>
      <rc t="1" v="270"/>
    </bk>
    <bk>
      <rc t="1" v="271"/>
    </bk>
    <bk>
      <rc t="1" v="272"/>
    </bk>
    <bk>
      <rc t="1" v="273"/>
    </bk>
    <bk>
      <rc t="1" v="274"/>
    </bk>
    <bk>
      <rc t="1" v="275"/>
    </bk>
    <bk>
      <rc t="1" v="276"/>
    </bk>
    <bk>
      <rc t="1" v="277"/>
    </bk>
    <bk>
      <rc t="1" v="278"/>
    </bk>
    <bk>
      <rc t="1" v="279"/>
    </bk>
    <bk>
      <rc t="1" v="280"/>
    </bk>
    <bk>
      <rc t="1" v="281"/>
    </bk>
    <bk>
      <rc t="1" v="282"/>
    </bk>
    <bk>
      <rc t="1" v="283"/>
    </bk>
    <bk>
      <rc t="1" v="284"/>
    </bk>
    <bk>
      <rc t="1" v="285"/>
    </bk>
    <bk>
      <rc t="1" v="286"/>
    </bk>
    <bk>
      <rc t="1" v="287"/>
    </bk>
    <bk>
      <rc t="1" v="288"/>
    </bk>
    <bk>
      <rc t="1" v="289"/>
    </bk>
    <bk>
      <rc t="1" v="290"/>
    </bk>
    <bk>
      <rc t="1" v="291"/>
    </bk>
    <bk>
      <rc t="1" v="292"/>
    </bk>
    <bk>
      <rc t="1" v="293"/>
    </bk>
    <bk>
      <rc t="1" v="294"/>
    </bk>
    <bk>
      <rc t="1" v="295"/>
    </bk>
    <bk>
      <rc t="1" v="296"/>
    </bk>
    <bk>
      <rc t="1" v="297"/>
    </bk>
    <bk>
      <rc t="1" v="298"/>
    </bk>
    <bk>
      <rc t="1" v="299"/>
    </bk>
  </valueMetadata>
</metadata>
</file>

<file path=xl/sharedStrings.xml><?xml version="1.0" encoding="utf-8"?>
<sst xmlns="http://schemas.openxmlformats.org/spreadsheetml/2006/main" count="447" uniqueCount="134">
  <si>
    <t>Item</t>
  </si>
  <si>
    <t>Column Labels</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</si>
  <si>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</si>
  <si>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</si>
  <si>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</si>
  <si>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</si>
  <si>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</si>
  <si>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</si>
  <si>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</si>
  <si>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</si>
  <si>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</si>
  <si>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</si>
  <si>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</si>
  <si>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</si>
  <si>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</si>
  <si>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</si>
  <si>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</si>
  <si>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</si>
  <si>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</si>
  <si>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</si>
  <si>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</si>
  <si>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</si>
  <si>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</si>
  <si>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</si>
  <si>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</si>
  <si>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indicator</t>
  </si>
  <si>
    <t>Row Labels</t>
  </si>
  <si>
    <t>Alberta</t>
  </si>
  <si>
    <t>British Columbia</t>
  </si>
  <si>
    <t>Manitoba</t>
  </si>
  <si>
    <t>New Brunswick</t>
  </si>
  <si>
    <t>Newfoundland and Labrador</t>
  </si>
  <si>
    <t>North (NorthWest, Northern, Nunavut and Yukon)</t>
  </si>
  <si>
    <t>Nova Scotia</t>
  </si>
  <si>
    <t>Ontario</t>
  </si>
  <si>
    <t>Prince Edward Island</t>
  </si>
  <si>
    <t>Quebec</t>
  </si>
  <si>
    <t>Saskatchewan</t>
  </si>
  <si>
    <t>source</t>
  </si>
  <si>
    <t>Aggregation Level</t>
  </si>
  <si>
    <t>2020</t>
  </si>
  <si>
    <t>Productivity and Hours</t>
  </si>
  <si>
    <t>Real value added</t>
  </si>
  <si>
    <t>Monthly LFS all Provinces</t>
  </si>
  <si>
    <t>Labour Force</t>
  </si>
  <si>
    <t>Four-digit</t>
  </si>
  <si>
    <t>IOICC</t>
  </si>
  <si>
    <t>Creative Sector</t>
  </si>
  <si>
    <t>(Multiple Items)</t>
  </si>
  <si>
    <t>(Averaged)</t>
  </si>
  <si>
    <t>Average not needed - annual data</t>
  </si>
  <si>
    <t>Culture and sport indicators by domain and sub-domain, by province and territory, product perspective (x 1,000)</t>
  </si>
  <si>
    <t>Annual</t>
  </si>
  <si>
    <t>Table: 36-10-0452-01 (formerly CANSIM 387-0012)</t>
  </si>
  <si>
    <t>Geography: Canada, Province or territory</t>
  </si>
  <si>
    <t>Canada</t>
  </si>
  <si>
    <t>Nunavut</t>
  </si>
  <si>
    <t>Yukon</t>
  </si>
  <si>
    <t>Northwest Territories</t>
  </si>
  <si>
    <t>Outside Canada 1</t>
  </si>
  <si>
    <t>Domain</t>
  </si>
  <si>
    <t>Reference period</t>
  </si>
  <si>
    <t>GDP</t>
  </si>
  <si>
    <t>Dollars</t>
  </si>
  <si>
    <t>Culture total</t>
  </si>
  <si>
    <t>2014-18 Growth</t>
  </si>
  <si>
    <t>Footnotes:</t>
  </si>
  <si>
    <t>Canadian territorial enclaves abroad. These include embassies, consulates, military bases, scientific stations, information or immigration offices, aid agency offices, and central bank representative offices with diplomatic immunity.</t>
  </si>
  <si>
    <t>How to cite: Statistics Canada. Table 36-10-0452-01 Culture and sport indicators by domain and sub-domain, by province and territory, product perspective (x 1,000)</t>
  </si>
  <si>
    <t>https://www150.statcan.gc.ca/t1/tbl1/en/tv.action?pid=3610045201</t>
  </si>
  <si>
    <t>DOI: https://doi.org/10.25318/3610045201-eng</t>
  </si>
  <si>
    <t>2010-18 Growth</t>
  </si>
  <si>
    <t>Note: Sport is not included in this chart (though it is available on the same Stats Can table</t>
  </si>
  <si>
    <t>2010-2014 Growth</t>
  </si>
  <si>
    <t>2010-2018 annual average</t>
  </si>
  <si>
    <t>2010-2018 Growth</t>
  </si>
  <si>
    <t>Labour Force With IT</t>
  </si>
  <si>
    <t>Real GDP With IT</t>
  </si>
  <si>
    <t>Real GDP No IT</t>
  </si>
  <si>
    <t>CSA sports and culture</t>
  </si>
  <si>
    <t>2014-18</t>
  </si>
  <si>
    <t>Culture and sport indicators by domain and sub-domain, by province and territory, product perspective</t>
  </si>
  <si>
    <t>Jobs</t>
  </si>
  <si>
    <t>2014-2018 Growth</t>
  </si>
  <si>
    <t>Symbol legend:</t>
  </si>
  <si>
    <t>How to cite: Statistics Canada. Table 36-10-0452-01 Culture and sport indicators by domain and sub-domain, by province and territory, product perspective</t>
  </si>
  <si>
    <t>2010-14</t>
  </si>
  <si>
    <t>Output</t>
  </si>
  <si>
    <t>Employed</t>
  </si>
  <si>
    <t>Main Industry</t>
  </si>
  <si>
    <t>All Industries</t>
  </si>
  <si>
    <t>Province</t>
  </si>
  <si>
    <t>'Art'-related</t>
  </si>
  <si>
    <t>Declining because Wireless taking over</t>
  </si>
  <si>
    <t>Total number of jobs</t>
  </si>
  <si>
    <t>Canada as sum of parts</t>
  </si>
  <si>
    <t>Estimate of redacted</t>
  </si>
  <si>
    <t>(Puzzling: one would expect more jobs than employees)</t>
  </si>
  <si>
    <t>http:/www.geopoliticaleconomy.org</t>
  </si>
  <si>
    <t xml:space="preserve"> Use subject to Creative Commons Attribution-NonCommercial-ShareAlike 4.0 International (CC-BY-NC-SA 4.0) </t>
  </si>
  <si>
    <t xml:space="preserve"> For full license see: https://creativecommons.org/licenses/by-nc-sa/4.0/legalcode </t>
  </si>
  <si>
    <t xml:space="preserve"> Below is a human-readable summary from: https://creativecommons.org/licenses/by-nc-sa/4.0/ </t>
  </si>
  <si>
    <t xml:space="preserve"> Attribution-NonCommercial-ShareAlike 4.0 International (CC-BY-NC-SA 4.0) </t>
  </si>
  <si>
    <t xml:space="preserve"> This is a human-readable summary of (and not a substitute for) the license</t>
  </si>
  <si>
    <t>This license does not override or replace any of the rights of the original providers of the data hosted on this site</t>
  </si>
  <si>
    <t xml:space="preserve"> </t>
  </si>
  <si>
    <t xml:space="preserve">You are free to: </t>
  </si>
  <si>
    <t xml:space="preserve"> Share -- copy and redistribute the material in any medium or format </t>
  </si>
  <si>
    <t xml:space="preserve"> Adapt -- remix, transform, and build upon the material </t>
  </si>
  <si>
    <t xml:space="preserve"> The licensor cannot revoke these freedoms as long as you follow the license terms</t>
  </si>
  <si>
    <t>Under the following terms</t>
  </si>
  <si>
    <t xml:space="preserve"> Attribution --  You must give appropriate credit, provide a link to the   license, and indicate if changes were made. You may do so   in any reasonable manner, but not in any way that   suggests the licensor endorses you or your use. </t>
  </si>
  <si>
    <t xml:space="preserve"> NonCommercial --  You may not use the material for commercial purposes. </t>
  </si>
  <si>
    <t xml:space="preserve"> ShareAlike --  If you remix, transform, or build upon the  material, you must distribute your contributions under the same license as the original.</t>
  </si>
  <si>
    <t xml:space="preserve"> No additional restrictions --  You may not apply legal terms or technological measures that  legally restrict others from doing anything the license permits. </t>
  </si>
  <si>
    <t>Notices</t>
  </si>
  <si>
    <t xml:space="preserve"> You do not have to comply with the license for elements of the   material in the public domain or where your use is permitted by an   applicable exception or limitation. No warranties are given. The   license may not give you all of the permissions necessary for   your intended use. For example, other rights such as publicity,   privacy, or moral rights may limit how you use the material. </t>
  </si>
  <si>
    <t>Individual working papers drawing on this data, and individual datasets derived from a selection of data in the full set, should additionally be cited as specified in the relevant document or accompanying documentation</t>
  </si>
  <si>
    <t>Creative Industry Employment and output</t>
  </si>
  <si>
    <t>Provisional estimates, unchecked against previous or raw data</t>
  </si>
  <si>
    <t>To comply with the attribution requirement in the license, whenever it is used the dataset must be cited as follows: Freeman, A. and Miles, G. Creative Industries Dataset Geopolitical Economy Research Group. (https://github.com/axfreeman/Canada-CI)</t>
  </si>
  <si>
    <t>Geopolitical Economy Research Group Data Project creative industries dataset</t>
  </si>
  <si>
    <t>https://github.com/axfreeman/Canada-CI</t>
  </si>
  <si>
    <t>This dataset provides estimates of the rates of growth of Canada's creative industries, in jobs and real (2012) GDP</t>
  </si>
  <si>
    <t>Employment estimates are taken from the monthly LFS figures released by Statscan</t>
  </si>
  <si>
    <t>There are some redactions and so care should be exercised</t>
  </si>
  <si>
    <t>GDP estimates are taken from Statscan's Productivity and Hours series</t>
  </si>
  <si>
    <t>For comparison, some estimates of total GDP growth are given</t>
  </si>
  <si>
    <t>For comparison, some estimates of GDP and job growth from the Cultural Statistics Indicators supplied by Statscan to the Province of Manitoba are given</t>
  </si>
  <si>
    <t>Annual LFS figures, which are unredacted, are available only until 2016</t>
  </si>
  <si>
    <t>These are initial estimates, which should be validated against previous estimates (Freeman, Miles and Sparling 2019); this has not yet been done</t>
  </si>
  <si>
    <t>For comparison, some estimates of GDP and job growth in the two arts-related main industries are given</t>
  </si>
  <si>
    <t>In our dataset, the Northern provinces (Nunavut, Yukon, Northwest territories, North) are amalgamated for continuity and statistical reliability</t>
  </si>
  <si>
    <t>Labour Force Excluding 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</si>
</sst>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 #,##0_-;\-* #,##0_-;_-* &quot;-&quot;??_-;_-@_-"/>
    <numFmt numFmtId="165" formatCode="0.0%"/>
  </numFmts>
  <fonts count="5"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b/>
      <sz val="14"/>
      <color theme="1"/>
      <name val="Calibri"/>
      <family val="2"/>
      <scheme val="minor"/>
    </font>
  </fonts>
  <fills count="9">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9" tint="0.79998168889431442"/>
        <bgColor indexed="64"/>
      </patternFill>
    </fill>
    <fill>
      <patternFill patternType="solid">
        <fgColor theme="4"/>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0"/>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
    <xf numFmtId="0" fontId="0" fillId="0" borderId="0"/>
    <xf numFmtId="9" fontId="1" fillId="0" borderId="0" applyFont="0" applyFill="0" applyBorder="0" applyAlignment="0" applyProtection="0"/>
    <xf numFmtId="43" fontId="1" fillId="0" borderId="0" applyFont="0" applyFill="0" applyBorder="0" applyAlignment="0" applyProtection="0"/>
    <xf numFmtId="0" fontId="3" fillId="0" borderId="0" applyNumberFormat="0" applyFill="0" applyBorder="0" applyAlignment="0" applyProtection="0"/>
  </cellStyleXfs>
  <cellXfs count="51">
    <xf numFmtId="0" fontId="0" fillId="0" borderId="0" xfId="0"/>
    <xf numFmtId="0" fontId="0" fillId="0" borderId="0" xfId="0" pivotButton="1"/>
    <xf numFmtId="0" fontId="0" fillId="0" borderId="0" xfId="0" applyAlignment="1">
      <alignment horizontal="left"/>
    </xf>
    <xf numFmtId="9" fontId="0" fillId="0" borderId="0" xfId="1" applyFont="1"/>
    <xf numFmtId="10" fontId="0" fillId="0" borderId="0" xfId="1" applyNumberFormat="1" applyFont="1"/>
    <xf numFmtId="10" fontId="0" fillId="0" borderId="0" xfId="0" applyNumberFormat="1"/>
    <xf numFmtId="3" fontId="0" fillId="0" borderId="0" xfId="0" applyNumberFormat="1"/>
    <xf numFmtId="164" fontId="0" fillId="0" borderId="0" xfId="2" applyNumberFormat="1" applyFont="1"/>
    <xf numFmtId="165" fontId="0" fillId="0" borderId="0" xfId="1" applyNumberFormat="1" applyFont="1"/>
    <xf numFmtId="0" fontId="0" fillId="0" borderId="0" xfId="0" applyAlignment="1">
      <alignment wrapText="1"/>
    </xf>
    <xf numFmtId="0" fontId="0" fillId="2" borderId="0" xfId="0" applyFill="1" applyAlignment="1">
      <alignment wrapText="1"/>
    </xf>
    <xf numFmtId="0" fontId="0" fillId="2" borderId="0" xfId="0" applyFill="1"/>
    <xf numFmtId="3" fontId="0" fillId="2" borderId="0" xfId="0" applyNumberFormat="1" applyFill="1"/>
    <xf numFmtId="0" fontId="0" fillId="0" borderId="1" xfId="0" applyBorder="1"/>
    <xf numFmtId="3" fontId="0" fillId="2" borderId="2" xfId="0" applyNumberFormat="1" applyFill="1" applyBorder="1"/>
    <xf numFmtId="3" fontId="0" fillId="0" borderId="2" xfId="0" applyNumberFormat="1" applyBorder="1"/>
    <xf numFmtId="3" fontId="0" fillId="0" borderId="3" xfId="0" applyNumberFormat="1" applyBorder="1"/>
    <xf numFmtId="0" fontId="0" fillId="0" borderId="4" xfId="0" applyBorder="1"/>
    <xf numFmtId="3" fontId="0" fillId="0" borderId="5" xfId="0" applyNumberFormat="1" applyBorder="1"/>
    <xf numFmtId="0" fontId="0" fillId="0" borderId="6" xfId="0" applyBorder="1"/>
    <xf numFmtId="3" fontId="0" fillId="2" borderId="7" xfId="0" applyNumberFormat="1" applyFill="1" applyBorder="1"/>
    <xf numFmtId="3" fontId="0" fillId="0" borderId="7" xfId="0" applyNumberFormat="1" applyBorder="1"/>
    <xf numFmtId="3" fontId="0" fillId="0" borderId="8" xfId="0" applyNumberFormat="1" applyBorder="1"/>
    <xf numFmtId="9" fontId="0" fillId="2" borderId="0" xfId="1" applyFont="1" applyFill="1"/>
    <xf numFmtId="0" fontId="0" fillId="0" borderId="0" xfId="0" applyAlignment="1">
      <alignment horizontal="center"/>
    </xf>
    <xf numFmtId="0" fontId="2" fillId="0" borderId="0" xfId="0" applyFont="1" applyAlignment="1">
      <alignment horizontal="center"/>
    </xf>
    <xf numFmtId="0" fontId="2" fillId="0" borderId="0" xfId="0" applyFont="1"/>
    <xf numFmtId="0" fontId="2" fillId="0" borderId="0" xfId="0" applyFont="1" applyAlignment="1">
      <alignment horizontal="center"/>
    </xf>
    <xf numFmtId="0" fontId="0" fillId="0" borderId="2" xfId="0" applyBorder="1"/>
    <xf numFmtId="0" fontId="0" fillId="0" borderId="3" xfId="0" applyBorder="1"/>
    <xf numFmtId="0" fontId="0" fillId="0" borderId="5" xfId="0" applyBorder="1"/>
    <xf numFmtId="0" fontId="0" fillId="0" borderId="7" xfId="0" applyBorder="1"/>
    <xf numFmtId="0" fontId="0" fillId="0" borderId="8" xfId="0" applyBorder="1"/>
    <xf numFmtId="9" fontId="0" fillId="2" borderId="0" xfId="1" applyFont="1" applyFill="1" applyBorder="1"/>
    <xf numFmtId="9" fontId="0" fillId="0" borderId="0" xfId="1" applyFont="1" applyBorder="1"/>
    <xf numFmtId="164" fontId="0" fillId="0" borderId="0" xfId="0" applyNumberFormat="1"/>
    <xf numFmtId="0" fontId="0" fillId="0" borderId="0" xfId="0" applyAlignment="1">
      <alignment horizontal="left" indent="1"/>
    </xf>
    <xf numFmtId="0" fontId="0" fillId="0" borderId="0" xfId="0" quotePrefix="1"/>
    <xf numFmtId="0" fontId="0" fillId="3" borderId="0" xfId="0" applyFill="1" applyAlignment="1">
      <alignment horizontal="left" indent="1"/>
    </xf>
    <xf numFmtId="0" fontId="0" fillId="4" borderId="0" xfId="0" applyFill="1" applyAlignment="1">
      <alignment horizontal="left" indent="1"/>
    </xf>
    <xf numFmtId="0" fontId="0" fillId="4" borderId="0" xfId="0" applyFill="1"/>
    <xf numFmtId="0" fontId="4" fillId="5" borderId="0" xfId="0" applyFont="1" applyFill="1" applyAlignment="1">
      <alignment horizontal="center"/>
    </xf>
    <xf numFmtId="0" fontId="4" fillId="6" borderId="0" xfId="0" applyFont="1" applyFill="1" applyAlignment="1">
      <alignment horizontal="center"/>
    </xf>
    <xf numFmtId="0" fontId="4" fillId="6" borderId="0" xfId="0" applyFont="1" applyFill="1" applyAlignment="1">
      <alignment horizontal="center" wrapText="1"/>
    </xf>
    <xf numFmtId="0" fontId="0" fillId="7" borderId="0" xfId="0" applyFill="1" applyAlignment="1">
      <alignment horizontal="center"/>
    </xf>
    <xf numFmtId="0" fontId="2" fillId="7" borderId="0" xfId="0" applyFont="1" applyFill="1" applyAlignment="1">
      <alignment horizontal="center"/>
    </xf>
    <xf numFmtId="0" fontId="0" fillId="7" borderId="0" xfId="0" applyFill="1"/>
    <xf numFmtId="0" fontId="0" fillId="7" borderId="0" xfId="0" applyFill="1" applyAlignment="1">
      <alignment horizontal="center" wrapText="1"/>
    </xf>
    <xf numFmtId="0" fontId="2" fillId="7" borderId="0" xfId="0" applyFont="1" applyFill="1" applyAlignment="1">
      <alignment horizontal="center" wrapText="1"/>
    </xf>
    <xf numFmtId="0" fontId="3" fillId="8" borderId="0" xfId="3" applyFill="1" applyAlignment="1">
      <alignment horizontal="center"/>
    </xf>
    <xf numFmtId="0" fontId="2" fillId="0" borderId="0" xfId="0" applyFont="1" applyAlignment="1">
      <alignment horizontal="center" wrapText="1"/>
    </xf>
  </cellXfs>
  <cellStyles count="4">
    <cellStyle name="Comma" xfId="2" builtinId="3"/>
    <cellStyle name="Hyperlink" xfId="3" builtinId="8"/>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volatileDependencies.xml><?xml version="1.0" encoding="utf-8"?>
<volTypes xmlns="http://schemas.openxmlformats.org/spreadsheetml/2006/main">
  <volType type="olapFunctions">
    <main first="ThisWorkbookDataModel">
      <tp t="e">
        <v>#N/A</v>
        <stp>1</stp>
        <tr r="C14" s="16"/>
        <tr r="M31" s="16"/>
        <tr r="H30" s="16"/>
        <tr r="C29" s="16"/>
        <tr r="I27" s="16"/>
        <tr r="D26" s="16"/>
        <tr r="J24" s="16"/>
        <tr r="E23" s="16"/>
        <tr r="K21" s="16"/>
        <tr r="F20" s="16"/>
        <tr r="L18" s="16"/>
        <tr r="G17" s="16"/>
        <tr r="M15" s="16"/>
        <tr r="H14" s="16"/>
        <tr r="C13" s="16"/>
        <tr r="I11" s="16"/>
        <tr r="D10" s="16"/>
        <tr r="L31" s="16"/>
        <tr r="D23" s="16"/>
        <tr r="G14" s="16"/>
        <tr r="C10" s="16"/>
        <tr r="F30" s="16"/>
        <tr r="M25" s="16"/>
        <tr r="D20" s="16"/>
        <tr r="E17" s="16"/>
        <tr r="L12" s="16"/>
        <tr r="K28" s="16"/>
        <tr r="L25" s="16"/>
        <tr r="C20" s="16"/>
        <tr r="E14" s="16"/>
        <tr r="I31" s="16"/>
        <tr r="K25" s="16"/>
        <tr r="L22" s="16"/>
        <tr r="H18" s="16"/>
        <tr r="D14" s="16"/>
        <tr r="C30" s="16"/>
        <tr r="L19" s="16"/>
        <tr r="H31" s="16"/>
        <tr r="G31" s="16"/>
        <tr r="M29" s="16"/>
        <tr r="H28" s="16"/>
        <tr r="C27" s="16"/>
        <tr r="I25" s="16"/>
        <tr r="D24" s="16"/>
        <tr r="J22" s="16"/>
        <tr r="E21" s="16"/>
        <tr r="K19" s="16"/>
        <tr r="F18" s="16"/>
        <tr r="L16" s="16"/>
        <tr r="G15" s="16"/>
        <tr r="M13" s="16"/>
        <tr r="H12" s="16"/>
        <tr r="C11" s="16"/>
        <tr r="I9" s="16"/>
        <tr r="F31" s="16"/>
        <tr r="L29" s="16"/>
        <tr r="G28" s="16"/>
        <tr r="M26" s="16"/>
        <tr r="H25" s="16"/>
        <tr r="C24" s="16"/>
        <tr r="I22" s="16"/>
        <tr r="D21" s="16"/>
        <tr r="J19" s="16"/>
        <tr r="E18" s="16"/>
        <tr r="K16" s="16"/>
        <tr r="F15" s="16"/>
        <tr r="L13" s="16"/>
        <tr r="G12" s="16"/>
        <tr r="M10" s="16"/>
        <tr r="H9" s="16"/>
        <tr r="E24" s="16"/>
        <tr r="E31" s="16"/>
        <tr r="K29" s="16"/>
        <tr r="F28" s="16"/>
        <tr r="L26" s="16"/>
        <tr r="G25" s="16"/>
        <tr r="M23" s="16"/>
        <tr r="H22" s="16"/>
        <tr r="C21" s="16"/>
        <tr r="I19" s="16"/>
        <tr r="D18" s="16"/>
        <tr r="J16" s="16"/>
        <tr r="E15" s="16"/>
        <tr r="K13" s="16"/>
        <tr r="F12" s="16"/>
        <tr r="L10" s="16"/>
        <tr r="G9" s="16"/>
        <tr r="I10" s="16"/>
        <tr r="M16" s="16"/>
        <tr r="D31" s="16"/>
        <tr r="J29" s="16"/>
        <tr r="E28" s="16"/>
        <tr r="K26" s="16"/>
        <tr r="F25" s="16"/>
        <tr r="L23" s="16"/>
        <tr r="G22" s="16"/>
        <tr r="M20" s="16"/>
        <tr r="H19" s="16"/>
        <tr r="C18" s="16"/>
        <tr r="I16" s="16"/>
        <tr r="D15" s="16"/>
        <tr r="J13" s="16"/>
        <tr r="E12" s="16"/>
        <tr r="K10" s="16"/>
        <tr r="F9" s="16"/>
        <tr r="K22" s="16"/>
        <tr r="C31" s="16"/>
        <tr r="I29" s="16"/>
        <tr r="D28" s="16"/>
        <tr r="J26" s="16"/>
        <tr r="E25" s="16"/>
        <tr r="K23" s="16"/>
        <tr r="F22" s="16"/>
        <tr r="L20" s="16"/>
        <tr r="G19" s="16"/>
        <tr r="M17" s="16"/>
        <tr r="H16" s="16"/>
        <tr r="C15" s="16"/>
        <tr r="I13" s="16"/>
        <tr r="D12" s="16"/>
        <tr r="J10" s="16"/>
        <tr r="E9" s="16"/>
        <tr r="M30" s="16"/>
        <tr r="H29" s="16"/>
        <tr r="C28" s="16"/>
        <tr r="I26" s="16"/>
        <tr r="J23" s="16"/>
        <tr r="E22" s="16"/>
        <tr r="K20" s="16"/>
        <tr r="F19" s="16"/>
        <tr r="L17" s="16"/>
        <tr r="G16" s="16"/>
        <tr r="M14" s="16"/>
        <tr r="C12" s="16"/>
        <tr r="D9" s="16"/>
        <tr r="G18" s="16"/>
        <tr r="D25" s="16"/>
        <tr r="H13" s="16"/>
        <tr r="F21" s="16"/>
        <tr r="L30" s="16"/>
        <tr r="G29" s="16"/>
        <tr r="M27" s="16"/>
        <tr r="H26" s="16"/>
        <tr r="C25" s="16"/>
        <tr r="I23" s="16"/>
        <tr r="D22" s="16"/>
        <tr r="J20" s="16"/>
        <tr r="E19" s="16"/>
        <tr r="K17" s="16"/>
        <tr r="F16" s="16"/>
        <tr r="L14" s="16"/>
        <tr r="G13" s="16"/>
        <tr r="M11" s="16"/>
        <tr r="H10" s="16"/>
        <tr r="C9" s="16"/>
        <tr r="K30" s="16"/>
        <tr r="F29" s="16"/>
        <tr r="L27" s="16"/>
        <tr r="G26" s="16"/>
        <tr r="M24" s="16"/>
        <tr r="H23" s="16"/>
        <tr r="C22" s="16"/>
        <tr r="I20" s="16"/>
        <tr r="D19" s="16"/>
        <tr r="J17" s="16"/>
        <tr r="E16" s="16"/>
        <tr r="K14" s="16"/>
        <tr r="F13" s="16"/>
        <tr r="L11" s="16"/>
        <tr r="G10" s="16"/>
        <tr r="H27" s="16"/>
        <tr r="K18" s="16"/>
        <tr r="G11" s="16"/>
        <tr r="J31" s="16"/>
        <tr r="M22" s="16"/>
        <tr r="J15" s="16"/>
        <tr r="L9" s="16"/>
        <tr r="D30" s="16"/>
        <tr r="F24" s="16"/>
        <tr r="C17" s="16"/>
        <tr r="J12" s="16"/>
        <tr r="D27" s="16"/>
        <tr r="D11" s="16"/>
        <tr r="J30" s="16"/>
        <tr r="E29" s="16"/>
        <tr r="K27" s="16"/>
        <tr r="F26" s="16"/>
        <tr r="L24" s="16"/>
        <tr r="G23" s="16"/>
        <tr r="M21" s="16"/>
        <tr r="H20" s="16"/>
        <tr r="C19" s="16"/>
        <tr r="I17" s="16"/>
        <tr r="D16" s="16"/>
        <tr r="J14" s="16"/>
        <tr r="E13" s="16"/>
        <tr r="K11" s="16"/>
        <tr r="F10" s="16"/>
        <tr r="M28" s="16"/>
        <tr r="I24" s="16"/>
        <tr r="E20" s="16"/>
        <tr r="F17" s="16"/>
        <tr r="H11" s="16"/>
        <tr r="L28" s="16"/>
        <tr r="C23" s="16"/>
        <tr r="K15" s="16"/>
        <tr r="E30" s="16"/>
        <tr r="G24" s="16"/>
        <tr r="H21" s="16"/>
        <tr r="D17" s="16"/>
        <tr r="F11" s="16"/>
        <tr r="E27" s="16"/>
        <tr r="M19" s="16"/>
        <tr r="E11" s="16"/>
        <tr r="I28" s="16"/>
        <tr r="H15" s="16"/>
        <tr r="J9" s="16"/>
        <tr r="I30" s="16"/>
        <tr r="D29" s="16"/>
        <tr r="J27" s="16"/>
        <tr r="E26" s="16"/>
        <tr r="K24" s="16"/>
        <tr r="F23" s="16"/>
        <tr r="L21" s="16"/>
        <tr r="G20" s="16"/>
        <tr r="M18" s="16"/>
        <tr r="H17" s="16"/>
        <tr r="C16" s="16"/>
        <tr r="I14" s="16"/>
        <tr r="D13" s="16"/>
        <tr r="J11" s="16"/>
        <tr r="E10" s="16"/>
        <tr r="L15" s="16"/>
        <tr r="L8" s="16"/>
        <tr r="I12" s="16"/>
        <tr r="J25" s="16"/>
        <tr r="K9" s="16"/>
        <tr r="I15" s="16"/>
        <tr r="G21" s="16"/>
        <tr r="J28" s="16"/>
        <tr r="K12" s="16"/>
        <tr r="I18" s="16"/>
        <tr r="F27" s="16"/>
        <tr r="M9" s="16"/>
        <tr r="F14" s="16"/>
        <tr r="J18" s="16"/>
        <tr r="I21" s="16"/>
        <tr r="H24" s="16"/>
        <tr r="G27" s="16"/>
        <tr r="K31" s="16"/>
        <tr r="B11" s="16"/>
        <tr r="M12" s="16"/>
        <tr r="J21" s="16"/>
        <tr r="C26" s="16"/>
        <tr r="G30" s="16"/>
        <tr r="B7" s="16"/>
        <tr r="B13" s="16"/>
        <tr r="B29" s="16"/>
        <tr r="B9" s="16"/>
        <tr r="B26" s="16"/>
        <tr r="C8" s="16"/>
        <tr r="B14" s="16"/>
        <tr r="B30" s="16"/>
        <tr r="M8" s="16"/>
        <tr r="B27" s="16"/>
        <tr r="D8" s="16"/>
        <tr r="B15" s="16"/>
        <tr r="B31" s="16"/>
        <tr r="B16" s="16"/>
        <tr r="B17" s="16"/>
        <tr r="F8" s="16"/>
        <tr r="G8" s="16"/>
        <tr r="B18" s="16"/>
        <tr r="H8" s="16"/>
        <tr r="B19" s="16"/>
        <tr r="E8" s="16"/>
        <tr r="I8" s="16"/>
        <tr r="B20" s="16"/>
        <tr r="J8" s="16"/>
        <tr r="B21" s="16"/>
        <tr r="K8" s="16"/>
        <tr r="B22" s="16"/>
        <tr r="B23" s="16"/>
        <tr r="B24" s="16"/>
        <tr r="B25" s="16"/>
        <tr r="B10" s="16"/>
        <tr r="B12" s="16"/>
        <tr r="B28" s="16"/>
      </tp>
    </main>
  </volType>
</volTypes>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openxmlformats.org/officeDocument/2006/relationships/theme" Target="theme/theme1.xml"/><Relationship Id="rId39" Type="http://schemas.openxmlformats.org/officeDocument/2006/relationships/customXml" Target="../customXml/item7.xml"/><Relationship Id="rId21" Type="http://schemas.openxmlformats.org/officeDocument/2006/relationships/pivotCacheDefinition" Target="pivotCache/pivotCacheDefinition5.xml"/><Relationship Id="rId34" Type="http://schemas.openxmlformats.org/officeDocument/2006/relationships/customXml" Target="../customXml/item2.xml"/><Relationship Id="rId42" Type="http://schemas.openxmlformats.org/officeDocument/2006/relationships/customXml" Target="../customXml/item10.xml"/><Relationship Id="rId47" Type="http://schemas.openxmlformats.org/officeDocument/2006/relationships/customXml" Target="../customXml/item15.xml"/><Relationship Id="rId50" Type="http://schemas.openxmlformats.org/officeDocument/2006/relationships/customXml" Target="../customXml/item18.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externalLink" Target="externalLinks/externalLink3.xml"/><Relationship Id="rId29" Type="http://schemas.openxmlformats.org/officeDocument/2006/relationships/sharedStrings" Target="sharedStrings.xml"/><Relationship Id="rId11" Type="http://schemas.openxmlformats.org/officeDocument/2006/relationships/worksheet" Target="worksheets/sheet11.xml"/><Relationship Id="rId24" Type="http://schemas.openxmlformats.org/officeDocument/2006/relationships/pivotCacheDefinition" Target="pivotCache/pivotCacheDefinition8.xml"/><Relationship Id="rId32" Type="http://schemas.openxmlformats.org/officeDocument/2006/relationships/calcChain" Target="calcChain.xml"/><Relationship Id="rId37" Type="http://schemas.openxmlformats.org/officeDocument/2006/relationships/customXml" Target="../customXml/item5.xml"/><Relationship Id="rId40" Type="http://schemas.openxmlformats.org/officeDocument/2006/relationships/customXml" Target="../customXml/item8.xml"/><Relationship Id="rId45" Type="http://schemas.openxmlformats.org/officeDocument/2006/relationships/customXml" Target="../customXml/item13.xml"/><Relationship Id="rId5" Type="http://schemas.openxmlformats.org/officeDocument/2006/relationships/worksheet" Target="worksheets/sheet5.xml"/><Relationship Id="rId15" Type="http://schemas.openxmlformats.org/officeDocument/2006/relationships/externalLink" Target="externalLinks/externalLink2.xml"/><Relationship Id="rId23" Type="http://schemas.openxmlformats.org/officeDocument/2006/relationships/pivotCacheDefinition" Target="pivotCache/pivotCacheDefinition7.xml"/><Relationship Id="rId28" Type="http://schemas.openxmlformats.org/officeDocument/2006/relationships/styles" Target="styles.xml"/><Relationship Id="rId36" Type="http://schemas.openxmlformats.org/officeDocument/2006/relationships/customXml" Target="../customXml/item4.xml"/><Relationship Id="rId49" Type="http://schemas.openxmlformats.org/officeDocument/2006/relationships/customXml" Target="../customXml/item17.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31" Type="http://schemas.openxmlformats.org/officeDocument/2006/relationships/powerPivotData" Target="model/item.data"/><Relationship Id="rId44" Type="http://schemas.openxmlformats.org/officeDocument/2006/relationships/customXml" Target="../customXml/item12.xml"/><Relationship Id="rId52" Type="http://schemas.openxmlformats.org/officeDocument/2006/relationships/volatileDependencies" Target="volatileDependenci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pivotCacheDefinition" Target="pivotCache/pivotCacheDefinition6.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ustomXml" Target="../customXml/item3.xml"/><Relationship Id="rId43" Type="http://schemas.openxmlformats.org/officeDocument/2006/relationships/customXml" Target="../customXml/item11.xml"/><Relationship Id="rId48" Type="http://schemas.openxmlformats.org/officeDocument/2006/relationships/customXml" Target="../customXml/item16.xml"/><Relationship Id="rId8" Type="http://schemas.openxmlformats.org/officeDocument/2006/relationships/worksheet" Target="worksheets/sheet8.xml"/><Relationship Id="rId51" Type="http://schemas.openxmlformats.org/officeDocument/2006/relationships/customXml" Target="../customXml/item19.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pivotCacheDefinition" Target="pivotCache/pivotCacheDefinition9.xml"/><Relationship Id="rId33" Type="http://schemas.openxmlformats.org/officeDocument/2006/relationships/customXml" Target="../customXml/item1.xml"/><Relationship Id="rId38" Type="http://schemas.openxmlformats.org/officeDocument/2006/relationships/customXml" Target="../customXml/item6.xml"/><Relationship Id="rId46" Type="http://schemas.openxmlformats.org/officeDocument/2006/relationships/customXml" Target="../customXml/item14.xml"/><Relationship Id="rId20" Type="http://schemas.openxmlformats.org/officeDocument/2006/relationships/pivotCacheDefinition" Target="pivotCache/pivotCacheDefinition4.xml"/><Relationship Id="rId41"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worksheet" Target="worksheets/sheet6.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afree/source/repos/MACROHISTORY/REPORTS/International%20Inequality%20Dispersion%2015.03.2019.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free/Documents/Github/MacroEconomic%20History/DATA/VALIDATIONS/Theil/Theil%20Comparison%206%20December%202020.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free/source/repos/MACROHISTORY/REPORTS/Working%20Paper%202%20(inequality)%20Complete%20with%20Offline%20Dataset,%20Charts,%20Tables,%20Indexed%20and%20Annotated%2017.04.201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pyright"/>
      <sheetName val="Geography"/>
      <sheetName val="Src UN Pop"/>
      <sheetName val="Src UN GDP"/>
      <sheetName val="Src MADDISON PPP"/>
      <sheetName val="Src PENN GDP"/>
      <sheetName val="SRC Quintiles"/>
      <sheetName val="Calc USD"/>
      <sheetName val="Dispersion PENN GDP-Cap"/>
      <sheetName val="Dispersion UN GD-Cap"/>
      <sheetName val="Table x top quartile"/>
      <sheetName val="Dispersion UN Ratios"/>
      <sheetName val="Dispersion Charts Calc"/>
      <sheetName val="Dispersion Weighted"/>
      <sheetName val="Table 1"/>
      <sheetName val="Dispersion PPP UN Geography"/>
      <sheetName val="Price Levels"/>
      <sheetName val="NORTH ADVANTAGE"/>
      <sheetName val="Price Levels Regressions"/>
      <sheetName val="CH REGRESS"/>
      <sheetName val="CH 1970"/>
      <sheetName val="CH1980"/>
      <sheetName val="CH 1990"/>
      <sheetName val="CH2000"/>
      <sheetName val="CH2010"/>
      <sheetName val="CH2016"/>
      <sheetName val="CHART SOUTH UNWEIGHTED IQ RANGE"/>
      <sheetName val="CHART PPP MAXMIN"/>
      <sheetName val="CHART SOUTH INTERQUARTILE"/>
      <sheetName val="CHART SOUTH MAXMIN QUARTILES"/>
      <sheetName val="CHART SOUTH QUART + MIN"/>
      <sheetName val="CHART NORTH QUART+MAXMIN"/>
      <sheetName val="CHART NORTH MAX-MIN"/>
      <sheetName val="CHART ALL MAX-MIN"/>
      <sheetName val="CHART NORTH INTERQUARTILE"/>
      <sheetName val="CHART MAXMIN SOUTH"/>
      <sheetName val="CH Q1-Q4 UN"/>
      <sheetName val="CH dispersion measures"/>
    </sheetNames>
    <sheetDataSet>
      <sheetData sheetId="0"/>
      <sheetData sheetId="1"/>
      <sheetData sheetId="2"/>
      <sheetData sheetId="3"/>
      <sheetData sheetId="4"/>
      <sheetData sheetId="5"/>
      <sheetData sheetId="6"/>
      <sheetData sheetId="7"/>
      <sheetData sheetId="8"/>
      <sheetData sheetId="9"/>
      <sheetData sheetId="10"/>
      <sheetData sheetId="11">
        <row r="5">
          <cell r="AZ5" t="str">
            <v>China Mainland</v>
          </cell>
          <cell r="BA5">
            <v>11.931175348929909</v>
          </cell>
          <cell r="BB5">
            <v>2.1063052556712782</v>
          </cell>
          <cell r="BC5">
            <v>3.1714588888523361</v>
          </cell>
          <cell r="BD5">
            <v>1.7860879108751808</v>
          </cell>
        </row>
        <row r="6">
          <cell r="AZ6" t="str">
            <v>Australia</v>
          </cell>
          <cell r="BA6">
            <v>1.4071041526480221</v>
          </cell>
          <cell r="BB6">
            <v>0.84910818011412748</v>
          </cell>
          <cell r="BC6">
            <v>1.8262946337456429</v>
          </cell>
          <cell r="BD6">
            <v>0.90738663231617955</v>
          </cell>
        </row>
        <row r="7">
          <cell r="AZ7" t="str">
            <v>Austria</v>
          </cell>
          <cell r="BA7">
            <v>1.0341907152930558</v>
          </cell>
          <cell r="BB7">
            <v>0.85486484835687704</v>
          </cell>
          <cell r="BC7">
            <v>1.2727478552487208</v>
          </cell>
          <cell r="BD7">
            <v>0.95051899716112331</v>
          </cell>
        </row>
        <row r="8">
          <cell r="AZ8" t="str">
            <v>Belgium</v>
          </cell>
          <cell r="BA8">
            <v>0.97615699653916144</v>
          </cell>
          <cell r="BB8">
            <v>0.84615387313684032</v>
          </cell>
          <cell r="BC8">
            <v>1.2742700119579475</v>
          </cell>
          <cell r="BD8">
            <v>0.90533406515467862</v>
          </cell>
        </row>
        <row r="9">
          <cell r="AZ9" t="str">
            <v>Canada</v>
          </cell>
          <cell r="BA9">
            <v>0.97514739682138962</v>
          </cell>
          <cell r="BB9">
            <v>0.84697933767597644</v>
          </cell>
          <cell r="BC9">
            <v>1.3011260516331467</v>
          </cell>
          <cell r="BD9">
            <v>0.88486715999393672</v>
          </cell>
        </row>
        <row r="10">
          <cell r="AZ10" t="str">
            <v>Cyprus</v>
          </cell>
          <cell r="BA10">
            <v>1.0736421642137974</v>
          </cell>
          <cell r="BB10">
            <v>1.0036262973878332</v>
          </cell>
          <cell r="BC10">
            <v>1.4218840920265954</v>
          </cell>
          <cell r="BD10">
            <v>0.7523559000723461</v>
          </cell>
        </row>
        <row r="11">
          <cell r="AZ11" t="str">
            <v>Denmark</v>
          </cell>
          <cell r="BA11">
            <v>0.99687595789198979</v>
          </cell>
          <cell r="BB11">
            <v>0.86083164123641254</v>
          </cell>
          <cell r="BC11">
            <v>1.2585191668876685</v>
          </cell>
          <cell r="BD11">
            <v>0.92015939801917324</v>
          </cell>
        </row>
        <row r="12">
          <cell r="AZ12" t="str">
            <v>Finland</v>
          </cell>
          <cell r="BA12">
            <v>0.74597039661547693</v>
          </cell>
          <cell r="BB12">
            <v>0.64307600555905042</v>
          </cell>
          <cell r="BC12">
            <v>1.2686024710964217</v>
          </cell>
          <cell r="BD12">
            <v>0.91439477251324486</v>
          </cell>
        </row>
        <row r="13">
          <cell r="AZ13" t="str">
            <v>France</v>
          </cell>
          <cell r="BA13">
            <v>0.82714580769224755</v>
          </cell>
          <cell r="BB13">
            <v>0.77008741949753223</v>
          </cell>
          <cell r="BC13">
            <v>1.2238480683663349</v>
          </cell>
          <cell r="BD13">
            <v>0.87763621862548469</v>
          </cell>
        </row>
        <row r="14">
          <cell r="AZ14" t="str">
            <v>Germany</v>
          </cell>
          <cell r="BA14">
            <v>0.93770970893429617</v>
          </cell>
          <cell r="BB14">
            <v>0.80954530542247727</v>
          </cell>
          <cell r="BC14">
            <v>1.1777271302045056</v>
          </cell>
          <cell r="BD14">
            <v>0.98351859284252729</v>
          </cell>
        </row>
        <row r="15">
          <cell r="AZ15" t="str">
            <v>Iceland</v>
          </cell>
          <cell r="BA15">
            <v>1.3549753797271757</v>
          </cell>
          <cell r="BB15">
            <v>0.96693313413076631</v>
          </cell>
          <cell r="BC15">
            <v>0.88695883392198882</v>
          </cell>
          <cell r="BD15">
            <v>1.5799069076552963</v>
          </cell>
        </row>
        <row r="16">
          <cell r="AZ16" t="str">
            <v>Ireland</v>
          </cell>
          <cell r="BA16">
            <v>2.3256654772908836</v>
          </cell>
          <cell r="BB16">
            <v>1.4116151636225509</v>
          </cell>
          <cell r="BC16">
            <v>1.2328311306831357</v>
          </cell>
          <cell r="BD16">
            <v>1.3363719114959356</v>
          </cell>
        </row>
        <row r="17">
          <cell r="AZ17" t="str">
            <v>Israel</v>
          </cell>
          <cell r="BA17">
            <v>1.5063517650578806</v>
          </cell>
          <cell r="BB17">
            <v>1.2655883578894078</v>
          </cell>
          <cell r="BC17">
            <v>0.95700768212956899</v>
          </cell>
          <cell r="BD17">
            <v>1.2437082225214233</v>
          </cell>
        </row>
        <row r="18">
          <cell r="AZ18" t="str">
            <v>Italy</v>
          </cell>
          <cell r="BA18">
            <v>0.73546065535271588</v>
          </cell>
          <cell r="BB18">
            <v>0.72492428173930989</v>
          </cell>
          <cell r="BC18">
            <v>1.194736080985384</v>
          </cell>
          <cell r="BD18">
            <v>0.84917034249774448</v>
          </cell>
        </row>
        <row r="19">
          <cell r="AZ19" t="str">
            <v>Japan</v>
          </cell>
          <cell r="BA19">
            <v>0.70646054279830339</v>
          </cell>
          <cell r="BB19">
            <v>1.1478810293510939</v>
          </cell>
          <cell r="BC19">
            <v>0.77089402465012646</v>
          </cell>
          <cell r="BD19">
            <v>0.79835555738857999</v>
          </cell>
        </row>
        <row r="20">
          <cell r="AZ20">
            <v>0</v>
          </cell>
          <cell r="BA20" t="e">
            <v>#DIV/0!</v>
          </cell>
          <cell r="BB20" t="e">
            <v>#DIV/0!</v>
          </cell>
          <cell r="BC20" t="e">
            <v>#DIV/0!</v>
          </cell>
          <cell r="BD20" t="e">
            <v>#DIV/0!</v>
          </cell>
        </row>
        <row r="21">
          <cell r="AZ21" t="str">
            <v>Netherlands</v>
          </cell>
          <cell r="BA21">
            <v>1.066495495118837</v>
          </cell>
          <cell r="BB21">
            <v>0.92507850295720861</v>
          </cell>
          <cell r="BC21">
            <v>1.295720271996363</v>
          </cell>
          <cell r="BD21">
            <v>0.88975243027593975</v>
          </cell>
        </row>
        <row r="22">
          <cell r="AZ22" t="str">
            <v>New Zealand</v>
          </cell>
          <cell r="BA22">
            <v>1.4900226465140474</v>
          </cell>
          <cell r="BB22">
            <v>0.79398100481562461</v>
          </cell>
          <cell r="BC22">
            <v>1.5894272312548783</v>
          </cell>
          <cell r="BD22">
            <v>1.1807069164699107</v>
          </cell>
        </row>
        <row r="23">
          <cell r="AZ23" t="str">
            <v>Norway</v>
          </cell>
          <cell r="BA23">
            <v>1.2380928245738634</v>
          </cell>
          <cell r="BB23">
            <v>1.0123002486733685</v>
          </cell>
          <cell r="BC23">
            <v>1.5401084615528597</v>
          </cell>
          <cell r="BD23">
            <v>0.79413174334844538</v>
          </cell>
        </row>
        <row r="24">
          <cell r="AZ24" t="str">
            <v>Portugal</v>
          </cell>
          <cell r="BA24">
            <v>1.1081779342281051</v>
          </cell>
          <cell r="BB24">
            <v>1.0842050793119991</v>
          </cell>
          <cell r="BC24">
            <v>1.3070344656025428</v>
          </cell>
          <cell r="BD24">
            <v>0.78200768501943252</v>
          </cell>
        </row>
        <row r="25">
          <cell r="AZ25" t="str">
            <v>Spain</v>
          </cell>
          <cell r="BA25">
            <v>0.96302019355923918</v>
          </cell>
          <cell r="BB25">
            <v>0.80425719486342861</v>
          </cell>
          <cell r="BC25">
            <v>1.4006278932548377</v>
          </cell>
          <cell r="BD25">
            <v>0.85490462806878675</v>
          </cell>
        </row>
        <row r="26">
          <cell r="AZ26" t="str">
            <v>Sweden</v>
          </cell>
          <cell r="BA26">
            <v>0.83418313830473867</v>
          </cell>
          <cell r="BB26">
            <v>0.73154863291569294</v>
          </cell>
          <cell r="BC26">
            <v>1.1858687908218599</v>
          </cell>
          <cell r="BD26">
            <v>0.96157145908189834</v>
          </cell>
        </row>
        <row r="27">
          <cell r="AZ27" t="str">
            <v>Switzerland</v>
          </cell>
          <cell r="BA27">
            <v>0.96361317055608331</v>
          </cell>
          <cell r="BB27">
            <v>0.73888228087799401</v>
          </cell>
          <cell r="BC27">
            <v>1.3098053215677046</v>
          </cell>
          <cell r="BD27">
            <v>0.99568215774264679</v>
          </cell>
        </row>
        <row r="28">
          <cell r="AZ28" t="str">
            <v>United Kingdom</v>
          </cell>
          <cell r="BA28">
            <v>0.96821421138739505</v>
          </cell>
          <cell r="BB28">
            <v>1.1050230600059556</v>
          </cell>
          <cell r="BC28">
            <v>0.92172816511075295</v>
          </cell>
          <cell r="BD28">
            <v>0.95059878180595614</v>
          </cell>
        </row>
        <row r="29">
          <cell r="AZ29" t="str">
            <v>United States</v>
          </cell>
          <cell r="BA29">
            <v>1.1826465741585974</v>
          </cell>
          <cell r="BB29">
            <v>1.1647045208640456</v>
          </cell>
          <cell r="BC29">
            <v>0.88695953479521117</v>
          </cell>
          <cell r="BD29">
            <v>1.1448152609066593</v>
          </cell>
        </row>
        <row r="30">
          <cell r="AZ30" t="str">
            <v>Greece</v>
          </cell>
          <cell r="BA30">
            <v>0.88264897655726127</v>
          </cell>
          <cell r="BB30">
            <v>0.93336425358999398</v>
          </cell>
          <cell r="BC30">
            <v>1.4699157495877413</v>
          </cell>
          <cell r="BD30">
            <v>0.64334571796603357</v>
          </cell>
        </row>
        <row r="31">
          <cell r="AZ31">
            <v>0</v>
          </cell>
          <cell r="BA31" t="e">
            <v>#DIV/0!</v>
          </cell>
          <cell r="BB31" t="e">
            <v>#DIV/0!</v>
          </cell>
          <cell r="BC31" t="e">
            <v>#DIV/0!</v>
          </cell>
          <cell r="BD31" t="e">
            <v>#DIV/0!</v>
          </cell>
        </row>
        <row r="32">
          <cell r="AZ32" t="str">
            <v>Malta</v>
          </cell>
          <cell r="BA32">
            <v>1.8751643620702008</v>
          </cell>
          <cell r="BB32">
            <v>1.0636715544916735</v>
          </cell>
          <cell r="BC32">
            <v>1.3703309277608018</v>
          </cell>
          <cell r="BD32">
            <v>1.2864897658729839</v>
          </cell>
        </row>
        <row r="33">
          <cell r="AZ33" t="str">
            <v>Singapore</v>
          </cell>
          <cell r="BA33">
            <v>2.0356167628075061</v>
          </cell>
          <cell r="BB33">
            <v>1.4272200348586506</v>
          </cell>
          <cell r="BC33">
            <v>1.2662198918384344</v>
          </cell>
          <cell r="BD33">
            <v>1.1264085883856438</v>
          </cell>
        </row>
        <row r="34">
          <cell r="AZ34" t="str">
            <v>South Korea</v>
          </cell>
          <cell r="BA34">
            <v>2.1473899679374227</v>
          </cell>
          <cell r="BB34">
            <v>1.3731092748696769</v>
          </cell>
          <cell r="BC34">
            <v>1.2363906910859026</v>
          </cell>
          <cell r="BD34">
            <v>1.2648822338377816</v>
          </cell>
        </row>
        <row r="36">
          <cell r="AZ36" t="str">
            <v>Argentina</v>
          </cell>
          <cell r="BA36">
            <v>1.4282040429694804</v>
          </cell>
          <cell r="BB36">
            <v>1.3380143781585838</v>
          </cell>
          <cell r="BC36">
            <v>0.82883257732348314</v>
          </cell>
          <cell r="BD36">
            <v>1.2878422389855149</v>
          </cell>
        </row>
        <row r="37">
          <cell r="AZ37" t="str">
            <v>Bolivia</v>
          </cell>
          <cell r="BA37">
            <v>2.2158147493707441</v>
          </cell>
          <cell r="BB37">
            <v>1.067419413320521</v>
          </cell>
          <cell r="BC37">
            <v>1.3115252966576911</v>
          </cell>
          <cell r="BD37">
            <v>1.5827841044817832</v>
          </cell>
        </row>
        <row r="38">
          <cell r="AZ38" t="str">
            <v>Brazil</v>
          </cell>
          <cell r="BA38">
            <v>1.6758914688419786</v>
          </cell>
          <cell r="BB38">
            <v>1.0271833870865323</v>
          </cell>
          <cell r="BC38">
            <v>2.0126130801164428</v>
          </cell>
          <cell r="BD38">
            <v>0.81065788722788823</v>
          </cell>
        </row>
        <row r="39">
          <cell r="AZ39" t="str">
            <v>Colombia</v>
          </cell>
          <cell r="BA39">
            <v>1.7582764448896349</v>
          </cell>
          <cell r="BB39">
            <v>1.119960081232757</v>
          </cell>
          <cell r="BC39">
            <v>1.6855558605596894</v>
          </cell>
          <cell r="BD39">
            <v>0.93141121886995126</v>
          </cell>
        </row>
        <row r="40">
          <cell r="AZ40" t="str">
            <v>Congo DR</v>
          </cell>
          <cell r="BA40">
            <v>0.5004415151511008</v>
          </cell>
          <cell r="BB40">
            <v>0.31117660386844914</v>
          </cell>
          <cell r="BC40">
            <v>1.2578036104995731</v>
          </cell>
          <cell r="BD40">
            <v>1.2785966334689198</v>
          </cell>
        </row>
        <row r="41">
          <cell r="AZ41" t="str">
            <v>Costa Rica</v>
          </cell>
          <cell r="BA41">
            <v>2.3208538193839612</v>
          </cell>
          <cell r="BB41">
            <v>1.2220967135838947</v>
          </cell>
          <cell r="BC41">
            <v>1.4352285401733922</v>
          </cell>
          <cell r="BD41">
            <v>1.3231867667477011</v>
          </cell>
        </row>
        <row r="42">
          <cell r="AZ42" t="str">
            <v>Ecuador</v>
          </cell>
          <cell r="BA42">
            <v>1.9456016081757121</v>
          </cell>
          <cell r="BB42">
            <v>0.73229375796236096</v>
          </cell>
          <cell r="BC42">
            <v>2.1403190929044325</v>
          </cell>
          <cell r="BD42">
            <v>1.2413380239599168</v>
          </cell>
        </row>
        <row r="43">
          <cell r="AZ43" t="str">
            <v>Egypt</v>
          </cell>
          <cell r="BA43">
            <v>1.4759319563910198</v>
          </cell>
          <cell r="BB43">
            <v>1.6420484054667239</v>
          </cell>
          <cell r="BC43">
            <v>1.2449764823659799</v>
          </cell>
          <cell r="BD43">
            <v>0.72197013505373997</v>
          </cell>
        </row>
        <row r="44">
          <cell r="AZ44" t="str">
            <v>El Salvador</v>
          </cell>
          <cell r="BA44">
            <v>1.9676307872923455</v>
          </cell>
          <cell r="BB44">
            <v>1.64871223632556</v>
          </cell>
          <cell r="BC44">
            <v>0.99324767741581532</v>
          </cell>
          <cell r="BD44">
            <v>1.2015481799750736</v>
          </cell>
        </row>
        <row r="45">
          <cell r="AZ45" t="str">
            <v>Ethiopia (Former)</v>
          </cell>
          <cell r="BA45">
            <v>1.5173381918318383</v>
          </cell>
          <cell r="BB45">
            <v>0.41712198034477033</v>
          </cell>
          <cell r="BC45">
            <v>1.6471265380043132</v>
          </cell>
          <cell r="BD45">
            <v>2.2084742967587401</v>
          </cell>
        </row>
        <row r="46">
          <cell r="AZ46" t="str">
            <v>Guatemala</v>
          </cell>
          <cell r="BA46">
            <v>2.8109407728196256</v>
          </cell>
          <cell r="BB46">
            <v>1.5087125884405745</v>
          </cell>
          <cell r="BC46">
            <v>1.276178308588944</v>
          </cell>
          <cell r="BD46">
            <v>1.4599360154865579</v>
          </cell>
        </row>
        <row r="47">
          <cell r="AZ47" t="str">
            <v>Honduras</v>
          </cell>
          <cell r="BA47">
            <v>1.5643224968871101</v>
          </cell>
          <cell r="BB47">
            <v>1.1294411850828063</v>
          </cell>
          <cell r="BC47">
            <v>1.1696255895369805</v>
          </cell>
          <cell r="BD47">
            <v>1.1841747853625524</v>
          </cell>
        </row>
        <row r="48">
          <cell r="AZ48" t="str">
            <v>India</v>
          </cell>
          <cell r="BA48">
            <v>2.4219187740108135</v>
          </cell>
          <cell r="BB48">
            <v>0.89109463551199364</v>
          </cell>
          <cell r="BC48">
            <v>2.0703227916077593</v>
          </cell>
          <cell r="BD48">
            <v>1.3127973197816434</v>
          </cell>
        </row>
        <row r="49">
          <cell r="AZ49" t="str">
            <v>Kenya</v>
          </cell>
          <cell r="BA49">
            <v>1.2904080378021159</v>
          </cell>
          <cell r="BB49">
            <v>0.63957860865005112</v>
          </cell>
          <cell r="BC49">
            <v>1.4020904809675019</v>
          </cell>
          <cell r="BD49">
            <v>1.4389877235108806</v>
          </cell>
        </row>
        <row r="50">
          <cell r="AZ50" t="str">
            <v>Mauritius</v>
          </cell>
          <cell r="BA50">
            <v>1.8915167550252874</v>
          </cell>
          <cell r="BB50">
            <v>1.1936163297881262</v>
          </cell>
          <cell r="BC50">
            <v>1.3006208610687804</v>
          </cell>
          <cell r="BD50">
            <v>1.2184135646707628</v>
          </cell>
        </row>
        <row r="51">
          <cell r="AZ51" t="str">
            <v>Mexico</v>
          </cell>
          <cell r="BA51">
            <v>1.1844090901732269</v>
          </cell>
          <cell r="BB51">
            <v>1.4903392021478554</v>
          </cell>
          <cell r="BC51">
            <v>0.86534788863247702</v>
          </cell>
          <cell r="BD51">
            <v>0.91838729730110547</v>
          </cell>
        </row>
        <row r="52">
          <cell r="AZ52" t="str">
            <v>Morocco</v>
          </cell>
          <cell r="BA52">
            <v>1.1707208131407525</v>
          </cell>
          <cell r="BB52">
            <v>0.83265177448118444</v>
          </cell>
          <cell r="BC52">
            <v>1.4219515182410636</v>
          </cell>
          <cell r="BD52">
            <v>0.98879244195417071</v>
          </cell>
        </row>
        <row r="53">
          <cell r="AZ53" t="str">
            <v>Nigeria</v>
          </cell>
          <cell r="BA53">
            <v>1.2735489745368485</v>
          </cell>
          <cell r="BB53">
            <v>0.63968186436152941</v>
          </cell>
          <cell r="BC53">
            <v>2.5444040875418392</v>
          </cell>
          <cell r="BD53">
            <v>0.78246609403597411</v>
          </cell>
        </row>
        <row r="54">
          <cell r="AZ54" t="str">
            <v>Pakistan</v>
          </cell>
          <cell r="BA54">
            <v>1.4785261879687266</v>
          </cell>
          <cell r="BB54">
            <v>0.8702996597919449</v>
          </cell>
          <cell r="BC54">
            <v>1.232623894414598</v>
          </cell>
          <cell r="BD54">
            <v>1.3782551540481276</v>
          </cell>
        </row>
        <row r="55">
          <cell r="AZ55" t="str">
            <v>Panama</v>
          </cell>
          <cell r="BA55">
            <v>2.7997344043811832</v>
          </cell>
          <cell r="BB55">
            <v>1.1735222053829222</v>
          </cell>
          <cell r="BC55">
            <v>1.3824635551196569</v>
          </cell>
          <cell r="BD55">
            <v>1.7257259562045686</v>
          </cell>
        </row>
        <row r="56">
          <cell r="AZ56" t="str">
            <v>Peru</v>
          </cell>
          <cell r="BA56">
            <v>2.2798900933986443</v>
          </cell>
          <cell r="BB56">
            <v>1.1262940849785459</v>
          </cell>
          <cell r="BC56">
            <v>1.6822112932786688</v>
          </cell>
          <cell r="BD56">
            <v>1.2033211884238886</v>
          </cell>
        </row>
        <row r="57">
          <cell r="AZ57" t="str">
            <v>Philippines</v>
          </cell>
          <cell r="BA57">
            <v>1.7504713457153176</v>
          </cell>
          <cell r="BB57">
            <v>0.98649363316479566</v>
          </cell>
          <cell r="BC57">
            <v>1.3692175141723375</v>
          </cell>
          <cell r="BD57">
            <v>1.2959500823118042</v>
          </cell>
        </row>
        <row r="58">
          <cell r="AZ58" t="str">
            <v>South Africa</v>
          </cell>
          <cell r="BA58">
            <v>0.91927385163082675</v>
          </cell>
          <cell r="BB58">
            <v>0.72907826740580572</v>
          </cell>
          <cell r="BC58">
            <v>1.6058246063340564</v>
          </cell>
          <cell r="BD58">
            <v>0.78518617766333121</v>
          </cell>
        </row>
        <row r="59">
          <cell r="AZ59" t="str">
            <v>Sri Lanka</v>
          </cell>
          <cell r="BA59">
            <v>3.5840046865079818</v>
          </cell>
          <cell r="BB59">
            <v>1.4148042763290418</v>
          </cell>
          <cell r="BC59">
            <v>1.8379357398424938</v>
          </cell>
          <cell r="BD59">
            <v>1.3782940523437179</v>
          </cell>
        </row>
        <row r="60">
          <cell r="AZ60" t="str">
            <v>Thailand</v>
          </cell>
          <cell r="BA60">
            <v>1.9567708092747906</v>
          </cell>
          <cell r="BB60">
            <v>0.96335894686158774</v>
          </cell>
          <cell r="BC60">
            <v>1.6900129289093009</v>
          </cell>
          <cell r="BD60">
            <v>1.2018819110509935</v>
          </cell>
        </row>
        <row r="61">
          <cell r="AZ61" t="str">
            <v>Trinidad and Tobago</v>
          </cell>
          <cell r="BA61">
            <v>1.8108954029987916</v>
          </cell>
          <cell r="BB61">
            <v>1.1668398876338151</v>
          </cell>
          <cell r="BC61">
            <v>1.7266953184365579</v>
          </cell>
          <cell r="BD61">
            <v>0.89880687974723084</v>
          </cell>
        </row>
        <row r="62">
          <cell r="AZ62" t="str">
            <v>Turkey</v>
          </cell>
          <cell r="BA62">
            <v>1.2688059837465269</v>
          </cell>
          <cell r="BB62">
            <v>0.8462480600555109</v>
          </cell>
          <cell r="BC62">
            <v>1.6482714654176061</v>
          </cell>
          <cell r="BD62">
            <v>0.90963841283452795</v>
          </cell>
        </row>
        <row r="63">
          <cell r="AZ63" t="str">
            <v>Uganda</v>
          </cell>
          <cell r="BA63">
            <v>1.2078113103579702</v>
          </cell>
          <cell r="BB63">
            <v>0.85705600687071459</v>
          </cell>
          <cell r="BC63">
            <v>1.371998738054617</v>
          </cell>
          <cell r="BD63">
            <v>1.0271554554972395</v>
          </cell>
        </row>
        <row r="64">
          <cell r="AZ64" t="str">
            <v>Uruguay</v>
          </cell>
          <cell r="BA64">
            <v>2.6737523485793462</v>
          </cell>
          <cell r="BB64">
            <v>1.7407053073190784</v>
          </cell>
          <cell r="BC64">
            <v>1.1580967827863098</v>
          </cell>
          <cell r="BD64">
            <v>1.3263284042882328</v>
          </cell>
        </row>
        <row r="65">
          <cell r="AZ65" t="str">
            <v>Venezuela</v>
          </cell>
          <cell r="BA65">
            <v>1.561335065017238</v>
          </cell>
          <cell r="BB65">
            <v>1.5182690684423741</v>
          </cell>
          <cell r="BC65">
            <v>1.8937970610908152</v>
          </cell>
          <cell r="BD65">
            <v>0.54301763112074619</v>
          </cell>
        </row>
        <row r="66">
          <cell r="AZ66" t="str">
            <v>Afghanistan</v>
          </cell>
          <cell r="BA66">
            <v>0.96768729996480363</v>
          </cell>
          <cell r="BB66">
            <v>0.44738579846248316</v>
          </cell>
          <cell r="BC66">
            <v>2.1170321482554271</v>
          </cell>
          <cell r="BD66">
            <v>1.021704707257987</v>
          </cell>
        </row>
        <row r="67">
          <cell r="AZ67" t="str">
            <v>Algeria</v>
          </cell>
          <cell r="BA67">
            <v>0.7893833570392782</v>
          </cell>
          <cell r="BB67">
            <v>0.55359517105731071</v>
          </cell>
          <cell r="BC67">
            <v>1.6950813621073018</v>
          </cell>
          <cell r="BD67">
            <v>0.84121135015331239</v>
          </cell>
        </row>
        <row r="68">
          <cell r="AZ68" t="str">
            <v>Angola</v>
          </cell>
          <cell r="BA68">
            <v>1.7597234242898032</v>
          </cell>
          <cell r="BB68">
            <v>0.49780842484250459</v>
          </cell>
          <cell r="BC68">
            <v>3.2194724974783204</v>
          </cell>
          <cell r="BD68">
            <v>1.0979876452499444</v>
          </cell>
        </row>
        <row r="69">
          <cell r="AZ69" t="str">
            <v>Antigua</v>
          </cell>
          <cell r="BA69">
            <v>0.99707290467235121</v>
          </cell>
          <cell r="BB69">
            <v>1.0849657293531947</v>
          </cell>
          <cell r="BC69">
            <v>0.81714947557209172</v>
          </cell>
          <cell r="BD69">
            <v>1.1246292838978704</v>
          </cell>
        </row>
        <row r="70">
          <cell r="AZ70" t="str">
            <v>Aruba</v>
          </cell>
          <cell r="BA70">
            <v>0.96831494183455835</v>
          </cell>
          <cell r="BB70">
            <v>1.2608827695115479</v>
          </cell>
          <cell r="BC70">
            <v>0.76011378944531371</v>
          </cell>
          <cell r="BD70">
            <v>1.0103301474410715</v>
          </cell>
        </row>
        <row r="71">
          <cell r="AZ71" t="str">
            <v>Bahamas</v>
          </cell>
          <cell r="BA71">
            <v>0.75159132485484015</v>
          </cell>
          <cell r="BB71">
            <v>1.1073348957418343</v>
          </cell>
          <cell r="BC71">
            <v>0.68793683144926376</v>
          </cell>
          <cell r="BD71">
            <v>0.98662975923240759</v>
          </cell>
        </row>
        <row r="72">
          <cell r="AZ72" t="str">
            <v>Bahrain</v>
          </cell>
          <cell r="BA72">
            <v>1.0806772439241989</v>
          </cell>
          <cell r="BB72">
            <v>1.0366907594656676</v>
          </cell>
          <cell r="BC72">
            <v>1.0130183900958198</v>
          </cell>
          <cell r="BD72">
            <v>1.0290333487544154</v>
          </cell>
        </row>
        <row r="73">
          <cell r="AZ73" t="str">
            <v>Bangladesh</v>
          </cell>
          <cell r="BA73">
            <v>2.6157907965284379</v>
          </cell>
          <cell r="BB73">
            <v>0.98145050666915334</v>
          </cell>
          <cell r="BC73">
            <v>1.4580846579100164</v>
          </cell>
          <cell r="BD73">
            <v>1.8278976039036807</v>
          </cell>
        </row>
        <row r="74">
          <cell r="AZ74" t="str">
            <v>Barbados</v>
          </cell>
          <cell r="BA74">
            <v>0.98050910589277396</v>
          </cell>
          <cell r="BB74">
            <v>1.1139528192335892</v>
          </cell>
          <cell r="BC74">
            <v>0.89973764222530961</v>
          </cell>
          <cell r="BD74">
            <v>0.97829299527685498</v>
          </cell>
        </row>
        <row r="75">
          <cell r="AZ75" t="str">
            <v>Belize</v>
          </cell>
          <cell r="BA75">
            <v>1.0881236705431838</v>
          </cell>
          <cell r="BB75">
            <v>1.1711960029305435</v>
          </cell>
          <cell r="BC75">
            <v>0.86074784585414421</v>
          </cell>
          <cell r="BD75">
            <v>1.0793759367015325</v>
          </cell>
        </row>
        <row r="76">
          <cell r="AZ76" t="str">
            <v>Benin</v>
          </cell>
          <cell r="BA76">
            <v>0.9560110000989458</v>
          </cell>
          <cell r="BB76">
            <v>0.7034498899072108</v>
          </cell>
          <cell r="BC76">
            <v>1.3498344090974088</v>
          </cell>
          <cell r="BD76">
            <v>1.0068139601515462</v>
          </cell>
        </row>
        <row r="77">
          <cell r="AZ77" t="str">
            <v>Bhutan</v>
          </cell>
          <cell r="BA77">
            <v>2.890152609153636</v>
          </cell>
          <cell r="BB77">
            <v>1.1317609926356302</v>
          </cell>
          <cell r="BC77">
            <v>1.8966400135324279</v>
          </cell>
          <cell r="BD77">
            <v>1.3464218331008138</v>
          </cell>
        </row>
        <row r="78">
          <cell r="AZ78" t="str">
            <v>Botswana</v>
          </cell>
          <cell r="BA78">
            <v>1.3066864164097753</v>
          </cell>
          <cell r="BB78">
            <v>0.93322393618438992</v>
          </cell>
          <cell r="BC78">
            <v>1.2631878218799726</v>
          </cell>
          <cell r="BD78">
            <v>1.108453749811525</v>
          </cell>
        </row>
        <row r="79">
          <cell r="AZ79" t="str">
            <v>Brunei</v>
          </cell>
          <cell r="BA79">
            <v>0.87106536990390071</v>
          </cell>
          <cell r="BB79">
            <v>0.9962652735470845</v>
          </cell>
          <cell r="BC79">
            <v>1.1781785807035239</v>
          </cell>
          <cell r="BD79">
            <v>0.74210376120167165</v>
          </cell>
        </row>
        <row r="80">
          <cell r="AZ80" t="str">
            <v>Burkina Faso</v>
          </cell>
          <cell r="BA80">
            <v>0.83648055828145051</v>
          </cell>
          <cell r="BB80">
            <v>0.47995830502721715</v>
          </cell>
          <cell r="BC80">
            <v>1.691375233684919</v>
          </cell>
          <cell r="BD80">
            <v>1.0304154774233505</v>
          </cell>
        </row>
        <row r="81">
          <cell r="AZ81" t="str">
            <v>Burundi</v>
          </cell>
          <cell r="BA81">
            <v>0.63396512743524269</v>
          </cell>
          <cell r="BB81">
            <v>0.3931796807944033</v>
          </cell>
          <cell r="BC81">
            <v>1.394759059256786</v>
          </cell>
          <cell r="BD81">
            <v>1.1560459926391635</v>
          </cell>
        </row>
        <row r="82">
          <cell r="AZ82" t="str">
            <v>Cabo Verde</v>
          </cell>
          <cell r="BA82">
            <v>1.4662757360755039</v>
          </cell>
          <cell r="BB82">
            <v>1.035136343294387</v>
          </cell>
          <cell r="BC82">
            <v>1.5668031100283069</v>
          </cell>
          <cell r="BD82">
            <v>0.90407334745702261</v>
          </cell>
        </row>
        <row r="83">
          <cell r="AZ83" t="str">
            <v>Cambodia</v>
          </cell>
          <cell r="BA83">
            <v>3.3871892653893254</v>
          </cell>
          <cell r="BB83">
            <v>1.2001356501644558</v>
          </cell>
          <cell r="BC83">
            <v>1.7359080332593779</v>
          </cell>
          <cell r="BD83">
            <v>1.6258572601934074</v>
          </cell>
        </row>
        <row r="84">
          <cell r="AZ84" t="str">
            <v>Cameroon</v>
          </cell>
          <cell r="BA84">
            <v>0.61485317527816352</v>
          </cell>
          <cell r="BB84">
            <v>0.45254016265500302</v>
          </cell>
          <cell r="BC84">
            <v>1.3267718230231176</v>
          </cell>
          <cell r="BD84">
            <v>1.024042666646656</v>
          </cell>
        </row>
        <row r="85">
          <cell r="AZ85" t="str">
            <v>Central African Republic</v>
          </cell>
          <cell r="BA85">
            <v>0.38701372938140355</v>
          </cell>
          <cell r="BB85">
            <v>0.37397955428052071</v>
          </cell>
          <cell r="BC85">
            <v>1.1960493269068579</v>
          </cell>
          <cell r="BD85">
            <v>0.86522572070987225</v>
          </cell>
        </row>
        <row r="86">
          <cell r="AZ86" t="str">
            <v>Chad</v>
          </cell>
          <cell r="BA86">
            <v>1.0813648416979098</v>
          </cell>
          <cell r="BB86">
            <v>0.46176577403065644</v>
          </cell>
          <cell r="BC86">
            <v>3.2568726593466062</v>
          </cell>
          <cell r="BD86">
            <v>0.71903449696405275</v>
          </cell>
        </row>
        <row r="87">
          <cell r="AZ87" t="str">
            <v>Chile</v>
          </cell>
          <cell r="BA87">
            <v>2.7002324858015134</v>
          </cell>
          <cell r="BB87">
            <v>1.4652727925844093</v>
          </cell>
          <cell r="BC87">
            <v>1.6732750743095188</v>
          </cell>
          <cell r="BD87">
            <v>1.1013245757950396</v>
          </cell>
        </row>
        <row r="88">
          <cell r="AZ88" t="str">
            <v>Comoros</v>
          </cell>
          <cell r="BA88">
            <v>0.49607670204620385</v>
          </cell>
          <cell r="BB88">
            <v>0.47179434239753421</v>
          </cell>
          <cell r="BC88">
            <v>1.1269650768842132</v>
          </cell>
          <cell r="BD88">
            <v>0.9330085946997736</v>
          </cell>
        </row>
        <row r="89">
          <cell r="AZ89" t="str">
            <v>Congo R</v>
          </cell>
          <cell r="BA89">
            <v>0.78987627695721541</v>
          </cell>
          <cell r="BB89">
            <v>0.62233743237895189</v>
          </cell>
          <cell r="BC89">
            <v>1.9961358497750163</v>
          </cell>
          <cell r="BD89">
            <v>0.63583298250024256</v>
          </cell>
        </row>
        <row r="90">
          <cell r="AZ90" t="str">
            <v>Cote d'Ivoire</v>
          </cell>
          <cell r="BA90">
            <v>0.74968955053273678</v>
          </cell>
          <cell r="BB90">
            <v>0.49691378210865172</v>
          </cell>
          <cell r="BC90">
            <v>1.2702375095483585</v>
          </cell>
          <cell r="BD90">
            <v>1.1877238630717042</v>
          </cell>
        </row>
        <row r="91">
          <cell r="AZ91" t="str">
            <v>Djibouti</v>
          </cell>
          <cell r="BA91">
            <v>1.1828521746656497</v>
          </cell>
          <cell r="BB91">
            <v>0.73528369928170767</v>
          </cell>
          <cell r="BC91">
            <v>1.0787076688627144</v>
          </cell>
          <cell r="BD91">
            <v>1.4913231801710094</v>
          </cell>
        </row>
        <row r="92">
          <cell r="AZ92" t="str">
            <v>Dominican Republic</v>
          </cell>
          <cell r="BA92">
            <v>2.4661417511920285</v>
          </cell>
          <cell r="BB92">
            <v>1.5885882283595223</v>
          </cell>
          <cell r="BC92">
            <v>1.2794899111889713</v>
          </cell>
          <cell r="BD92">
            <v>1.2133045602079209</v>
          </cell>
        </row>
        <row r="93">
          <cell r="AZ93" t="str">
            <v>Equatorial Guinea</v>
          </cell>
          <cell r="BA93">
            <v>11.46567069261339</v>
          </cell>
          <cell r="BB93">
            <v>4.654299119628746</v>
          </cell>
          <cell r="BC93">
            <v>4.6450065390219866</v>
          </cell>
          <cell r="BD93">
            <v>0.53034544559546493</v>
          </cell>
        </row>
        <row r="94">
          <cell r="AZ94" t="str">
            <v>Fiji</v>
          </cell>
          <cell r="BA94">
            <v>1.3567389995097119</v>
          </cell>
          <cell r="BB94">
            <v>0.8621127684098745</v>
          </cell>
          <cell r="BC94">
            <v>1.1563204564387104</v>
          </cell>
          <cell r="BD94">
            <v>1.3609871441296015</v>
          </cell>
        </row>
        <row r="95">
          <cell r="AZ95" t="str">
            <v>French Polynesia</v>
          </cell>
          <cell r="BA95">
            <v>0.50875753820178449</v>
          </cell>
          <cell r="BB95">
            <v>0.66254209765530481</v>
          </cell>
          <cell r="BC95">
            <v>0.95580311542955354</v>
          </cell>
          <cell r="BD95">
            <v>0.80339465313368874</v>
          </cell>
        </row>
        <row r="96">
          <cell r="AZ96" t="str">
            <v>Gabon</v>
          </cell>
          <cell r="BA96">
            <v>0.52891571439209017</v>
          </cell>
          <cell r="BB96">
            <v>0.54710288210135383</v>
          </cell>
          <cell r="BC96">
            <v>1.2655918393352155</v>
          </cell>
          <cell r="BD96">
            <v>0.7638776475129766</v>
          </cell>
        </row>
        <row r="97">
          <cell r="AZ97" t="str">
            <v>Gambia</v>
          </cell>
          <cell r="BA97">
            <v>0.28125631965913794</v>
          </cell>
          <cell r="BB97">
            <v>0.61966726540565664</v>
          </cell>
          <cell r="BC97">
            <v>0.59036118453095732</v>
          </cell>
          <cell r="BD97">
            <v>0.76882224280227107</v>
          </cell>
        </row>
        <row r="98">
          <cell r="AZ98" t="str">
            <v>Ghana</v>
          </cell>
          <cell r="BA98">
            <v>1.0493581064151205</v>
          </cell>
          <cell r="BB98">
            <v>0.46496867822350885</v>
          </cell>
          <cell r="BC98">
            <v>2.0752353886114157</v>
          </cell>
          <cell r="BD98">
            <v>1.0875084964613462</v>
          </cell>
        </row>
        <row r="99">
          <cell r="AZ99" t="str">
            <v>Grenada</v>
          </cell>
          <cell r="BA99">
            <v>1.9758325428515118</v>
          </cell>
          <cell r="BB99">
            <v>1.5705230146992566</v>
          </cell>
          <cell r="BC99">
            <v>0.9594608006171268</v>
          </cell>
          <cell r="BD99">
            <v>1.3112291428424176</v>
          </cell>
        </row>
        <row r="100">
          <cell r="AZ100" t="str">
            <v>Guinea</v>
          </cell>
          <cell r="BA100">
            <v>0.5748602945367508</v>
          </cell>
          <cell r="BB100">
            <v>0.56416401557128482</v>
          </cell>
          <cell r="BC100">
            <v>0.87324466721904959</v>
          </cell>
          <cell r="BD100">
            <v>1.166866009381234</v>
          </cell>
        </row>
        <row r="101">
          <cell r="AZ101" t="str">
            <v>Guinea-Bissau</v>
          </cell>
          <cell r="BA101">
            <v>0.55596379599148649</v>
          </cell>
          <cell r="BB101">
            <v>0.36418425127478427</v>
          </cell>
          <cell r="BC101">
            <v>1.2469967346838275</v>
          </cell>
          <cell r="BD101">
            <v>1.2242215889893655</v>
          </cell>
        </row>
        <row r="102">
          <cell r="AZ102" t="str">
            <v>Guyana</v>
          </cell>
          <cell r="BA102">
            <v>2.4852022349711818</v>
          </cell>
          <cell r="BB102">
            <v>1.3355461450011317</v>
          </cell>
          <cell r="BC102">
            <v>1.3371804729180043</v>
          </cell>
          <cell r="BD102">
            <v>1.39159484573975</v>
          </cell>
        </row>
        <row r="103">
          <cell r="AZ103" t="str">
            <v>Haiti</v>
          </cell>
          <cell r="BA103">
            <v>0.82410391947227513</v>
          </cell>
          <cell r="BB103">
            <v>0.7396471893616906</v>
          </cell>
          <cell r="BC103">
            <v>1.0432458685198787</v>
          </cell>
          <cell r="BD103">
            <v>1.067998628293507</v>
          </cell>
        </row>
        <row r="104">
          <cell r="AZ104" t="str">
            <v>Indonesia (Former)</v>
          </cell>
          <cell r="BA104">
            <v>2.4273264479301497</v>
          </cell>
          <cell r="BB104">
            <v>0.84861520828305592</v>
          </cell>
          <cell r="BC104">
            <v>2.5001620692378723</v>
          </cell>
          <cell r="BD104">
            <v>1.1440610898606791</v>
          </cell>
        </row>
        <row r="105">
          <cell r="AZ105" t="str">
            <v>Iran</v>
          </cell>
          <cell r="BA105">
            <v>1.5360354399208624</v>
          </cell>
          <cell r="BB105">
            <v>0.74364775160106389</v>
          </cell>
          <cell r="BC105">
            <v>2.5918260644045561</v>
          </cell>
          <cell r="BD105">
            <v>0.79694456617220955</v>
          </cell>
        </row>
        <row r="106">
          <cell r="AZ106" t="str">
            <v>Iraq</v>
          </cell>
          <cell r="BA106">
            <v>2.2550111011164549</v>
          </cell>
          <cell r="BB106">
            <v>0.55196267081800987</v>
          </cell>
          <cell r="BC106">
            <v>3.5356677274006079</v>
          </cell>
          <cell r="BD106">
            <v>1.1554935679926197</v>
          </cell>
        </row>
        <row r="107">
          <cell r="AZ107" t="str">
            <v>Jamaica</v>
          </cell>
          <cell r="BA107">
            <v>1.0928125184428823</v>
          </cell>
          <cell r="BB107">
            <v>1.1717611297980177</v>
          </cell>
          <cell r="BC107">
            <v>0.92290764975024908</v>
          </cell>
          <cell r="BD107">
            <v>1.0105279457649314</v>
          </cell>
        </row>
        <row r="108">
          <cell r="AZ108" t="str">
            <v>Jordan</v>
          </cell>
          <cell r="BA108">
            <v>1.6986844897443549</v>
          </cell>
          <cell r="BB108">
            <v>1.1050172616916998</v>
          </cell>
          <cell r="BC108">
            <v>1.4692655419329224</v>
          </cell>
          <cell r="BD108">
            <v>1.0462690191507213</v>
          </cell>
        </row>
        <row r="109">
          <cell r="AZ109" t="str">
            <v>Kiribati</v>
          </cell>
          <cell r="BA109">
            <v>1.4212082723167712</v>
          </cell>
          <cell r="BB109">
            <v>1.2057435150321094</v>
          </cell>
          <cell r="BC109">
            <v>1.1456340715841586</v>
          </cell>
          <cell r="BD109">
            <v>1.0288613920559246</v>
          </cell>
        </row>
        <row r="110">
          <cell r="AZ110" t="str">
            <v>Kuwait</v>
          </cell>
          <cell r="BA110">
            <v>1.5455768275079984</v>
          </cell>
          <cell r="BB110">
            <v>1.573344214893815</v>
          </cell>
          <cell r="BC110">
            <v>1.3902720179145813</v>
          </cell>
          <cell r="BD110">
            <v>0.70658931938148917</v>
          </cell>
        </row>
        <row r="111">
          <cell r="AZ111" t="str">
            <v>Laos</v>
          </cell>
          <cell r="BA111">
            <v>5.3652217965819151</v>
          </cell>
          <cell r="BB111">
            <v>1.2042984249428617</v>
          </cell>
          <cell r="BC111">
            <v>2.3031846963980258</v>
          </cell>
          <cell r="BD111">
            <v>1.9343042931375463</v>
          </cell>
        </row>
        <row r="112">
          <cell r="AZ112" t="str">
            <v>Lebanon</v>
          </cell>
          <cell r="BA112">
            <v>3.7546396251925089</v>
          </cell>
          <cell r="BB112">
            <v>3.5544043606867786</v>
          </cell>
          <cell r="BC112">
            <v>1.14550330577322</v>
          </cell>
          <cell r="BD112">
            <v>0.92215745027533613</v>
          </cell>
        </row>
        <row r="113">
          <cell r="AZ113" t="str">
            <v>Lesotho</v>
          </cell>
          <cell r="BA113">
            <v>1.3940169918138572</v>
          </cell>
          <cell r="BB113">
            <v>0.90325134582819522</v>
          </cell>
          <cell r="BC113">
            <v>1.6569256383278275</v>
          </cell>
          <cell r="BD113">
            <v>0.93144331927849244</v>
          </cell>
        </row>
        <row r="114">
          <cell r="AZ114" t="str">
            <v>Liberia</v>
          </cell>
          <cell r="BA114">
            <v>0.9531056891738815</v>
          </cell>
          <cell r="BB114">
            <v>0.5928747859899608</v>
          </cell>
          <cell r="BC114">
            <v>0.97567371537584158</v>
          </cell>
          <cell r="BD114">
            <v>1.6476822975714596</v>
          </cell>
        </row>
        <row r="115">
          <cell r="AZ115" t="str">
            <v>Libya</v>
          </cell>
          <cell r="BA115">
            <v>0.25901884131933006</v>
          </cell>
          <cell r="BB115">
            <v>0.77143727199787848</v>
          </cell>
          <cell r="BC115">
            <v>1.2176580782544804</v>
          </cell>
          <cell r="BD115">
            <v>0.27574356363202362</v>
          </cell>
        </row>
        <row r="116">
          <cell r="AZ116" t="str">
            <v>Madagascar</v>
          </cell>
          <cell r="BA116">
            <v>0.75723954020408346</v>
          </cell>
          <cell r="BB116">
            <v>0.69049753490960852</v>
          </cell>
          <cell r="BC116">
            <v>1.1138097082972058</v>
          </cell>
          <cell r="BD116">
            <v>0.98460072590190539</v>
          </cell>
        </row>
        <row r="117">
          <cell r="AZ117" t="str">
            <v>Malawi</v>
          </cell>
          <cell r="BA117">
            <v>0.47031846434299651</v>
          </cell>
          <cell r="BB117">
            <v>0.62116283297977271</v>
          </cell>
          <cell r="BC117">
            <v>1.0900882770395983</v>
          </cell>
          <cell r="BD117">
            <v>0.69458419669437266</v>
          </cell>
        </row>
        <row r="118">
          <cell r="AZ118" t="str">
            <v>Maldives</v>
          </cell>
          <cell r="BA118">
            <v>4.1137203451446993</v>
          </cell>
          <cell r="BB118">
            <v>1.8915628397230368</v>
          </cell>
          <cell r="BC118">
            <v>1.4975143572057059</v>
          </cell>
          <cell r="BD118">
            <v>1.4522553871733155</v>
          </cell>
        </row>
        <row r="119">
          <cell r="AZ119" t="str">
            <v>Mali</v>
          </cell>
          <cell r="BA119">
            <v>1.179376517705051</v>
          </cell>
          <cell r="BB119">
            <v>0.62811694883278513</v>
          </cell>
          <cell r="BC119">
            <v>1.7531841916189597</v>
          </cell>
          <cell r="BD119">
            <v>1.070987539515269</v>
          </cell>
        </row>
        <row r="120">
          <cell r="AZ120" t="str">
            <v>Mauritania</v>
          </cell>
          <cell r="BA120">
            <v>0.65457874250965509</v>
          </cell>
          <cell r="BB120">
            <v>0.44960156333049239</v>
          </cell>
          <cell r="BC120">
            <v>1.6778209107854103</v>
          </cell>
          <cell r="BD120">
            <v>0.86773773137166832</v>
          </cell>
        </row>
        <row r="121">
          <cell r="AZ121" t="str">
            <v>Micronesia Federated States</v>
          </cell>
          <cell r="BA121">
            <v>0.90013845010059923</v>
          </cell>
          <cell r="BB121">
            <v>0.99652661919126073</v>
          </cell>
          <cell r="BC121">
            <v>0.8789119015409671</v>
          </cell>
          <cell r="BD121">
            <v>1.0277206049808376</v>
          </cell>
        </row>
        <row r="122">
          <cell r="AZ122" t="str">
            <v>Mongolia</v>
          </cell>
          <cell r="BA122">
            <v>2.1322251262692218</v>
          </cell>
          <cell r="BB122">
            <v>0.52598062302321913</v>
          </cell>
          <cell r="BC122">
            <v>3.2132231285396164</v>
          </cell>
          <cell r="BD122">
            <v>1.2616021699670514</v>
          </cell>
        </row>
        <row r="123">
          <cell r="AZ123" t="str">
            <v>Mozambique</v>
          </cell>
          <cell r="BA123">
            <v>0.74316122596376122</v>
          </cell>
          <cell r="BB123">
            <v>0.78521961748939562</v>
          </cell>
          <cell r="BC123">
            <v>1.0065471955290233</v>
          </cell>
          <cell r="BD123">
            <v>0.94028121130513354</v>
          </cell>
        </row>
        <row r="124">
          <cell r="AZ124" t="str">
            <v>Myanmar</v>
          </cell>
          <cell r="BA124">
            <v>4.5639012821729379</v>
          </cell>
          <cell r="BB124">
            <v>0.92998930871902041</v>
          </cell>
          <cell r="BC124">
            <v>3.490088210302237</v>
          </cell>
          <cell r="BD124">
            <v>1.406118371276579</v>
          </cell>
        </row>
        <row r="125">
          <cell r="AZ125" t="str">
            <v>Namibia</v>
          </cell>
          <cell r="BA125">
            <v>1.2315349978891519</v>
          </cell>
          <cell r="BB125">
            <v>0.77147413999965242</v>
          </cell>
          <cell r="BC125">
            <v>1.7144070482510898</v>
          </cell>
          <cell r="BD125">
            <v>0.9311324062505919</v>
          </cell>
        </row>
        <row r="126">
          <cell r="AZ126" t="str">
            <v>Nepal</v>
          </cell>
          <cell r="BA126">
            <v>1.9508084248024231</v>
          </cell>
          <cell r="BB126">
            <v>0.90093786914215479</v>
          </cell>
          <cell r="BC126">
            <v>1.6639311566624686</v>
          </cell>
          <cell r="BD126">
            <v>1.3013209650967508</v>
          </cell>
        </row>
        <row r="127">
          <cell r="AZ127" t="str">
            <v>New Caledonia</v>
          </cell>
          <cell r="BA127">
            <v>1.1154043950539632</v>
          </cell>
          <cell r="BB127">
            <v>0.80955894464077738</v>
          </cell>
          <cell r="BC127">
            <v>1.5501142211765209</v>
          </cell>
          <cell r="BD127">
            <v>0.88883300981762792</v>
          </cell>
        </row>
        <row r="128">
          <cell r="AZ128" t="str">
            <v>Nicaragua</v>
          </cell>
          <cell r="BA128">
            <v>1.2003347664981834</v>
          </cell>
          <cell r="BB128">
            <v>0.88883709437876846</v>
          </cell>
          <cell r="BC128">
            <v>1.0044589659690921</v>
          </cell>
          <cell r="BD128">
            <v>1.3444603985885011</v>
          </cell>
        </row>
        <row r="129">
          <cell r="AZ129" t="str">
            <v>Niger</v>
          </cell>
          <cell r="BA129">
            <v>0.53292248072180537</v>
          </cell>
          <cell r="BB129">
            <v>0.34775291777215689</v>
          </cell>
          <cell r="BC129">
            <v>1.5256405818263867</v>
          </cell>
          <cell r="BD129">
            <v>1.0044793798882925</v>
          </cell>
        </row>
        <row r="130">
          <cell r="AZ130" t="str">
            <v>Oman</v>
          </cell>
          <cell r="BA130">
            <v>1.0993597141634739</v>
          </cell>
          <cell r="BB130">
            <v>1.0150362593853948</v>
          </cell>
          <cell r="BC130">
            <v>1.4537286768266329</v>
          </cell>
          <cell r="BD130">
            <v>0.74503196153747564</v>
          </cell>
        </row>
        <row r="131">
          <cell r="AZ131" t="str">
            <v>Papua New Guinea</v>
          </cell>
          <cell r="BA131">
            <v>1.0791782011750857</v>
          </cell>
          <cell r="BB131">
            <v>0.62038986979472144</v>
          </cell>
          <cell r="BC131">
            <v>1.4162216613038672</v>
          </cell>
          <cell r="BD131">
            <v>1.2282795857195099</v>
          </cell>
        </row>
        <row r="132">
          <cell r="AZ132" t="str">
            <v>Paraguay</v>
          </cell>
          <cell r="BA132">
            <v>1.813745016995655</v>
          </cell>
          <cell r="BB132">
            <v>0.91198505510802852</v>
          </cell>
          <cell r="BC132">
            <v>1.6083493105677293</v>
          </cell>
          <cell r="BD132">
            <v>1.2365398972606891</v>
          </cell>
        </row>
        <row r="133">
          <cell r="AZ133" t="str">
            <v>Qatar</v>
          </cell>
          <cell r="BA133">
            <v>1.9266086418949293</v>
          </cell>
          <cell r="BB133">
            <v>1.4607175790758224</v>
          </cell>
          <cell r="BC133">
            <v>1.5614484652611362</v>
          </cell>
          <cell r="BD133">
            <v>0.84469435726355069</v>
          </cell>
        </row>
        <row r="134">
          <cell r="AZ134" t="str">
            <v>Rwanda</v>
          </cell>
          <cell r="BA134">
            <v>1.0290428524632502</v>
          </cell>
          <cell r="BB134">
            <v>0.48334103344684215</v>
          </cell>
          <cell r="BC134">
            <v>1.7374083899584118</v>
          </cell>
          <cell r="BD134">
            <v>1.225400010625006</v>
          </cell>
        </row>
        <row r="135">
          <cell r="AZ135" t="str">
            <v>Sao Tome</v>
          </cell>
          <cell r="BA135">
            <v>0.89258740155362026</v>
          </cell>
          <cell r="BB135">
            <v>0.39496824186420842</v>
          </cell>
          <cell r="BC135">
            <v>1.4405112559538436</v>
          </cell>
          <cell r="BD135">
            <v>1.5688156741352179</v>
          </cell>
        </row>
        <row r="136">
          <cell r="AZ136" t="str">
            <v>Saudi Arabia</v>
          </cell>
          <cell r="BA136">
            <v>1.3432718952717924</v>
          </cell>
          <cell r="BB136">
            <v>0.96091762485037124</v>
          </cell>
          <cell r="BC136">
            <v>1.4025612992821346</v>
          </cell>
          <cell r="BD136">
            <v>0.99668040004200786</v>
          </cell>
        </row>
        <row r="137">
          <cell r="AZ137" t="str">
            <v>Senegal</v>
          </cell>
          <cell r="BA137">
            <v>0.58079928591039631</v>
          </cell>
          <cell r="BB137">
            <v>0.43386486100069244</v>
          </cell>
          <cell r="BC137">
            <v>1.4090447816159979</v>
          </cell>
          <cell r="BD137">
            <v>0.95005073896614722</v>
          </cell>
        </row>
        <row r="138">
          <cell r="AZ138" t="str">
            <v>Seychelles</v>
          </cell>
          <cell r="BA138">
            <v>1.1526239162998537</v>
          </cell>
          <cell r="BB138">
            <v>1.0982799628921447</v>
          </cell>
          <cell r="BC138">
            <v>0.76864948298294999</v>
          </cell>
          <cell r="BD138">
            <v>1.3653570179232264</v>
          </cell>
        </row>
        <row r="139">
          <cell r="AZ139" t="str">
            <v>Sierra Leone</v>
          </cell>
          <cell r="BA139">
            <v>1.1229073391757376</v>
          </cell>
          <cell r="BB139">
            <v>0.69591466598975815</v>
          </cell>
          <cell r="BC139">
            <v>1.4111372714034081</v>
          </cell>
          <cell r="BD139">
            <v>1.1434539221792919</v>
          </cell>
        </row>
        <row r="140">
          <cell r="AZ140" t="str">
            <v>Solomon Islands</v>
          </cell>
          <cell r="BA140">
            <v>1.3753451434738424</v>
          </cell>
          <cell r="BB140">
            <v>0.92418771604126515</v>
          </cell>
          <cell r="BC140">
            <v>1.1089437786610181</v>
          </cell>
          <cell r="BD140">
            <v>1.3419674368112138</v>
          </cell>
        </row>
        <row r="141">
          <cell r="AZ141" t="str">
            <v>Somalia</v>
          </cell>
          <cell r="BA141">
            <v>0.35917215718429751</v>
          </cell>
          <cell r="BB141">
            <v>1.2752155143662212</v>
          </cell>
          <cell r="BC141">
            <v>0.26541232463450914</v>
          </cell>
          <cell r="BD141">
            <v>1.0612018281882987</v>
          </cell>
        </row>
        <row r="142">
          <cell r="AZ142" t="str">
            <v>St. Lucia</v>
          </cell>
          <cell r="BA142">
            <v>1.3245076091977832</v>
          </cell>
          <cell r="BB142">
            <v>1.114636608617833</v>
          </cell>
          <cell r="BC142">
            <v>1.0711828769314495</v>
          </cell>
          <cell r="BD142">
            <v>1.1093217628441856</v>
          </cell>
        </row>
        <row r="143">
          <cell r="AZ143" t="str">
            <v>St. Vincent</v>
          </cell>
          <cell r="BA143">
            <v>1.5090385929851402</v>
          </cell>
          <cell r="BB143">
            <v>1.2683659079700451</v>
          </cell>
          <cell r="BC143">
            <v>1.1311563704611138</v>
          </cell>
          <cell r="BD143">
            <v>1.0517999379300229</v>
          </cell>
        </row>
        <row r="144">
          <cell r="AZ144" t="str">
            <v>Sudan (Former)</v>
          </cell>
          <cell r="BA144">
            <v>2.2478598464610053</v>
          </cell>
          <cell r="BB144">
            <v>0.59511051520439162</v>
          </cell>
          <cell r="BC144">
            <v>2.7091719615937286</v>
          </cell>
          <cell r="BD144">
            <v>1.3942319582291804</v>
          </cell>
        </row>
        <row r="145">
          <cell r="AZ145" t="str">
            <v>Suriname</v>
          </cell>
          <cell r="BA145">
            <v>1.6954186107605176</v>
          </cell>
          <cell r="BB145">
            <v>0.99704434128691477</v>
          </cell>
          <cell r="BC145">
            <v>2.26060729218886</v>
          </cell>
          <cell r="BD145">
            <v>0.75220696242561236</v>
          </cell>
        </row>
        <row r="146">
          <cell r="AZ146" t="str">
            <v>Swaziland</v>
          </cell>
          <cell r="BA146">
            <v>1.0273846541157865</v>
          </cell>
          <cell r="BB146">
            <v>0.84616504607924081</v>
          </cell>
          <cell r="BC146">
            <v>1.5023315308310556</v>
          </cell>
          <cell r="BD146">
            <v>0.80818765232896006</v>
          </cell>
        </row>
        <row r="147">
          <cell r="AZ147" t="str">
            <v>Syria</v>
          </cell>
          <cell r="BA147">
            <v>0.43801882111207341</v>
          </cell>
          <cell r="BB147">
            <v>1.005407770506711</v>
          </cell>
          <cell r="BC147">
            <v>1.6002903856942612</v>
          </cell>
          <cell r="BD147">
            <v>0.27223987612569411</v>
          </cell>
        </row>
        <row r="148">
          <cell r="AZ148" t="str">
            <v>Tanzania</v>
          </cell>
          <cell r="BA148">
            <v>1.5641556900241533</v>
          </cell>
          <cell r="BB148">
            <v>1.0631751328939043</v>
          </cell>
          <cell r="BC148">
            <v>1.1810764655330594</v>
          </cell>
          <cell r="BD148">
            <v>1.2456532143100483</v>
          </cell>
        </row>
        <row r="149">
          <cell r="AZ149" t="str">
            <v>Togo</v>
          </cell>
          <cell r="BA149">
            <v>0.52335958881709921</v>
          </cell>
          <cell r="BB149">
            <v>0.41480207045428352</v>
          </cell>
          <cell r="BC149">
            <v>1.1729843681783414</v>
          </cell>
          <cell r="BD149">
            <v>1.0756402515348917</v>
          </cell>
        </row>
        <row r="150">
          <cell r="AZ150" t="str">
            <v>Tonga</v>
          </cell>
          <cell r="BA150">
            <v>1.0719579849280039</v>
          </cell>
          <cell r="BB150">
            <v>0.8526041642792711</v>
          </cell>
          <cell r="BC150">
            <v>1.2401916567168252</v>
          </cell>
          <cell r="BD150">
            <v>1.0137748404008209</v>
          </cell>
        </row>
        <row r="151">
          <cell r="AZ151" t="str">
            <v>Tunisia</v>
          </cell>
          <cell r="BA151">
            <v>0.98117751282171362</v>
          </cell>
          <cell r="BB151">
            <v>1.0145831788158908</v>
          </cell>
          <cell r="BC151">
            <v>1.2466165309132302</v>
          </cell>
          <cell r="BD151">
            <v>0.77575940041470204</v>
          </cell>
        </row>
        <row r="152">
          <cell r="AZ152" t="str">
            <v>United Arab Emirates</v>
          </cell>
          <cell r="BA152">
            <v>0.68256293500451359</v>
          </cell>
          <cell r="BB152">
            <v>0.91568565786562461</v>
          </cell>
          <cell r="BC152">
            <v>0.69569850337607075</v>
          </cell>
          <cell r="BD152">
            <v>1.0714581685260156</v>
          </cell>
        </row>
        <row r="153">
          <cell r="AZ153" t="str">
            <v>Vanuatu</v>
          </cell>
          <cell r="BA153">
            <v>1.2395197036530206</v>
          </cell>
          <cell r="BB153">
            <v>0.92136430344256315</v>
          </cell>
          <cell r="BC153">
            <v>1.3808221362409103</v>
          </cell>
          <cell r="BD153">
            <v>0.97428117628984967</v>
          </cell>
        </row>
        <row r="154">
          <cell r="AZ154" t="str">
            <v>Virgin Islands</v>
          </cell>
          <cell r="BA154">
            <v>3.9595407152296773</v>
          </cell>
          <cell r="BB154">
            <v>5.0026908227991385</v>
          </cell>
          <cell r="BC154">
            <v>0.76972305340660174</v>
          </cell>
          <cell r="BD154">
            <v>1.0282687934001011</v>
          </cell>
        </row>
        <row r="155">
          <cell r="AZ155" t="str">
            <v>West Bank and Gaza</v>
          </cell>
          <cell r="BA155">
            <v>1.4795210219162584</v>
          </cell>
          <cell r="BB155">
            <v>1.0930609698509699</v>
          </cell>
          <cell r="BC155">
            <v>1.091630949006984</v>
          </cell>
          <cell r="BD155">
            <v>1.239940693170688</v>
          </cell>
        </row>
        <row r="156">
          <cell r="AZ156" t="str">
            <v>Western Samoa</v>
          </cell>
          <cell r="BA156">
            <v>2.9312740514916324</v>
          </cell>
          <cell r="BB156">
            <v>1.4471842048325723</v>
          </cell>
          <cell r="BC156">
            <v>1.8381540312614295</v>
          </cell>
          <cell r="BD156">
            <v>1.1019216315749205</v>
          </cell>
        </row>
        <row r="157">
          <cell r="AZ157" t="str">
            <v>Yemen</v>
          </cell>
          <cell r="BA157">
            <v>0.66107122004144259</v>
          </cell>
          <cell r="BB157">
            <v>0.6615473922497539</v>
          </cell>
          <cell r="BC157">
            <v>1.4359027446335406</v>
          </cell>
          <cell r="BD157">
            <v>0.6959247193120025</v>
          </cell>
        </row>
        <row r="158">
          <cell r="AZ158" t="str">
            <v>Zambia</v>
          </cell>
          <cell r="BA158">
            <v>1.4845250636034302</v>
          </cell>
          <cell r="BB158">
            <v>0.54426596210326217</v>
          </cell>
          <cell r="BC158">
            <v>2.8528956922726008</v>
          </cell>
          <cell r="BD158">
            <v>0.95607170686764598</v>
          </cell>
        </row>
        <row r="159">
          <cell r="AZ159" t="str">
            <v>Zimbabwe</v>
          </cell>
          <cell r="BA159">
            <v>0.43866465480021855</v>
          </cell>
          <cell r="BB159">
            <v>0.40322296551687348</v>
          </cell>
          <cell r="BC159">
            <v>0.77711671737775156</v>
          </cell>
          <cell r="BD159">
            <v>1.3999132747607606</v>
          </cell>
        </row>
      </sheetData>
      <sheetData sheetId="12"/>
      <sheetData sheetId="13"/>
      <sheetData sheetId="14"/>
      <sheetData sheetId="15"/>
      <sheetData sheetId="16"/>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pyright"/>
      <sheetName val="Explanation"/>
      <sheetName val="GDP"/>
      <sheetName val="POP"/>
      <sheetName val="Interbloc Theil"/>
      <sheetName val="Global Theil"/>
      <sheetName val="Decomposition"/>
      <sheetName val="Chart Decomposition"/>
      <sheetName val="Chart Discrepancy"/>
    </sheetNames>
    <sheetDataSet>
      <sheetData sheetId="0"/>
      <sheetData sheetId="1"/>
      <sheetData sheetId="2">
        <row r="11">
          <cell r="B11" t="str">
            <v>Australia</v>
          </cell>
          <cell r="C11">
            <v>19652816896</v>
          </cell>
          <cell r="D11">
            <v>19892486144</v>
          </cell>
          <cell r="E11">
            <v>21507446784</v>
          </cell>
          <cell r="F11">
            <v>23764140032</v>
          </cell>
          <cell r="G11">
            <v>25936834560</v>
          </cell>
          <cell r="H11">
            <v>27268450304</v>
          </cell>
          <cell r="I11">
            <v>30397581312</v>
          </cell>
          <cell r="J11">
            <v>32665473024</v>
          </cell>
          <cell r="K11">
            <v>36628963328</v>
          </cell>
          <cell r="L11">
            <v>41271140352</v>
          </cell>
          <cell r="M11">
            <v>45149511680</v>
          </cell>
          <cell r="N11">
            <v>51967291392</v>
          </cell>
          <cell r="O11">
            <v>63737348096</v>
          </cell>
          <cell r="P11">
            <v>88831246336</v>
          </cell>
          <cell r="Q11">
            <v>97170554880</v>
          </cell>
          <cell r="R11">
            <v>104921219072</v>
          </cell>
          <cell r="S11">
            <v>110201880576</v>
          </cell>
          <cell r="T11">
            <v>118338600960</v>
          </cell>
          <cell r="U11">
            <v>134712033280</v>
          </cell>
          <cell r="V11">
            <v>149774925824</v>
          </cell>
          <cell r="W11">
            <v>176642277376</v>
          </cell>
          <cell r="X11">
            <v>193770274816</v>
          </cell>
          <cell r="Y11">
            <v>177030414336</v>
          </cell>
          <cell r="Z11">
            <v>193242169344</v>
          </cell>
          <cell r="AA11">
            <v>180234715136</v>
          </cell>
          <cell r="AB11">
            <v>182036938752</v>
          </cell>
          <cell r="AC11">
            <v>189060349952</v>
          </cell>
          <cell r="AD11">
            <v>235659198464</v>
          </cell>
          <cell r="AE11">
            <v>299267981312</v>
          </cell>
          <cell r="AF11">
            <v>310777217024</v>
          </cell>
          <cell r="AG11">
            <v>325310414848</v>
          </cell>
          <cell r="AH11">
            <v>324878860288</v>
          </cell>
          <cell r="AI11">
            <v>311544414208</v>
          </cell>
          <cell r="AJ11">
            <v>322211676160</v>
          </cell>
          <cell r="AK11">
            <v>367216361472</v>
          </cell>
          <cell r="AL11">
            <v>400302735360</v>
          </cell>
          <cell r="AM11">
            <v>434568003584</v>
          </cell>
          <cell r="AN11">
            <v>398899150848</v>
          </cell>
          <cell r="AO11">
            <v>388608229376</v>
          </cell>
          <cell r="AP11">
            <v>415222628352</v>
          </cell>
          <cell r="AQ11">
            <v>378376093696</v>
          </cell>
          <cell r="AR11">
            <v>394648911872</v>
          </cell>
          <cell r="AS11">
            <v>466488066048</v>
          </cell>
          <cell r="AT11">
            <v>612490412032</v>
          </cell>
          <cell r="AU11">
            <v>693407776768</v>
          </cell>
          <cell r="AV11">
            <v>746054221824</v>
          </cell>
          <cell r="AW11">
            <v>853099610112</v>
          </cell>
          <cell r="AX11">
            <v>1053995499520</v>
          </cell>
          <cell r="AY11">
            <v>927805210624</v>
          </cell>
          <cell r="AZ11">
            <v>1146138525696</v>
          </cell>
          <cell r="BA11">
            <v>1396649885696</v>
          </cell>
          <cell r="BB11">
            <v>1546151788544</v>
          </cell>
          <cell r="BC11">
            <v>1576184446976</v>
          </cell>
          <cell r="BD11">
            <v>1467483684864</v>
          </cell>
          <cell r="BE11">
            <v>1351694024704</v>
          </cell>
          <cell r="BF11">
            <v>1208847040512</v>
          </cell>
          <cell r="BG11">
            <v>1330135695360</v>
          </cell>
          <cell r="BH11">
            <v>1433904349184</v>
          </cell>
          <cell r="BI11">
            <v>1392680632320</v>
          </cell>
        </row>
        <row r="12">
          <cell r="B12" t="str">
            <v>Austria</v>
          </cell>
          <cell r="C12">
            <v>7311749632</v>
          </cell>
          <cell r="D12">
            <v>7756110336</v>
          </cell>
          <cell r="E12">
            <v>8374175232</v>
          </cell>
          <cell r="F12">
            <v>9169983488</v>
          </cell>
          <cell r="G12">
            <v>9994071040</v>
          </cell>
          <cell r="H12">
            <v>10887682048</v>
          </cell>
          <cell r="I12">
            <v>11579431936</v>
          </cell>
          <cell r="J12">
            <v>12440625152</v>
          </cell>
          <cell r="K12">
            <v>13582798848</v>
          </cell>
          <cell r="L12">
            <v>15373005824</v>
          </cell>
          <cell r="M12">
            <v>17858486272</v>
          </cell>
          <cell r="N12">
            <v>22059612160</v>
          </cell>
          <cell r="O12">
            <v>29515468800</v>
          </cell>
          <cell r="P12">
            <v>35189301248</v>
          </cell>
          <cell r="Q12">
            <v>40059207680</v>
          </cell>
          <cell r="R12">
            <v>42959974400</v>
          </cell>
          <cell r="S12">
            <v>51545759744</v>
          </cell>
          <cell r="T12">
            <v>62052257792</v>
          </cell>
          <cell r="U12">
            <v>73937297408</v>
          </cell>
          <cell r="V12">
            <v>82058911744</v>
          </cell>
          <cell r="W12">
            <v>71034224640</v>
          </cell>
          <cell r="X12">
            <v>71275290624</v>
          </cell>
          <cell r="Y12">
            <v>72121016320</v>
          </cell>
          <cell r="Z12">
            <v>67985346560</v>
          </cell>
          <cell r="AA12">
            <v>69386772480</v>
          </cell>
          <cell r="AB12">
            <v>99036168192</v>
          </cell>
          <cell r="AC12">
            <v>124168445952</v>
          </cell>
          <cell r="AD12">
            <v>133339398144</v>
          </cell>
          <cell r="AE12">
            <v>133105803264</v>
          </cell>
          <cell r="AF12">
            <v>166463389696</v>
          </cell>
          <cell r="AG12">
            <v>173794181120</v>
          </cell>
          <cell r="AH12">
            <v>195078127616</v>
          </cell>
          <cell r="AI12">
            <v>190379720704</v>
          </cell>
          <cell r="AJ12">
            <v>203535237120</v>
          </cell>
          <cell r="AK12">
            <v>241038278656</v>
          </cell>
          <cell r="AL12">
            <v>237250953216</v>
          </cell>
          <cell r="AM12">
            <v>212790345728</v>
          </cell>
          <cell r="AN12">
            <v>218259898368</v>
          </cell>
          <cell r="AO12">
            <v>217185779712</v>
          </cell>
          <cell r="AP12">
            <v>196799774720</v>
          </cell>
          <cell r="AQ12">
            <v>197337874432</v>
          </cell>
          <cell r="AR12">
            <v>213377777664</v>
          </cell>
          <cell r="AS12">
            <v>261695782912</v>
          </cell>
          <cell r="AT12">
            <v>300904218624</v>
          </cell>
          <cell r="AU12">
            <v>315974418432</v>
          </cell>
          <cell r="AV12">
            <v>335998550016</v>
          </cell>
          <cell r="AW12">
            <v>388691460096</v>
          </cell>
          <cell r="AX12">
            <v>430294302720</v>
          </cell>
          <cell r="AY12">
            <v>400172285952</v>
          </cell>
          <cell r="AZ12">
            <v>391892762624</v>
          </cell>
          <cell r="BA12">
            <v>431120318464</v>
          </cell>
          <cell r="BB12">
            <v>409425248256</v>
          </cell>
          <cell r="BC12">
            <v>430068727808</v>
          </cell>
          <cell r="BD12">
            <v>441996115968</v>
          </cell>
          <cell r="BE12">
            <v>381817552896</v>
          </cell>
          <cell r="BF12">
            <v>395227693056</v>
          </cell>
          <cell r="BG12">
            <v>418316156928</v>
          </cell>
          <cell r="BH12">
            <v>455508262912</v>
          </cell>
          <cell r="BI12">
            <v>446314741760</v>
          </cell>
        </row>
        <row r="13">
          <cell r="B13" t="str">
            <v>Belgium</v>
          </cell>
          <cell r="C13">
            <v>12400145408</v>
          </cell>
          <cell r="D13">
            <v>13264015360</v>
          </cell>
          <cell r="E13">
            <v>14260017152</v>
          </cell>
          <cell r="F13">
            <v>15960107008</v>
          </cell>
          <cell r="G13">
            <v>17371457536</v>
          </cell>
          <cell r="H13">
            <v>18651883520</v>
          </cell>
          <cell r="I13">
            <v>19992041472</v>
          </cell>
          <cell r="J13">
            <v>21376352256</v>
          </cell>
          <cell r="K13">
            <v>23710736384</v>
          </cell>
          <cell r="L13">
            <v>26706196480</v>
          </cell>
          <cell r="M13">
            <v>29821661184</v>
          </cell>
          <cell r="N13">
            <v>37209419776</v>
          </cell>
          <cell r="O13">
            <v>47743803392</v>
          </cell>
          <cell r="P13">
            <v>56033079296</v>
          </cell>
          <cell r="Q13">
            <v>65678188544</v>
          </cell>
          <cell r="R13">
            <v>71113883648</v>
          </cell>
          <cell r="S13">
            <v>82839904256</v>
          </cell>
          <cell r="T13">
            <v>101246525440</v>
          </cell>
          <cell r="U13">
            <v>116315455488</v>
          </cell>
          <cell r="V13">
            <v>126829314048</v>
          </cell>
          <cell r="W13">
            <v>104730017792</v>
          </cell>
          <cell r="X13">
            <v>92095930368</v>
          </cell>
          <cell r="Y13">
            <v>87184236544</v>
          </cell>
          <cell r="Z13">
            <v>83349528576</v>
          </cell>
          <cell r="AA13">
            <v>86268264448</v>
          </cell>
          <cell r="AB13">
            <v>120018788352</v>
          </cell>
          <cell r="AC13">
            <v>149394407424</v>
          </cell>
          <cell r="AD13">
            <v>162299101184</v>
          </cell>
          <cell r="AE13">
            <v>164221059072</v>
          </cell>
          <cell r="AF13">
            <v>205331742720</v>
          </cell>
          <cell r="AG13">
            <v>210511003648</v>
          </cell>
          <cell r="AH13">
            <v>234781655040</v>
          </cell>
          <cell r="AI13">
            <v>224721797120</v>
          </cell>
          <cell r="AJ13">
            <v>244884127744</v>
          </cell>
          <cell r="AK13">
            <v>288025575424</v>
          </cell>
          <cell r="AL13">
            <v>279201447936</v>
          </cell>
          <cell r="AM13">
            <v>252708044800</v>
          </cell>
          <cell r="AN13">
            <v>258528346112</v>
          </cell>
          <cell r="AO13">
            <v>258158526464</v>
          </cell>
          <cell r="AP13">
            <v>236204539904</v>
          </cell>
          <cell r="AQ13">
            <v>236541296640</v>
          </cell>
          <cell r="AR13">
            <v>257157824512</v>
          </cell>
          <cell r="AS13">
            <v>317381705728</v>
          </cell>
          <cell r="AT13">
            <v>368537010176</v>
          </cell>
          <cell r="AU13">
            <v>385570963456</v>
          </cell>
          <cell r="AV13">
            <v>407918084096</v>
          </cell>
          <cell r="AW13">
            <v>470324248576</v>
          </cell>
          <cell r="AX13">
            <v>515223519232</v>
          </cell>
          <cell r="AY13">
            <v>481345929216</v>
          </cell>
          <cell r="AZ13">
            <v>480951631872</v>
          </cell>
          <cell r="BA13">
            <v>522645504000</v>
          </cell>
          <cell r="BB13">
            <v>496181248000</v>
          </cell>
          <cell r="BC13">
            <v>521642704896</v>
          </cell>
          <cell r="BD13">
            <v>534678077440</v>
          </cell>
          <cell r="BE13">
            <v>462149681152</v>
          </cell>
          <cell r="BF13">
            <v>475900870656</v>
          </cell>
          <cell r="BG13">
            <v>503788765184</v>
          </cell>
          <cell r="BH13">
            <v>542685921280</v>
          </cell>
          <cell r="BI13">
            <v>529606705152</v>
          </cell>
        </row>
        <row r="14">
          <cell r="B14" t="str">
            <v>Finland</v>
          </cell>
          <cell r="C14">
            <v>5921659392</v>
          </cell>
          <cell r="D14">
            <v>6340580864</v>
          </cell>
          <cell r="E14">
            <v>6885920256</v>
          </cell>
          <cell r="F14">
            <v>7766654976</v>
          </cell>
          <cell r="G14">
            <v>8589340160</v>
          </cell>
          <cell r="H14">
            <v>9208524800</v>
          </cell>
          <cell r="I14">
            <v>9368953856</v>
          </cell>
          <cell r="J14">
            <v>8823033856</v>
          </cell>
          <cell r="K14">
            <v>10070766592</v>
          </cell>
          <cell r="L14">
            <v>11357516800</v>
          </cell>
          <cell r="M14">
            <v>12527405056</v>
          </cell>
          <cell r="N14">
            <v>14743185408</v>
          </cell>
          <cell r="O14">
            <v>19472363520</v>
          </cell>
          <cell r="P14">
            <v>24848822272</v>
          </cell>
          <cell r="Q14">
            <v>29472624640</v>
          </cell>
          <cell r="R14">
            <v>31849515008</v>
          </cell>
          <cell r="S14">
            <v>33499799552</v>
          </cell>
          <cell r="T14">
            <v>36256161792</v>
          </cell>
          <cell r="U14">
            <v>44465254400</v>
          </cell>
          <cell r="V14">
            <v>53645201408</v>
          </cell>
          <cell r="W14">
            <v>52448333824</v>
          </cell>
          <cell r="X14">
            <v>52797583360</v>
          </cell>
          <cell r="Y14">
            <v>50973528064</v>
          </cell>
          <cell r="Z14">
            <v>52888801280</v>
          </cell>
          <cell r="AA14">
            <v>55875862528</v>
          </cell>
          <cell r="AB14">
            <v>73531547648</v>
          </cell>
          <cell r="AC14">
            <v>91594752000</v>
          </cell>
          <cell r="AD14">
            <v>109058990080</v>
          </cell>
          <cell r="AE14">
            <v>119012057088</v>
          </cell>
          <cell r="AF14">
            <v>141438353408</v>
          </cell>
          <cell r="AG14">
            <v>127773859840</v>
          </cell>
          <cell r="AH14">
            <v>112532520960</v>
          </cell>
          <cell r="AI14">
            <v>89214115840</v>
          </cell>
          <cell r="AJ14">
            <v>103299940352</v>
          </cell>
          <cell r="AK14">
            <v>134189817856</v>
          </cell>
          <cell r="AL14">
            <v>132129177600</v>
          </cell>
          <cell r="AM14">
            <v>126912151552</v>
          </cell>
          <cell r="AN14">
            <v>134038716416</v>
          </cell>
          <cell r="AO14">
            <v>135218413568</v>
          </cell>
          <cell r="AP14">
            <v>125706649600</v>
          </cell>
          <cell r="AQ14">
            <v>129421025280</v>
          </cell>
          <cell r="AR14">
            <v>139738382336</v>
          </cell>
          <cell r="AS14">
            <v>171274272768</v>
          </cell>
          <cell r="AT14">
            <v>197116952576</v>
          </cell>
          <cell r="AU14">
            <v>204809109504</v>
          </cell>
          <cell r="AV14">
            <v>216907546624</v>
          </cell>
          <cell r="AW14">
            <v>256052559872</v>
          </cell>
          <cell r="AX14">
            <v>284553969664</v>
          </cell>
          <cell r="AY14">
            <v>252496527360</v>
          </cell>
          <cell r="AZ14">
            <v>249181192192</v>
          </cell>
          <cell r="BA14">
            <v>275243696128</v>
          </cell>
          <cell r="BB14">
            <v>258304835584</v>
          </cell>
          <cell r="BC14">
            <v>271285272576</v>
          </cell>
          <cell r="BD14">
            <v>274497224704</v>
          </cell>
          <cell r="BE14">
            <v>234440081408</v>
          </cell>
          <cell r="BF14">
            <v>240607903744</v>
          </cell>
          <cell r="BG14">
            <v>255122538496</v>
          </cell>
          <cell r="BH14">
            <v>275893682176</v>
          </cell>
          <cell r="BI14">
            <v>268761202688</v>
          </cell>
        </row>
        <row r="15">
          <cell r="B15" t="str">
            <v>France</v>
          </cell>
          <cell r="C15">
            <v>67461644288</v>
          </cell>
          <cell r="D15">
            <v>75607531520</v>
          </cell>
          <cell r="E15">
            <v>84759191552</v>
          </cell>
          <cell r="F15">
            <v>94007853056</v>
          </cell>
          <cell r="G15">
            <v>101537251328</v>
          </cell>
          <cell r="H15">
            <v>110045855744</v>
          </cell>
          <cell r="I15">
            <v>118972981248</v>
          </cell>
          <cell r="J15">
            <v>129785438208</v>
          </cell>
          <cell r="K15">
            <v>141903069184</v>
          </cell>
          <cell r="L15">
            <v>148456357888</v>
          </cell>
          <cell r="M15">
            <v>165966610432</v>
          </cell>
          <cell r="N15">
            <v>203494146048</v>
          </cell>
          <cell r="O15">
            <v>264429879296</v>
          </cell>
          <cell r="P15">
            <v>285552377856</v>
          </cell>
          <cell r="Q15">
            <v>360832172032</v>
          </cell>
          <cell r="R15">
            <v>372319027200</v>
          </cell>
          <cell r="S15">
            <v>410279477248</v>
          </cell>
          <cell r="T15">
            <v>506707836928</v>
          </cell>
          <cell r="U15">
            <v>613953110016</v>
          </cell>
          <cell r="V15">
            <v>701288415232</v>
          </cell>
          <cell r="W15">
            <v>615552188416</v>
          </cell>
          <cell r="X15">
            <v>584877735936</v>
          </cell>
          <cell r="Y15">
            <v>559869198336</v>
          </cell>
          <cell r="Z15">
            <v>530683789312</v>
          </cell>
          <cell r="AA15">
            <v>553138388992</v>
          </cell>
          <cell r="AB15">
            <v>771470786560</v>
          </cell>
          <cell r="AC15">
            <v>934173278208</v>
          </cell>
          <cell r="AD15">
            <v>1018847035392</v>
          </cell>
          <cell r="AE15">
            <v>1025211826176</v>
          </cell>
          <cell r="AF15">
            <v>1269179613184</v>
          </cell>
          <cell r="AG15">
            <v>1269276868608</v>
          </cell>
          <cell r="AH15">
            <v>1401465864192</v>
          </cell>
          <cell r="AI15">
            <v>1322815586304</v>
          </cell>
          <cell r="AJ15">
            <v>1393982701568</v>
          </cell>
          <cell r="AK15">
            <v>1601094811648</v>
          </cell>
          <cell r="AL15">
            <v>1605675122688</v>
          </cell>
          <cell r="AM15">
            <v>1452884885504</v>
          </cell>
          <cell r="AN15">
            <v>1503108792320</v>
          </cell>
          <cell r="AO15">
            <v>1492647542784</v>
          </cell>
          <cell r="AP15">
            <v>1362248990720</v>
          </cell>
          <cell r="AQ15">
            <v>1376465321984</v>
          </cell>
          <cell r="AR15">
            <v>1494286598144</v>
          </cell>
          <cell r="AS15">
            <v>1840480780288</v>
          </cell>
          <cell r="AT15">
            <v>2115742466048</v>
          </cell>
          <cell r="AU15">
            <v>2196126040064</v>
          </cell>
          <cell r="AV15">
            <v>2318593687552</v>
          </cell>
          <cell r="AW15">
            <v>2657213218816</v>
          </cell>
          <cell r="AX15">
            <v>2918382829568</v>
          </cell>
          <cell r="AY15">
            <v>2690222391296</v>
          </cell>
          <cell r="AZ15">
            <v>2642609438720</v>
          </cell>
          <cell r="BA15">
            <v>2861408190464</v>
          </cell>
          <cell r="BB15">
            <v>2683825291264</v>
          </cell>
          <cell r="BC15">
            <v>2811077853184</v>
          </cell>
          <cell r="BD15">
            <v>2852165779456</v>
          </cell>
          <cell r="BE15">
            <v>2438207897600</v>
          </cell>
          <cell r="BF15">
            <v>2471285489664</v>
          </cell>
          <cell r="BG15">
            <v>2595151151104</v>
          </cell>
          <cell r="BH15">
            <v>2787863953408</v>
          </cell>
          <cell r="BI15">
            <v>2715518238720</v>
          </cell>
        </row>
        <row r="16">
          <cell r="B16" t="str">
            <v>Greece</v>
          </cell>
          <cell r="C16">
            <v>4961400320</v>
          </cell>
          <cell r="D16">
            <v>5213047808</v>
          </cell>
          <cell r="E16">
            <v>5895278080</v>
          </cell>
          <cell r="F16">
            <v>6669673472</v>
          </cell>
          <cell r="G16">
            <v>7689154048</v>
          </cell>
          <cell r="H16">
            <v>8591517696</v>
          </cell>
          <cell r="I16">
            <v>9275600896</v>
          </cell>
          <cell r="J16">
            <v>10090676224</v>
          </cell>
          <cell r="K16">
            <v>11615656960</v>
          </cell>
          <cell r="L16">
            <v>13139862528</v>
          </cell>
          <cell r="M16">
            <v>14591755264</v>
          </cell>
          <cell r="N16">
            <v>16885507072</v>
          </cell>
          <cell r="O16">
            <v>22347845632</v>
          </cell>
          <cell r="P16">
            <v>25351305216</v>
          </cell>
          <cell r="Q16">
            <v>28525873152</v>
          </cell>
          <cell r="R16">
            <v>31152840704</v>
          </cell>
          <cell r="S16">
            <v>36176232448</v>
          </cell>
          <cell r="T16">
            <v>44270202880</v>
          </cell>
          <cell r="U16">
            <v>54481874944</v>
          </cell>
          <cell r="V16">
            <v>56829665280</v>
          </cell>
          <cell r="W16">
            <v>52346507264</v>
          </cell>
          <cell r="X16">
            <v>54617993216</v>
          </cell>
          <cell r="Y16">
            <v>49428873216</v>
          </cell>
          <cell r="Z16">
            <v>48020025344</v>
          </cell>
          <cell r="AA16">
            <v>47820849152</v>
          </cell>
          <cell r="AB16">
            <v>56379592704</v>
          </cell>
          <cell r="AC16">
            <v>65652752384</v>
          </cell>
          <cell r="AD16">
            <v>76261277696</v>
          </cell>
          <cell r="AE16">
            <v>79169044480</v>
          </cell>
          <cell r="AF16">
            <v>97891090432</v>
          </cell>
          <cell r="AG16">
            <v>105143230464</v>
          </cell>
          <cell r="AH16">
            <v>116224671744</v>
          </cell>
          <cell r="AI16">
            <v>108809060352</v>
          </cell>
          <cell r="AJ16">
            <v>116601798656</v>
          </cell>
          <cell r="AK16">
            <v>136878366720</v>
          </cell>
          <cell r="AL16">
            <v>145861607424</v>
          </cell>
          <cell r="AM16">
            <v>143157592064</v>
          </cell>
          <cell r="AN16">
            <v>144428171264</v>
          </cell>
          <cell r="AO16">
            <v>142540734464</v>
          </cell>
          <cell r="AP16">
            <v>130133843968</v>
          </cell>
          <cell r="AQ16">
            <v>136191352832</v>
          </cell>
          <cell r="AR16">
            <v>153830948864</v>
          </cell>
          <cell r="AS16">
            <v>201924263936</v>
          </cell>
          <cell r="AT16">
            <v>240521265152</v>
          </cell>
          <cell r="AU16">
            <v>247782998016</v>
          </cell>
          <cell r="AV16">
            <v>273317740544</v>
          </cell>
          <cell r="AW16">
            <v>318497947648</v>
          </cell>
          <cell r="AX16">
            <v>354460794880</v>
          </cell>
          <cell r="AY16">
            <v>330000236544</v>
          </cell>
          <cell r="AZ16">
            <v>299361566720</v>
          </cell>
          <cell r="BA16">
            <v>287797837824</v>
          </cell>
          <cell r="BB16">
            <v>245670674432</v>
          </cell>
          <cell r="BC16">
            <v>239862005760</v>
          </cell>
          <cell r="BD16">
            <v>237029572608</v>
          </cell>
          <cell r="BE16">
            <v>196591353856</v>
          </cell>
          <cell r="BF16">
            <v>195222437888</v>
          </cell>
          <cell r="BG16">
            <v>203588419584</v>
          </cell>
          <cell r="BH16">
            <v>218138361856</v>
          </cell>
          <cell r="BI16">
            <v>209852760064</v>
          </cell>
        </row>
        <row r="17">
          <cell r="B17" t="str">
            <v>Israel</v>
          </cell>
          <cell r="C17">
            <v>3138500096</v>
          </cell>
          <cell r="D17">
            <v>2510000128</v>
          </cell>
          <cell r="E17">
            <v>2992333312</v>
          </cell>
          <cell r="F17">
            <v>3405333248</v>
          </cell>
          <cell r="G17">
            <v>3663333376</v>
          </cell>
          <cell r="H17">
            <v>3980000000</v>
          </cell>
          <cell r="I17">
            <v>4030000128</v>
          </cell>
          <cell r="J17">
            <v>4618999808</v>
          </cell>
          <cell r="K17">
            <v>5329333248</v>
          </cell>
          <cell r="L17">
            <v>7048666624</v>
          </cell>
          <cell r="M17">
            <v>6711750144</v>
          </cell>
          <cell r="N17">
            <v>8775249920</v>
          </cell>
          <cell r="O17">
            <v>11326249984</v>
          </cell>
          <cell r="P17">
            <v>16341000192</v>
          </cell>
          <cell r="Q17">
            <v>15360166912</v>
          </cell>
          <cell r="R17">
            <v>15183125504</v>
          </cell>
          <cell r="S17">
            <v>17372798976</v>
          </cell>
          <cell r="T17">
            <v>16843176960</v>
          </cell>
          <cell r="U17">
            <v>21514080256</v>
          </cell>
          <cell r="V17">
            <v>24164509696</v>
          </cell>
          <cell r="W17">
            <v>25579227136</v>
          </cell>
          <cell r="X17">
            <v>27837509632</v>
          </cell>
          <cell r="Y17">
            <v>31092230144</v>
          </cell>
          <cell r="Z17">
            <v>29160458240</v>
          </cell>
          <cell r="AA17">
            <v>27504906240</v>
          </cell>
          <cell r="AB17">
            <v>34097559552</v>
          </cell>
          <cell r="AC17">
            <v>40963276800</v>
          </cell>
          <cell r="AD17">
            <v>50099380224</v>
          </cell>
          <cell r="AE17">
            <v>49901961216</v>
          </cell>
          <cell r="AF17">
            <v>59011272704</v>
          </cell>
          <cell r="AG17">
            <v>67558014976</v>
          </cell>
          <cell r="AH17">
            <v>75607007232</v>
          </cell>
          <cell r="AI17">
            <v>75985903616</v>
          </cell>
          <cell r="AJ17">
            <v>86342656000</v>
          </cell>
          <cell r="AK17">
            <v>100384808960</v>
          </cell>
          <cell r="AL17">
            <v>109995843584</v>
          </cell>
          <cell r="AM17">
            <v>114692620288</v>
          </cell>
          <cell r="AN17">
            <v>115932848128</v>
          </cell>
          <cell r="AO17">
            <v>117111537664</v>
          </cell>
          <cell r="AP17">
            <v>132343046144</v>
          </cell>
          <cell r="AQ17">
            <v>130756337664</v>
          </cell>
          <cell r="AR17">
            <v>121123831808</v>
          </cell>
          <cell r="AS17">
            <v>126965981184</v>
          </cell>
          <cell r="AT17">
            <v>135477428224</v>
          </cell>
          <cell r="AU17">
            <v>142528905216</v>
          </cell>
          <cell r="AV17">
            <v>154034323456</v>
          </cell>
          <cell r="AW17">
            <v>178959187968</v>
          </cell>
          <cell r="AX17">
            <v>216105172992</v>
          </cell>
          <cell r="AY17">
            <v>207468167168</v>
          </cell>
          <cell r="AZ17">
            <v>233995681792</v>
          </cell>
          <cell r="BA17">
            <v>261468635136</v>
          </cell>
          <cell r="BB17">
            <v>257180139520</v>
          </cell>
          <cell r="BC17">
            <v>292636164096</v>
          </cell>
          <cell r="BD17">
            <v>309558444032</v>
          </cell>
          <cell r="BE17">
            <v>299813109760</v>
          </cell>
          <cell r="BF17">
            <v>318950604800</v>
          </cell>
          <cell r="BG17">
            <v>353253392384</v>
          </cell>
          <cell r="BH17">
            <v>370587992064</v>
          </cell>
          <cell r="BI17">
            <v>395098652672</v>
          </cell>
        </row>
        <row r="18">
          <cell r="B18" t="str">
            <v>Italy</v>
          </cell>
          <cell r="C18">
            <v>44842762240</v>
          </cell>
          <cell r="D18">
            <v>50383892480</v>
          </cell>
          <cell r="E18">
            <v>57710743552</v>
          </cell>
          <cell r="F18">
            <v>63175417856</v>
          </cell>
          <cell r="G18">
            <v>67978153984</v>
          </cell>
          <cell r="H18">
            <v>73654870016</v>
          </cell>
          <cell r="I18">
            <v>81133117440</v>
          </cell>
          <cell r="J18">
            <v>87942234112</v>
          </cell>
          <cell r="K18">
            <v>97085079552</v>
          </cell>
          <cell r="L18">
            <v>113395318784</v>
          </cell>
          <cell r="M18">
            <v>124672368640</v>
          </cell>
          <cell r="N18">
            <v>145260036096</v>
          </cell>
          <cell r="O18">
            <v>175492055040</v>
          </cell>
          <cell r="P18">
            <v>199564492800</v>
          </cell>
          <cell r="Q18">
            <v>227695853568</v>
          </cell>
          <cell r="R18">
            <v>224717275136</v>
          </cell>
          <cell r="S18">
            <v>257596309504</v>
          </cell>
          <cell r="T18">
            <v>315058323456</v>
          </cell>
          <cell r="U18">
            <v>393677176832</v>
          </cell>
          <cell r="V18">
            <v>477256777728</v>
          </cell>
          <cell r="W18">
            <v>430702854144</v>
          </cell>
          <cell r="X18">
            <v>427272634368</v>
          </cell>
          <cell r="Y18">
            <v>443042365440</v>
          </cell>
          <cell r="Z18">
            <v>437887696896</v>
          </cell>
          <cell r="AA18">
            <v>452217503744</v>
          </cell>
          <cell r="AB18">
            <v>640386334720</v>
          </cell>
          <cell r="AC18">
            <v>805713149952</v>
          </cell>
          <cell r="AD18">
            <v>891608956928</v>
          </cell>
          <cell r="AE18">
            <v>928661307392</v>
          </cell>
          <cell r="AF18">
            <v>1181222699008</v>
          </cell>
          <cell r="AG18">
            <v>1246220124160</v>
          </cell>
          <cell r="AH18">
            <v>1320161640448</v>
          </cell>
          <cell r="AI18">
            <v>1064958099456</v>
          </cell>
          <cell r="AJ18">
            <v>1099216715776</v>
          </cell>
          <cell r="AK18">
            <v>1174662021120</v>
          </cell>
          <cell r="AL18">
            <v>1312426557440</v>
          </cell>
          <cell r="AM18">
            <v>1241879543808</v>
          </cell>
          <cell r="AN18">
            <v>1270052552704</v>
          </cell>
          <cell r="AO18">
            <v>1252023730176</v>
          </cell>
          <cell r="AP18">
            <v>1143829823488</v>
          </cell>
          <cell r="AQ18">
            <v>1167012790272</v>
          </cell>
          <cell r="AR18">
            <v>1270712369152</v>
          </cell>
          <cell r="AS18">
            <v>1574145884160</v>
          </cell>
          <cell r="AT18">
            <v>1803226972160</v>
          </cell>
          <cell r="AU18">
            <v>1857524334592</v>
          </cell>
          <cell r="AV18">
            <v>1947919712256</v>
          </cell>
          <cell r="AW18">
            <v>2210292563968</v>
          </cell>
          <cell r="AX18">
            <v>2398856675328</v>
          </cell>
          <cell r="AY18">
            <v>2191241904128</v>
          </cell>
          <cell r="AZ18">
            <v>2134017835008</v>
          </cell>
          <cell r="BA18">
            <v>2291991052288</v>
          </cell>
          <cell r="BB18">
            <v>2087077019648</v>
          </cell>
          <cell r="BC18">
            <v>2141315268608</v>
          </cell>
          <cell r="BD18">
            <v>2159133982720</v>
          </cell>
          <cell r="BE18">
            <v>1835899289600</v>
          </cell>
          <cell r="BF18">
            <v>1875797475328</v>
          </cell>
          <cell r="BG18">
            <v>1961796173824</v>
          </cell>
          <cell r="BH18">
            <v>2085764333568</v>
          </cell>
          <cell r="BI18">
            <v>2001244389376</v>
          </cell>
        </row>
        <row r="19">
          <cell r="B19" t="str">
            <v>Japan</v>
          </cell>
          <cell r="C19">
            <v>53508616192</v>
          </cell>
          <cell r="D19">
            <v>60723019776</v>
          </cell>
          <cell r="E19">
            <v>69498134528</v>
          </cell>
          <cell r="F19">
            <v>81749008384</v>
          </cell>
          <cell r="G19">
            <v>90950279168</v>
          </cell>
          <cell r="H19">
            <v>105628073984</v>
          </cell>
          <cell r="I19">
            <v>123781881856</v>
          </cell>
          <cell r="J19">
            <v>146601066496</v>
          </cell>
          <cell r="K19">
            <v>172204195840</v>
          </cell>
          <cell r="L19">
            <v>212609187840</v>
          </cell>
          <cell r="M19">
            <v>240151805952</v>
          </cell>
          <cell r="N19">
            <v>318031298560</v>
          </cell>
          <cell r="O19">
            <v>432082681856</v>
          </cell>
          <cell r="P19">
            <v>479626002432</v>
          </cell>
          <cell r="Q19">
            <v>521541910528</v>
          </cell>
          <cell r="R19">
            <v>586161848320</v>
          </cell>
          <cell r="S19">
            <v>721411768320</v>
          </cell>
          <cell r="T19">
            <v>1013612150784</v>
          </cell>
          <cell r="U19">
            <v>1055012093952</v>
          </cell>
          <cell r="V19">
            <v>1105386012672</v>
          </cell>
          <cell r="W19">
            <v>1218988998656</v>
          </cell>
          <cell r="X19">
            <v>1134517944320</v>
          </cell>
          <cell r="Y19">
            <v>1243323564032</v>
          </cell>
          <cell r="Z19">
            <v>1318381682688</v>
          </cell>
          <cell r="AA19">
            <v>1398892789760</v>
          </cell>
          <cell r="AB19">
            <v>2078953308160</v>
          </cell>
          <cell r="AC19">
            <v>2532808589312</v>
          </cell>
          <cell r="AD19">
            <v>3071683067904</v>
          </cell>
          <cell r="AE19">
            <v>3054914240512</v>
          </cell>
          <cell r="AF19">
            <v>3132817670144</v>
          </cell>
          <cell r="AG19">
            <v>3584419954688</v>
          </cell>
          <cell r="AH19">
            <v>3908809523200</v>
          </cell>
          <cell r="AI19">
            <v>4454143754240</v>
          </cell>
          <cell r="AJ19">
            <v>4907039457280</v>
          </cell>
          <cell r="AK19">
            <v>5449116549120</v>
          </cell>
          <cell r="AL19">
            <v>4833712537600</v>
          </cell>
          <cell r="AM19">
            <v>4414733025280</v>
          </cell>
          <cell r="AN19">
            <v>4032509771776</v>
          </cell>
          <cell r="AO19">
            <v>4562078924800</v>
          </cell>
          <cell r="AP19">
            <v>4887519690752</v>
          </cell>
          <cell r="AQ19">
            <v>4303544385536</v>
          </cell>
          <cell r="AR19">
            <v>4115116326912</v>
          </cell>
          <cell r="AS19">
            <v>4445658152960</v>
          </cell>
          <cell r="AT19">
            <v>4815149072384</v>
          </cell>
          <cell r="AU19">
            <v>4755410649088</v>
          </cell>
          <cell r="AV19">
            <v>4530377326592</v>
          </cell>
          <cell r="AW19">
            <v>4515264724992</v>
          </cell>
          <cell r="AX19">
            <v>5037908557824</v>
          </cell>
          <cell r="AY19">
            <v>5231382888448</v>
          </cell>
          <cell r="AZ19">
            <v>5700097933312</v>
          </cell>
          <cell r="BA19">
            <v>6157459521536</v>
          </cell>
          <cell r="BB19">
            <v>6203213086720</v>
          </cell>
          <cell r="BC19">
            <v>5155717120000</v>
          </cell>
          <cell r="BD19">
            <v>4850413731840</v>
          </cell>
          <cell r="BE19">
            <v>4389475713024</v>
          </cell>
          <cell r="BF19">
            <v>4922537934848</v>
          </cell>
          <cell r="BG19">
            <v>4866864316416</v>
          </cell>
          <cell r="BH19">
            <v>4954806812672</v>
          </cell>
          <cell r="BI19">
            <v>5081769443328</v>
          </cell>
        </row>
        <row r="20">
          <cell r="B20" t="str">
            <v>Luxemburg</v>
          </cell>
          <cell r="C20">
            <v>704145664</v>
          </cell>
          <cell r="D20">
            <v>741509504</v>
          </cell>
          <cell r="E20">
            <v>791140608</v>
          </cell>
          <cell r="F20">
            <v>903158784</v>
          </cell>
          <cell r="G20">
            <v>921600768</v>
          </cell>
          <cell r="H20">
            <v>968440128</v>
          </cell>
          <cell r="I20">
            <v>974721792</v>
          </cell>
          <cell r="J20">
            <v>1066447104</v>
          </cell>
          <cell r="K20">
            <v>1234878976</v>
          </cell>
          <cell r="L20">
            <v>1509155072</v>
          </cell>
          <cell r="M20">
            <v>1572310784</v>
          </cell>
          <cell r="N20">
            <v>1968733056</v>
          </cell>
          <cell r="O20">
            <v>2701874688</v>
          </cell>
          <cell r="P20">
            <v>3295860992</v>
          </cell>
          <cell r="Q20">
            <v>3233431552</v>
          </cell>
          <cell r="R20">
            <v>3544268032</v>
          </cell>
          <cell r="S20">
            <v>3922895872</v>
          </cell>
          <cell r="T20">
            <v>4884869120</v>
          </cell>
          <cell r="U20">
            <v>5711457792</v>
          </cell>
          <cell r="V20">
            <v>6232005632</v>
          </cell>
          <cell r="W20">
            <v>5231808512</v>
          </cell>
          <cell r="X20">
            <v>4764549632</v>
          </cell>
          <cell r="Y20">
            <v>4683697664</v>
          </cell>
          <cell r="Z20">
            <v>4594891776</v>
          </cell>
          <cell r="AA20">
            <v>4738559488</v>
          </cell>
          <cell r="AB20">
            <v>6921264128</v>
          </cell>
          <cell r="AC20">
            <v>8614215680</v>
          </cell>
          <cell r="AD20">
            <v>9750161408</v>
          </cell>
          <cell r="AE20">
            <v>10391504896</v>
          </cell>
          <cell r="AF20">
            <v>13229247488</v>
          </cell>
          <cell r="AG20">
            <v>14321879040</v>
          </cell>
          <cell r="AH20">
            <v>16065740800</v>
          </cell>
          <cell r="AI20">
            <v>16486899712</v>
          </cell>
          <cell r="AJ20">
            <v>18325790720</v>
          </cell>
          <cell r="AK20">
            <v>21588170752</v>
          </cell>
          <cell r="AL20">
            <v>21776609280</v>
          </cell>
          <cell r="AM20">
            <v>19731912704</v>
          </cell>
          <cell r="AN20">
            <v>20209121280</v>
          </cell>
          <cell r="AO20">
            <v>22235928576</v>
          </cell>
          <cell r="AP20">
            <v>21263515648</v>
          </cell>
          <cell r="AQ20">
            <v>21272418304</v>
          </cell>
          <cell r="AR20">
            <v>23616329728</v>
          </cell>
          <cell r="AS20">
            <v>29557325824</v>
          </cell>
          <cell r="AT20">
            <v>34685280256</v>
          </cell>
          <cell r="AU20">
            <v>37347393536</v>
          </cell>
          <cell r="AV20">
            <v>42414309376</v>
          </cell>
          <cell r="AW20">
            <v>50888134656</v>
          </cell>
          <cell r="AX20">
            <v>55849684992</v>
          </cell>
          <cell r="AY20">
            <v>51370545152</v>
          </cell>
          <cell r="AZ20">
            <v>53212475392</v>
          </cell>
          <cell r="BA20">
            <v>60004630528</v>
          </cell>
          <cell r="BB20">
            <v>56677961728</v>
          </cell>
          <cell r="BC20">
            <v>61739352064</v>
          </cell>
          <cell r="BD20">
            <v>66103853056</v>
          </cell>
          <cell r="BE20">
            <v>57744457728</v>
          </cell>
          <cell r="BF20">
            <v>60691484672</v>
          </cell>
          <cell r="BG20">
            <v>64181944320</v>
          </cell>
          <cell r="BH20">
            <v>70919954432</v>
          </cell>
          <cell r="BI20">
            <v>71104921600</v>
          </cell>
        </row>
        <row r="21">
          <cell r="B21" t="str">
            <v>Netherlands</v>
          </cell>
          <cell r="C21">
            <v>13493833728</v>
          </cell>
          <cell r="D21">
            <v>14647057408</v>
          </cell>
          <cell r="E21">
            <v>15891240960</v>
          </cell>
          <cell r="F21">
            <v>18699380736</v>
          </cell>
          <cell r="G21">
            <v>21000587264</v>
          </cell>
          <cell r="H21">
            <v>22867204096</v>
          </cell>
          <cell r="I21">
            <v>25087561728</v>
          </cell>
          <cell r="J21">
            <v>27817605120</v>
          </cell>
          <cell r="K21">
            <v>34035947520</v>
          </cell>
          <cell r="L21">
            <v>38164717568</v>
          </cell>
          <cell r="M21">
            <v>44579123200</v>
          </cell>
          <cell r="N21">
            <v>54706556928</v>
          </cell>
          <cell r="O21">
            <v>71840907264</v>
          </cell>
          <cell r="P21">
            <v>87243415552</v>
          </cell>
          <cell r="Q21">
            <v>100249526272</v>
          </cell>
          <cell r="R21">
            <v>109168721920</v>
          </cell>
          <cell r="S21">
            <v>127016992768</v>
          </cell>
          <cell r="T21">
            <v>155859697664</v>
          </cell>
          <cell r="U21">
            <v>179669401600</v>
          </cell>
          <cell r="V21">
            <v>195152084992</v>
          </cell>
          <cell r="W21">
            <v>164134223872</v>
          </cell>
          <cell r="X21">
            <v>158479532032</v>
          </cell>
          <cell r="Y21">
            <v>153445466112</v>
          </cell>
          <cell r="Z21">
            <v>143912665088</v>
          </cell>
          <cell r="AA21">
            <v>143845818368</v>
          </cell>
          <cell r="AB21">
            <v>200862089216</v>
          </cell>
          <cell r="AC21">
            <v>245046312960</v>
          </cell>
          <cell r="AD21">
            <v>261910511616</v>
          </cell>
          <cell r="AE21">
            <v>258336702464</v>
          </cell>
          <cell r="AF21">
            <v>318330503168</v>
          </cell>
          <cell r="AG21">
            <v>327500333056</v>
          </cell>
          <cell r="AH21">
            <v>362962878464</v>
          </cell>
          <cell r="AI21">
            <v>353550172160</v>
          </cell>
          <cell r="AJ21">
            <v>379130249216</v>
          </cell>
          <cell r="AK21">
            <v>452301684736</v>
          </cell>
          <cell r="AL21">
            <v>450490204160</v>
          </cell>
          <cell r="AM21">
            <v>416812728320</v>
          </cell>
          <cell r="AN21">
            <v>438008217600</v>
          </cell>
          <cell r="AO21">
            <v>446898569216</v>
          </cell>
          <cell r="AP21">
            <v>416442777600</v>
          </cell>
          <cell r="AQ21">
            <v>431213412352</v>
          </cell>
          <cell r="AR21">
            <v>471613964288</v>
          </cell>
          <cell r="AS21">
            <v>578792325120</v>
          </cell>
          <cell r="AT21">
            <v>657171611648</v>
          </cell>
          <cell r="AU21">
            <v>685092634624</v>
          </cell>
          <cell r="AV21">
            <v>733340893184</v>
          </cell>
          <cell r="AW21">
            <v>847481536512</v>
          </cell>
          <cell r="AX21">
            <v>947997638656</v>
          </cell>
          <cell r="AY21">
            <v>868077273088</v>
          </cell>
          <cell r="AZ21">
            <v>846554923008</v>
          </cell>
          <cell r="BA21">
            <v>904085962752</v>
          </cell>
          <cell r="BB21">
            <v>838971293696</v>
          </cell>
          <cell r="BC21">
            <v>876923518976</v>
          </cell>
          <cell r="BD21">
            <v>890981318656</v>
          </cell>
          <cell r="BE21">
            <v>765264920576</v>
          </cell>
          <cell r="BF21">
            <v>783528165376</v>
          </cell>
          <cell r="BG21">
            <v>833869643776</v>
          </cell>
          <cell r="BH21">
            <v>914104844288</v>
          </cell>
          <cell r="BI21">
            <v>909070368768</v>
          </cell>
        </row>
        <row r="22">
          <cell r="B22" t="str">
            <v>Norway</v>
          </cell>
          <cell r="C22">
            <v>5632460800</v>
          </cell>
          <cell r="D22">
            <v>6066976768</v>
          </cell>
          <cell r="E22">
            <v>6510239744</v>
          </cell>
          <cell r="F22">
            <v>7159202816</v>
          </cell>
          <cell r="G22">
            <v>8058680832</v>
          </cell>
          <cell r="H22">
            <v>8696460288</v>
          </cell>
          <cell r="I22">
            <v>9514497024</v>
          </cell>
          <cell r="J22">
            <v>10159934464</v>
          </cell>
          <cell r="K22">
            <v>11063064576</v>
          </cell>
          <cell r="L22">
            <v>12814123008</v>
          </cell>
          <cell r="M22">
            <v>14583114752</v>
          </cell>
          <cell r="N22">
            <v>17358610432</v>
          </cell>
          <cell r="O22">
            <v>22534254592</v>
          </cell>
          <cell r="P22">
            <v>27145693184</v>
          </cell>
          <cell r="Q22">
            <v>32877805568</v>
          </cell>
          <cell r="R22">
            <v>35942268928</v>
          </cell>
          <cell r="S22">
            <v>41508028416</v>
          </cell>
          <cell r="T22">
            <v>46523092992</v>
          </cell>
          <cell r="U22">
            <v>53132242944</v>
          </cell>
          <cell r="V22">
            <v>64439382016</v>
          </cell>
          <cell r="W22">
            <v>63596654592</v>
          </cell>
          <cell r="X22">
            <v>62647193600</v>
          </cell>
          <cell r="Y22">
            <v>61627240448</v>
          </cell>
          <cell r="Z22">
            <v>62057955328</v>
          </cell>
          <cell r="AA22">
            <v>65416880128</v>
          </cell>
          <cell r="AB22">
            <v>78693253120</v>
          </cell>
          <cell r="AC22">
            <v>94230052864</v>
          </cell>
          <cell r="AD22">
            <v>101900263424</v>
          </cell>
          <cell r="AE22">
            <v>102633791488</v>
          </cell>
          <cell r="AF22">
            <v>119791681536</v>
          </cell>
          <cell r="AG22">
            <v>121872465920</v>
          </cell>
          <cell r="AH22">
            <v>130838036480</v>
          </cell>
          <cell r="AI22">
            <v>120579072000</v>
          </cell>
          <cell r="AJ22">
            <v>127131459584</v>
          </cell>
          <cell r="AK22">
            <v>152029609984</v>
          </cell>
          <cell r="AL22">
            <v>163520102400</v>
          </cell>
          <cell r="AM22">
            <v>161356627968</v>
          </cell>
          <cell r="AN22">
            <v>154163363840</v>
          </cell>
          <cell r="AO22">
            <v>162284470272</v>
          </cell>
          <cell r="AP22">
            <v>171247124480</v>
          </cell>
          <cell r="AQ22">
            <v>173972226048</v>
          </cell>
          <cell r="AR22">
            <v>195524182016</v>
          </cell>
          <cell r="AS22">
            <v>228858511360</v>
          </cell>
          <cell r="AT22">
            <v>264511635456</v>
          </cell>
          <cell r="AU22">
            <v>308884275200</v>
          </cell>
          <cell r="AV22">
            <v>345581355008</v>
          </cell>
          <cell r="AW22">
            <v>400937091072</v>
          </cell>
          <cell r="AX22">
            <v>462249984000</v>
          </cell>
          <cell r="AY22">
            <v>386190376960</v>
          </cell>
          <cell r="AZ22">
            <v>428757024768</v>
          </cell>
          <cell r="BA22">
            <v>498283446272</v>
          </cell>
          <cell r="BB22">
            <v>509506322432</v>
          </cell>
          <cell r="BC22">
            <v>522761535488</v>
          </cell>
          <cell r="BD22">
            <v>498410061824</v>
          </cell>
          <cell r="BE22">
            <v>385801551872</v>
          </cell>
          <cell r="BF22">
            <v>368819929088</v>
          </cell>
          <cell r="BG22">
            <v>398393966592</v>
          </cell>
          <cell r="BH22">
            <v>434166628352</v>
          </cell>
          <cell r="BI22">
            <v>403336364032</v>
          </cell>
        </row>
        <row r="23">
          <cell r="B23" t="str">
            <v>Portugal</v>
          </cell>
          <cell r="C23">
            <v>3417516544</v>
          </cell>
          <cell r="D23">
            <v>3668222464</v>
          </cell>
          <cell r="E23">
            <v>3905734400</v>
          </cell>
          <cell r="F23">
            <v>4235608064</v>
          </cell>
          <cell r="G23">
            <v>4687463936</v>
          </cell>
          <cell r="H23">
            <v>5135387648</v>
          </cell>
          <cell r="I23">
            <v>5740241408</v>
          </cell>
          <cell r="J23">
            <v>6354262528</v>
          </cell>
          <cell r="K23">
            <v>6969026048</v>
          </cell>
          <cell r="L23">
            <v>8108234752</v>
          </cell>
          <cell r="M23">
            <v>9201606656</v>
          </cell>
          <cell r="N23">
            <v>11239116800</v>
          </cell>
          <cell r="O23">
            <v>15090566144</v>
          </cell>
          <cell r="P23">
            <v>17512388608</v>
          </cell>
          <cell r="Q23">
            <v>19347609600</v>
          </cell>
          <cell r="R23">
            <v>20332834816</v>
          </cell>
          <cell r="S23">
            <v>21439524864</v>
          </cell>
          <cell r="T23">
            <v>23487612928</v>
          </cell>
          <cell r="U23">
            <v>26622818304</v>
          </cell>
          <cell r="V23">
            <v>32896522240</v>
          </cell>
          <cell r="W23">
            <v>31977275392</v>
          </cell>
          <cell r="X23">
            <v>30527754240</v>
          </cell>
          <cell r="Y23">
            <v>27239651328</v>
          </cell>
          <cell r="Z23">
            <v>25217970176</v>
          </cell>
          <cell r="AA23">
            <v>27115806720</v>
          </cell>
          <cell r="AB23">
            <v>38745903104</v>
          </cell>
          <cell r="AC23">
            <v>48182923264</v>
          </cell>
          <cell r="AD23">
            <v>56347250688</v>
          </cell>
          <cell r="AE23">
            <v>60594094080</v>
          </cell>
          <cell r="AF23">
            <v>78713856000</v>
          </cell>
          <cell r="AG23">
            <v>89233596416</v>
          </cell>
          <cell r="AH23">
            <v>107592097792</v>
          </cell>
          <cell r="AI23">
            <v>95009751040</v>
          </cell>
          <cell r="AJ23">
            <v>99688644608</v>
          </cell>
          <cell r="AK23">
            <v>118122004480</v>
          </cell>
          <cell r="AL23">
            <v>122630086656</v>
          </cell>
          <cell r="AM23">
            <v>117016535040</v>
          </cell>
          <cell r="AN23">
            <v>123946328064</v>
          </cell>
          <cell r="AO23">
            <v>127427346432</v>
          </cell>
          <cell r="AP23">
            <v>118310707200</v>
          </cell>
          <cell r="AQ23">
            <v>121498886144</v>
          </cell>
          <cell r="AR23">
            <v>134156091392</v>
          </cell>
          <cell r="AS23">
            <v>164862148608</v>
          </cell>
          <cell r="AT23">
            <v>189034496000</v>
          </cell>
          <cell r="AU23">
            <v>197180325888</v>
          </cell>
          <cell r="AV23">
            <v>208581689344</v>
          </cell>
          <cell r="AW23">
            <v>240190799872</v>
          </cell>
          <cell r="AX23">
            <v>262344785920</v>
          </cell>
          <cell r="AY23">
            <v>243701628928</v>
          </cell>
          <cell r="AZ23">
            <v>237880901632</v>
          </cell>
          <cell r="BA23">
            <v>244797227008</v>
          </cell>
          <cell r="BB23">
            <v>216236605440</v>
          </cell>
          <cell r="BC23">
            <v>226369503232</v>
          </cell>
          <cell r="BD23">
            <v>229596168192</v>
          </cell>
          <cell r="BE23">
            <v>199313899520</v>
          </cell>
          <cell r="BF23">
            <v>206286028800</v>
          </cell>
          <cell r="BG23">
            <v>221357867008</v>
          </cell>
          <cell r="BH23">
            <v>241274634240</v>
          </cell>
          <cell r="BI23">
            <v>237686079488</v>
          </cell>
        </row>
        <row r="24">
          <cell r="B24" t="str">
            <v>Singapore</v>
          </cell>
          <cell r="C24">
            <v>764634752</v>
          </cell>
          <cell r="D24">
            <v>826244608</v>
          </cell>
          <cell r="E24">
            <v>917614016</v>
          </cell>
          <cell r="F24">
            <v>894159168</v>
          </cell>
          <cell r="G24">
            <v>974650432</v>
          </cell>
          <cell r="H24">
            <v>1096432768</v>
          </cell>
          <cell r="I24">
            <v>1238043904</v>
          </cell>
          <cell r="J24">
            <v>1425715456</v>
          </cell>
          <cell r="K24">
            <v>1659904640</v>
          </cell>
          <cell r="L24">
            <v>1920586752</v>
          </cell>
          <cell r="M24">
            <v>2263785472</v>
          </cell>
          <cell r="N24">
            <v>2721441024</v>
          </cell>
          <cell r="O24">
            <v>3696213248</v>
          </cell>
          <cell r="P24">
            <v>5221534720</v>
          </cell>
          <cell r="Q24">
            <v>5633673728</v>
          </cell>
          <cell r="R24">
            <v>6327077888</v>
          </cell>
          <cell r="S24">
            <v>6618585088</v>
          </cell>
          <cell r="T24">
            <v>7517176320</v>
          </cell>
          <cell r="U24">
            <v>9296921600</v>
          </cell>
          <cell r="V24">
            <v>11896256512</v>
          </cell>
          <cell r="W24">
            <v>14175228928</v>
          </cell>
          <cell r="X24">
            <v>16084252672</v>
          </cell>
          <cell r="Y24">
            <v>17784113152</v>
          </cell>
          <cell r="Z24">
            <v>19749361664</v>
          </cell>
          <cell r="AA24">
            <v>19156533248</v>
          </cell>
          <cell r="AB24">
            <v>18586746880</v>
          </cell>
          <cell r="AC24">
            <v>20919216128</v>
          </cell>
          <cell r="AD24">
            <v>25371461632</v>
          </cell>
          <cell r="AE24">
            <v>30465363968</v>
          </cell>
          <cell r="AF24">
            <v>36144336896</v>
          </cell>
          <cell r="AG24">
            <v>45466165248</v>
          </cell>
          <cell r="AH24">
            <v>52130263040</v>
          </cell>
          <cell r="AI24">
            <v>60603478016</v>
          </cell>
          <cell r="AJ24">
            <v>73690849280</v>
          </cell>
          <cell r="AK24">
            <v>87810990080</v>
          </cell>
          <cell r="AL24">
            <v>96295886848</v>
          </cell>
          <cell r="AM24">
            <v>100124188672</v>
          </cell>
          <cell r="AN24">
            <v>85728313344</v>
          </cell>
          <cell r="AO24">
            <v>86284664832</v>
          </cell>
          <cell r="AP24">
            <v>96074481664</v>
          </cell>
          <cell r="AQ24">
            <v>89794945024</v>
          </cell>
          <cell r="AR24">
            <v>92537749504</v>
          </cell>
          <cell r="AS24">
            <v>97645445120</v>
          </cell>
          <cell r="AT24">
            <v>115035496448</v>
          </cell>
          <cell r="AU24">
            <v>127807619072</v>
          </cell>
          <cell r="AV24">
            <v>148630372352</v>
          </cell>
          <cell r="AW24">
            <v>180941946880</v>
          </cell>
          <cell r="AX24">
            <v>193611988992</v>
          </cell>
          <cell r="AY24">
            <v>194152284160</v>
          </cell>
          <cell r="AZ24">
            <v>239809380352</v>
          </cell>
          <cell r="BA24">
            <v>279351164928</v>
          </cell>
          <cell r="BB24">
            <v>295087210496</v>
          </cell>
          <cell r="BC24">
            <v>307576373248</v>
          </cell>
          <cell r="BD24">
            <v>314851164160</v>
          </cell>
          <cell r="BE24">
            <v>308004159488</v>
          </cell>
          <cell r="BF24">
            <v>318652350464</v>
          </cell>
          <cell r="BG24">
            <v>341863333888</v>
          </cell>
          <cell r="BH24">
            <v>373217067008</v>
          </cell>
          <cell r="BI24">
            <v>372062519296</v>
          </cell>
        </row>
        <row r="25">
          <cell r="B25" t="str">
            <v>South Korea</v>
          </cell>
          <cell r="C25">
            <v>2417558272</v>
          </cell>
          <cell r="D25">
            <v>2814318592</v>
          </cell>
          <cell r="E25">
            <v>3988784640</v>
          </cell>
          <cell r="F25">
            <v>3458939392</v>
          </cell>
          <cell r="G25">
            <v>3120833280</v>
          </cell>
          <cell r="H25">
            <v>3928908288</v>
          </cell>
          <cell r="I25">
            <v>4855907328</v>
          </cell>
          <cell r="J25">
            <v>6119284224</v>
          </cell>
          <cell r="K25">
            <v>7678581248</v>
          </cell>
          <cell r="L25">
            <v>9005023232</v>
          </cell>
          <cell r="M25">
            <v>9903500288</v>
          </cell>
          <cell r="N25">
            <v>10862327808</v>
          </cell>
          <cell r="O25">
            <v>13876531200</v>
          </cell>
          <cell r="P25">
            <v>19544094720</v>
          </cell>
          <cell r="Q25">
            <v>21784297472</v>
          </cell>
          <cell r="R25">
            <v>29902479360</v>
          </cell>
          <cell r="S25">
            <v>38446489600</v>
          </cell>
          <cell r="T25">
            <v>51972108288</v>
          </cell>
          <cell r="U25">
            <v>66946899968</v>
          </cell>
          <cell r="V25">
            <v>65398644736</v>
          </cell>
          <cell r="W25">
            <v>72933351424</v>
          </cell>
          <cell r="X25">
            <v>78358863872</v>
          </cell>
          <cell r="Y25">
            <v>87760363520</v>
          </cell>
          <cell r="Z25">
            <v>97510236160</v>
          </cell>
          <cell r="AA25">
            <v>101296177152</v>
          </cell>
          <cell r="AB25">
            <v>116836802560</v>
          </cell>
          <cell r="AC25">
            <v>147948257280</v>
          </cell>
          <cell r="AD25">
            <v>199590821888</v>
          </cell>
          <cell r="AE25">
            <v>246927294464</v>
          </cell>
          <cell r="AF25">
            <v>283367538688</v>
          </cell>
          <cell r="AG25">
            <v>330648518656</v>
          </cell>
          <cell r="AH25">
            <v>355525263360</v>
          </cell>
          <cell r="AI25">
            <v>392666087424</v>
          </cell>
          <cell r="AJ25">
            <v>463617392640</v>
          </cell>
          <cell r="AK25">
            <v>566583427072</v>
          </cell>
          <cell r="AL25">
            <v>610169585664</v>
          </cell>
          <cell r="AM25">
            <v>569754517504</v>
          </cell>
          <cell r="AN25">
            <v>383330942976</v>
          </cell>
          <cell r="AO25">
            <v>497512644608</v>
          </cell>
          <cell r="AP25">
            <v>576178094080</v>
          </cell>
          <cell r="AQ25">
            <v>547658235904</v>
          </cell>
          <cell r="AR25">
            <v>627246104576</v>
          </cell>
          <cell r="AS25">
            <v>702717362176</v>
          </cell>
          <cell r="AT25">
            <v>793174999040</v>
          </cell>
          <cell r="AU25">
            <v>934901055488</v>
          </cell>
          <cell r="AV25">
            <v>1053216931840</v>
          </cell>
          <cell r="AW25">
            <v>1172614021120</v>
          </cell>
          <cell r="AX25">
            <v>1047339008000</v>
          </cell>
          <cell r="AY25">
            <v>943941877760</v>
          </cell>
          <cell r="AZ25">
            <v>1144066932736</v>
          </cell>
          <cell r="BA25">
            <v>1253223038976</v>
          </cell>
          <cell r="BB25">
            <v>1278427660288</v>
          </cell>
          <cell r="BC25">
            <v>1370795147264</v>
          </cell>
          <cell r="BD25">
            <v>1484318179328</v>
          </cell>
          <cell r="BE25">
            <v>1465773195264</v>
          </cell>
          <cell r="BF25">
            <v>1500111568896</v>
          </cell>
          <cell r="BG25">
            <v>1623901470720</v>
          </cell>
          <cell r="BH25">
            <v>1720578867200</v>
          </cell>
          <cell r="BI25">
            <v>1642383278080</v>
          </cell>
        </row>
        <row r="26">
          <cell r="B26" t="str">
            <v>Spain</v>
          </cell>
          <cell r="C26">
            <v>13834300416</v>
          </cell>
          <cell r="D26">
            <v>16138545152</v>
          </cell>
          <cell r="E26">
            <v>19074914304</v>
          </cell>
          <cell r="F26">
            <v>21343844352</v>
          </cell>
          <cell r="G26">
            <v>24756959232</v>
          </cell>
          <cell r="H26">
            <v>28721061888</v>
          </cell>
          <cell r="I26">
            <v>31647119360</v>
          </cell>
          <cell r="J26">
            <v>31475548160</v>
          </cell>
          <cell r="K26">
            <v>36038713344</v>
          </cell>
          <cell r="L26">
            <v>40992997376</v>
          </cell>
          <cell r="M26">
            <v>46619418624</v>
          </cell>
          <cell r="N26">
            <v>59132416000</v>
          </cell>
          <cell r="O26">
            <v>78639529984</v>
          </cell>
          <cell r="P26">
            <v>97274003456</v>
          </cell>
          <cell r="Q26">
            <v>114777047040</v>
          </cell>
          <cell r="R26">
            <v>118507184128</v>
          </cell>
          <cell r="S26">
            <v>132449280000</v>
          </cell>
          <cell r="T26">
            <v>160599687168</v>
          </cell>
          <cell r="U26">
            <v>214601957376</v>
          </cell>
          <cell r="V26">
            <v>232766816256</v>
          </cell>
          <cell r="W26">
            <v>202807885824</v>
          </cell>
          <cell r="X26">
            <v>195996762112</v>
          </cell>
          <cell r="Y26">
            <v>170951180288</v>
          </cell>
          <cell r="Z26">
            <v>172102909952</v>
          </cell>
          <cell r="AA26">
            <v>180793458688</v>
          </cell>
          <cell r="AB26">
            <v>251321073664</v>
          </cell>
          <cell r="AC26">
            <v>318747934720</v>
          </cell>
          <cell r="AD26">
            <v>376160419840</v>
          </cell>
          <cell r="AE26">
            <v>414757060608</v>
          </cell>
          <cell r="AF26">
            <v>536558600192</v>
          </cell>
          <cell r="AG26">
            <v>577166180352</v>
          </cell>
          <cell r="AH26">
            <v>630915989504</v>
          </cell>
          <cell r="AI26">
            <v>525075644416</v>
          </cell>
          <cell r="AJ26">
            <v>530562646016</v>
          </cell>
          <cell r="AK26">
            <v>614608994304</v>
          </cell>
          <cell r="AL26">
            <v>642588999680</v>
          </cell>
          <cell r="AM26">
            <v>590077296640</v>
          </cell>
          <cell r="AN26">
            <v>619214864384</v>
          </cell>
          <cell r="AO26">
            <v>634693156864</v>
          </cell>
          <cell r="AP26">
            <v>596877639680</v>
          </cell>
          <cell r="AQ26">
            <v>627286802432</v>
          </cell>
          <cell r="AR26">
            <v>705394311168</v>
          </cell>
          <cell r="AS26">
            <v>905492103168</v>
          </cell>
          <cell r="AT26">
            <v>1067093393408</v>
          </cell>
          <cell r="AU26">
            <v>1153285619712</v>
          </cell>
          <cell r="AV26">
            <v>1259343839232</v>
          </cell>
          <cell r="AW26">
            <v>1472131104768</v>
          </cell>
          <cell r="AX26">
            <v>1625224904704</v>
          </cell>
          <cell r="AY26">
            <v>1485583548416</v>
          </cell>
          <cell r="AZ26">
            <v>1420722044928</v>
          </cell>
          <cell r="BA26">
            <v>1478772785152</v>
          </cell>
          <cell r="BB26">
            <v>1324820070400</v>
          </cell>
          <cell r="BC26">
            <v>1354757439488</v>
          </cell>
          <cell r="BD26">
            <v>1369398837248</v>
          </cell>
          <cell r="BE26">
            <v>1195119214592</v>
          </cell>
          <cell r="BF26">
            <v>1232076013568</v>
          </cell>
          <cell r="BG26">
            <v>1312551731200</v>
          </cell>
          <cell r="BH26">
            <v>1419735203840</v>
          </cell>
          <cell r="BI26">
            <v>1394116263936</v>
          </cell>
        </row>
        <row r="27">
          <cell r="B27" t="str">
            <v>Sweden</v>
          </cell>
          <cell r="C27">
            <v>17212686336</v>
          </cell>
          <cell r="D27">
            <v>18667251712</v>
          </cell>
          <cell r="E27">
            <v>20204869632</v>
          </cell>
          <cell r="F27">
            <v>22532417536</v>
          </cell>
          <cell r="G27">
            <v>24795500544</v>
          </cell>
          <cell r="H27">
            <v>26971486208</v>
          </cell>
          <cell r="I27">
            <v>29275996160</v>
          </cell>
          <cell r="J27">
            <v>31066820608</v>
          </cell>
          <cell r="K27">
            <v>33738102784</v>
          </cell>
          <cell r="L27">
            <v>38092451840</v>
          </cell>
          <cell r="M27">
            <v>41566412800</v>
          </cell>
          <cell r="N27">
            <v>48954146816</v>
          </cell>
          <cell r="O27">
            <v>59404967936</v>
          </cell>
          <cell r="P27">
            <v>66013339648</v>
          </cell>
          <cell r="Q27">
            <v>82885394432</v>
          </cell>
          <cell r="R27">
            <v>89362071552</v>
          </cell>
          <cell r="S27">
            <v>94468743168</v>
          </cell>
          <cell r="T27">
            <v>104442347520</v>
          </cell>
          <cell r="U27">
            <v>123386413056</v>
          </cell>
          <cell r="V27">
            <v>142092075008</v>
          </cell>
          <cell r="W27">
            <v>129686937600</v>
          </cell>
          <cell r="X27">
            <v>114380554240</v>
          </cell>
          <cell r="Y27">
            <v>105014353920</v>
          </cell>
          <cell r="Z27">
            <v>109201358848</v>
          </cell>
          <cell r="AA27">
            <v>114123538432</v>
          </cell>
          <cell r="AB27">
            <v>150498050048</v>
          </cell>
          <cell r="AC27">
            <v>183009640448</v>
          </cell>
          <cell r="AD27">
            <v>206986674176</v>
          </cell>
          <cell r="AE27">
            <v>217948323840</v>
          </cell>
          <cell r="AF27">
            <v>261846188032</v>
          </cell>
          <cell r="AG27">
            <v>274229035008</v>
          </cell>
          <cell r="AH27">
            <v>284321120256</v>
          </cell>
          <cell r="AI27">
            <v>212953333760</v>
          </cell>
          <cell r="AJ27">
            <v>229033574400</v>
          </cell>
          <cell r="AK27">
            <v>267305877504</v>
          </cell>
          <cell r="AL27">
            <v>291743825920</v>
          </cell>
          <cell r="AM27">
            <v>268146147328</v>
          </cell>
          <cell r="AN27">
            <v>270809071616</v>
          </cell>
          <cell r="AO27">
            <v>274072174592</v>
          </cell>
          <cell r="AP27">
            <v>262835453952</v>
          </cell>
          <cell r="AQ27">
            <v>242395856896</v>
          </cell>
          <cell r="AR27">
            <v>266849058816</v>
          </cell>
          <cell r="AS27">
            <v>334337212416</v>
          </cell>
          <cell r="AT27">
            <v>385118044160</v>
          </cell>
          <cell r="AU27">
            <v>392218083328</v>
          </cell>
          <cell r="AV27">
            <v>423093436416</v>
          </cell>
          <cell r="AW27">
            <v>491252580352</v>
          </cell>
          <cell r="AX27">
            <v>517706153984</v>
          </cell>
          <cell r="AY27">
            <v>436536999936</v>
          </cell>
          <cell r="AZ27">
            <v>495812542464</v>
          </cell>
          <cell r="BA27">
            <v>574094114816</v>
          </cell>
          <cell r="BB27">
            <v>552483749888</v>
          </cell>
          <cell r="BC27">
            <v>586841849856</v>
          </cell>
          <cell r="BD27">
            <v>581964005376</v>
          </cell>
          <cell r="BE27">
            <v>505103777792</v>
          </cell>
          <cell r="BF27">
            <v>515654680576</v>
          </cell>
          <cell r="BG27">
            <v>541018750976</v>
          </cell>
          <cell r="BH27">
            <v>555455348736</v>
          </cell>
          <cell r="BI27">
            <v>530832916480</v>
          </cell>
        </row>
        <row r="28">
          <cell r="B28" t="str">
            <v>United Kingdom</v>
          </cell>
          <cell r="C28">
            <v>77741965312</v>
          </cell>
          <cell r="D28">
            <v>81247567872</v>
          </cell>
          <cell r="E28">
            <v>86561964032</v>
          </cell>
          <cell r="F28">
            <v>94407557120</v>
          </cell>
          <cell r="G28">
            <v>101824757760</v>
          </cell>
          <cell r="H28">
            <v>108572753920</v>
          </cell>
          <cell r="I28">
            <v>113116889088</v>
          </cell>
          <cell r="J28">
            <v>107759910912</v>
          </cell>
          <cell r="K28">
            <v>116464705536</v>
          </cell>
          <cell r="L28">
            <v>130671943680</v>
          </cell>
          <cell r="M28">
            <v>148113899520</v>
          </cell>
          <cell r="N28">
            <v>169965027328</v>
          </cell>
          <cell r="O28">
            <v>192537968640</v>
          </cell>
          <cell r="P28">
            <v>206131363840</v>
          </cell>
          <cell r="Q28">
            <v>241756635136</v>
          </cell>
          <cell r="R28">
            <v>232614559744</v>
          </cell>
          <cell r="S28">
            <v>263066451968</v>
          </cell>
          <cell r="T28">
            <v>335883042816</v>
          </cell>
          <cell r="U28">
            <v>438994075648</v>
          </cell>
          <cell r="V28">
            <v>564947714048</v>
          </cell>
          <cell r="W28">
            <v>540765683712</v>
          </cell>
          <cell r="X28">
            <v>515048931328</v>
          </cell>
          <cell r="Y28">
            <v>489618014208</v>
          </cell>
          <cell r="Z28">
            <v>461487112192</v>
          </cell>
          <cell r="AA28">
            <v>489285156864</v>
          </cell>
          <cell r="AB28">
            <v>601452642304</v>
          </cell>
          <cell r="AC28">
            <v>745162604544</v>
          </cell>
          <cell r="AD28">
            <v>910122745856</v>
          </cell>
          <cell r="AE28">
            <v>926884823040</v>
          </cell>
          <cell r="AF28">
            <v>1093169381376</v>
          </cell>
          <cell r="AG28">
            <v>1142797238272</v>
          </cell>
          <cell r="AH28">
            <v>1179659534336</v>
          </cell>
          <cell r="AI28">
            <v>1061388746752</v>
          </cell>
          <cell r="AJ28">
            <v>1140489715712</v>
          </cell>
          <cell r="AK28">
            <v>1341584310272</v>
          </cell>
          <cell r="AL28">
            <v>1415358840832</v>
          </cell>
          <cell r="AM28">
            <v>1559078240256</v>
          </cell>
          <cell r="AN28">
            <v>1650172231680</v>
          </cell>
          <cell r="AO28">
            <v>1682399297536</v>
          </cell>
          <cell r="AP28">
            <v>1657816612864</v>
          </cell>
          <cell r="AQ28">
            <v>1640246149120</v>
          </cell>
          <cell r="AR28">
            <v>1784473976832</v>
          </cell>
          <cell r="AS28">
            <v>2053018746880</v>
          </cell>
          <cell r="AT28">
            <v>2416931504128</v>
          </cell>
          <cell r="AU28">
            <v>2538680090624</v>
          </cell>
          <cell r="AV28">
            <v>2713749815296</v>
          </cell>
          <cell r="AW28">
            <v>3100882239488</v>
          </cell>
          <cell r="AX28">
            <v>2922667311104</v>
          </cell>
          <cell r="AY28">
            <v>2410909794304</v>
          </cell>
          <cell r="AZ28">
            <v>2475244388352</v>
          </cell>
          <cell r="BA28">
            <v>2659310108672</v>
          </cell>
          <cell r="BB28">
            <v>2704887775232</v>
          </cell>
          <cell r="BC28">
            <v>2786022916096</v>
          </cell>
          <cell r="BD28">
            <v>3063803281408</v>
          </cell>
          <cell r="BE28">
            <v>2928590979072</v>
          </cell>
          <cell r="BF28">
            <v>2694283264000</v>
          </cell>
          <cell r="BG28">
            <v>2666229137408</v>
          </cell>
          <cell r="BH28">
            <v>2860667633664</v>
          </cell>
          <cell r="BI28">
            <v>2827113201664</v>
          </cell>
        </row>
        <row r="29">
          <cell r="B29" t="str">
            <v>United States</v>
          </cell>
          <cell r="C29">
            <v>563300007936</v>
          </cell>
          <cell r="D29">
            <v>605099982848</v>
          </cell>
          <cell r="E29">
            <v>638600019968</v>
          </cell>
          <cell r="F29">
            <v>685800030208</v>
          </cell>
          <cell r="G29">
            <v>743699972096</v>
          </cell>
          <cell r="H29">
            <v>814999994368</v>
          </cell>
          <cell r="I29">
            <v>861700030464</v>
          </cell>
          <cell r="J29">
            <v>942500020224</v>
          </cell>
          <cell r="K29">
            <v>1019900002304</v>
          </cell>
          <cell r="L29">
            <v>1073302994944</v>
          </cell>
          <cell r="M29">
            <v>1164849971200</v>
          </cell>
          <cell r="N29">
            <v>1279110021120</v>
          </cell>
          <cell r="O29">
            <v>1425376018432</v>
          </cell>
          <cell r="P29">
            <v>1545242935296</v>
          </cell>
          <cell r="Q29">
            <v>1684903952384</v>
          </cell>
          <cell r="R29">
            <v>1873411964928</v>
          </cell>
          <cell r="S29">
            <v>2081826013184</v>
          </cell>
          <cell r="T29">
            <v>2351598927872</v>
          </cell>
          <cell r="U29">
            <v>2627334045696</v>
          </cell>
          <cell r="V29">
            <v>2857306947584</v>
          </cell>
          <cell r="W29">
            <v>3207041908736</v>
          </cell>
          <cell r="X29">
            <v>3343789064192</v>
          </cell>
          <cell r="Y29">
            <v>3634038046720</v>
          </cell>
          <cell r="Z29">
            <v>4037612929024</v>
          </cell>
          <cell r="AA29">
            <v>4338978914304</v>
          </cell>
          <cell r="AB29">
            <v>4579631038464</v>
          </cell>
          <cell r="AC29">
            <v>4855215161344</v>
          </cell>
          <cell r="AD29">
            <v>5236438073344</v>
          </cell>
          <cell r="AE29">
            <v>5641580052480</v>
          </cell>
          <cell r="AF29">
            <v>5963144232960</v>
          </cell>
          <cell r="AG29">
            <v>6158129037312</v>
          </cell>
          <cell r="AH29">
            <v>6520327110656</v>
          </cell>
          <cell r="AI29">
            <v>6858558930944</v>
          </cell>
          <cell r="AJ29">
            <v>7287236198400</v>
          </cell>
          <cell r="AK29">
            <v>7639749099520</v>
          </cell>
          <cell r="AL29">
            <v>8073121890304</v>
          </cell>
          <cell r="AM29">
            <v>8577554579456</v>
          </cell>
          <cell r="AN29">
            <v>9062818250752</v>
          </cell>
          <cell r="AO29">
            <v>9630664097792</v>
          </cell>
          <cell r="AP29">
            <v>10252345933824</v>
          </cell>
          <cell r="AQ29">
            <v>10581821095936</v>
          </cell>
          <cell r="AR29">
            <v>10936419090432</v>
          </cell>
          <cell r="AS29">
            <v>11458243985408</v>
          </cell>
          <cell r="AT29">
            <v>12213729361920</v>
          </cell>
          <cell r="AU29">
            <v>13036640272384</v>
          </cell>
          <cell r="AV29">
            <v>13814611312640</v>
          </cell>
          <cell r="AW29">
            <v>14451858210816</v>
          </cell>
          <cell r="AX29">
            <v>14712844582912</v>
          </cell>
          <cell r="AY29">
            <v>14448932683776</v>
          </cell>
          <cell r="AZ29">
            <v>14992053108736</v>
          </cell>
          <cell r="BA29">
            <v>15542580674560</v>
          </cell>
          <cell r="BB29">
            <v>16197007441920</v>
          </cell>
          <cell r="BC29">
            <v>16784849633280</v>
          </cell>
          <cell r="BD29">
            <v>17521746903040</v>
          </cell>
          <cell r="BE29">
            <v>18219297406976</v>
          </cell>
          <cell r="BF29">
            <v>18707187236864</v>
          </cell>
          <cell r="BG29">
            <v>19485394206720</v>
          </cell>
          <cell r="BH29">
            <v>20529048190976</v>
          </cell>
          <cell r="BI29">
            <v>21374418550784</v>
          </cell>
        </row>
      </sheetData>
      <sheetData sheetId="3">
        <row r="11">
          <cell r="B11" t="str">
            <v>Australia</v>
          </cell>
          <cell r="C11">
            <v>10483000</v>
          </cell>
          <cell r="D11">
            <v>10742000</v>
          </cell>
          <cell r="E11">
            <v>10950000</v>
          </cell>
          <cell r="F11">
            <v>11167000</v>
          </cell>
          <cell r="G11">
            <v>11388000</v>
          </cell>
          <cell r="H11">
            <v>11651000</v>
          </cell>
          <cell r="I11">
            <v>11799000</v>
          </cell>
          <cell r="J11">
            <v>12009000</v>
          </cell>
          <cell r="K11">
            <v>12263000</v>
          </cell>
          <cell r="L11">
            <v>12507000</v>
          </cell>
          <cell r="M11">
            <v>12937000</v>
          </cell>
          <cell r="N11">
            <v>13177000</v>
          </cell>
          <cell r="O11">
            <v>13380000</v>
          </cell>
          <cell r="P11">
            <v>13723000</v>
          </cell>
          <cell r="Q11">
            <v>13893000</v>
          </cell>
          <cell r="R11">
            <v>14033000</v>
          </cell>
          <cell r="S11">
            <v>14192000</v>
          </cell>
          <cell r="T11">
            <v>14358000</v>
          </cell>
          <cell r="U11">
            <v>14514000</v>
          </cell>
          <cell r="V11">
            <v>14692000</v>
          </cell>
          <cell r="W11">
            <v>14927000</v>
          </cell>
          <cell r="X11">
            <v>15178000</v>
          </cell>
          <cell r="Y11">
            <v>15369000</v>
          </cell>
          <cell r="Z11">
            <v>15544000</v>
          </cell>
          <cell r="AA11">
            <v>15758000</v>
          </cell>
          <cell r="AB11">
            <v>16018400</v>
          </cell>
          <cell r="AC11">
            <v>16263900</v>
          </cell>
          <cell r="AD11">
            <v>16532200</v>
          </cell>
          <cell r="AE11">
            <v>16814400</v>
          </cell>
          <cell r="AF11">
            <v>17065100</v>
          </cell>
          <cell r="AG11">
            <v>17284000</v>
          </cell>
          <cell r="AH11">
            <v>17495000</v>
          </cell>
          <cell r="AI11">
            <v>17667000</v>
          </cell>
          <cell r="AJ11">
            <v>17855000</v>
          </cell>
          <cell r="AK11">
            <v>18072000</v>
          </cell>
          <cell r="AL11">
            <v>18311000</v>
          </cell>
          <cell r="AM11">
            <v>18517000</v>
          </cell>
          <cell r="AN11">
            <v>18711000</v>
          </cell>
          <cell r="AO11">
            <v>18926000</v>
          </cell>
          <cell r="AP11">
            <v>19153000</v>
          </cell>
          <cell r="AQ11">
            <v>19413000</v>
          </cell>
          <cell r="AR11">
            <v>19651400</v>
          </cell>
          <cell r="AS11">
            <v>19895400</v>
          </cell>
          <cell r="AT11">
            <v>20127400</v>
          </cell>
          <cell r="AU11">
            <v>20394800</v>
          </cell>
          <cell r="AV11">
            <v>20697900</v>
          </cell>
          <cell r="AW11">
            <v>20827600</v>
          </cell>
          <cell r="AX11">
            <v>21249200</v>
          </cell>
          <cell r="AY11">
            <v>21691700</v>
          </cell>
          <cell r="AZ11">
            <v>22031750</v>
          </cell>
          <cell r="BA11">
            <v>22340024</v>
          </cell>
          <cell r="BB11">
            <v>22733464</v>
          </cell>
          <cell r="BC11">
            <v>23128128</v>
          </cell>
          <cell r="BD11">
            <v>23475686</v>
          </cell>
          <cell r="BE11">
            <v>23815996</v>
          </cell>
          <cell r="BF11">
            <v>24190908</v>
          </cell>
          <cell r="BG11">
            <v>24601860</v>
          </cell>
          <cell r="BH11">
            <v>24982688</v>
          </cell>
          <cell r="BI11">
            <v>25364308</v>
          </cell>
        </row>
        <row r="12">
          <cell r="B12" t="str">
            <v>Austria</v>
          </cell>
          <cell r="C12">
            <v>7086299</v>
          </cell>
          <cell r="D12">
            <v>7129864</v>
          </cell>
          <cell r="E12">
            <v>7175811</v>
          </cell>
          <cell r="F12">
            <v>7223801</v>
          </cell>
          <cell r="G12">
            <v>7270889</v>
          </cell>
          <cell r="H12">
            <v>7322066</v>
          </cell>
          <cell r="I12">
            <v>7376998</v>
          </cell>
          <cell r="J12">
            <v>7415403</v>
          </cell>
          <cell r="K12">
            <v>7441055</v>
          </cell>
          <cell r="L12">
            <v>7467086</v>
          </cell>
          <cell r="M12">
            <v>7500482</v>
          </cell>
          <cell r="N12">
            <v>7544201</v>
          </cell>
          <cell r="O12">
            <v>7586115</v>
          </cell>
          <cell r="P12">
            <v>7599038</v>
          </cell>
          <cell r="Q12">
            <v>7578903</v>
          </cell>
          <cell r="R12">
            <v>7565525</v>
          </cell>
          <cell r="S12">
            <v>7568430</v>
          </cell>
          <cell r="T12">
            <v>7562305</v>
          </cell>
          <cell r="U12">
            <v>7549425</v>
          </cell>
          <cell r="V12">
            <v>7549433</v>
          </cell>
          <cell r="W12">
            <v>7568710</v>
          </cell>
          <cell r="X12">
            <v>7574140</v>
          </cell>
          <cell r="Y12">
            <v>7561910</v>
          </cell>
          <cell r="Z12">
            <v>7561434</v>
          </cell>
          <cell r="AA12">
            <v>7564985</v>
          </cell>
          <cell r="AB12">
            <v>7569794</v>
          </cell>
          <cell r="AC12">
            <v>7574586</v>
          </cell>
          <cell r="AD12">
            <v>7585317</v>
          </cell>
          <cell r="AE12">
            <v>7619567</v>
          </cell>
          <cell r="AF12">
            <v>7677850</v>
          </cell>
          <cell r="AG12">
            <v>7754891</v>
          </cell>
          <cell r="AH12">
            <v>7840709</v>
          </cell>
          <cell r="AI12">
            <v>7905633</v>
          </cell>
          <cell r="AJ12">
            <v>7936118</v>
          </cell>
          <cell r="AK12">
            <v>7948278</v>
          </cell>
          <cell r="AL12">
            <v>7959017</v>
          </cell>
          <cell r="AM12">
            <v>7968041</v>
          </cell>
          <cell r="AN12">
            <v>7976789</v>
          </cell>
          <cell r="AO12">
            <v>7992324</v>
          </cell>
          <cell r="AP12">
            <v>8011566</v>
          </cell>
          <cell r="AQ12">
            <v>8042293</v>
          </cell>
          <cell r="AR12">
            <v>8081957</v>
          </cell>
          <cell r="AS12">
            <v>8121423</v>
          </cell>
          <cell r="AT12">
            <v>8171966</v>
          </cell>
          <cell r="AU12">
            <v>8227829</v>
          </cell>
          <cell r="AV12">
            <v>8268641</v>
          </cell>
          <cell r="AW12">
            <v>8295487</v>
          </cell>
          <cell r="AX12">
            <v>8321496</v>
          </cell>
          <cell r="AY12">
            <v>8343323</v>
          </cell>
          <cell r="AZ12">
            <v>8363404</v>
          </cell>
          <cell r="BA12">
            <v>8391643</v>
          </cell>
          <cell r="BB12">
            <v>8429991</v>
          </cell>
          <cell r="BC12">
            <v>8479823</v>
          </cell>
          <cell r="BD12">
            <v>8546356</v>
          </cell>
          <cell r="BE12">
            <v>8642699</v>
          </cell>
          <cell r="BF12">
            <v>8736668</v>
          </cell>
          <cell r="BG12">
            <v>8797566</v>
          </cell>
          <cell r="BH12">
            <v>8840521</v>
          </cell>
          <cell r="BI12">
            <v>8877067</v>
          </cell>
        </row>
        <row r="13">
          <cell r="B13" t="str">
            <v>Belgium</v>
          </cell>
          <cell r="C13">
            <v>9183948</v>
          </cell>
          <cell r="D13">
            <v>9220578</v>
          </cell>
          <cell r="E13">
            <v>9289770</v>
          </cell>
          <cell r="F13">
            <v>9378113</v>
          </cell>
          <cell r="G13">
            <v>9463667</v>
          </cell>
          <cell r="H13">
            <v>9527807</v>
          </cell>
          <cell r="I13">
            <v>9580991</v>
          </cell>
          <cell r="J13">
            <v>9618756</v>
          </cell>
          <cell r="K13">
            <v>9646032</v>
          </cell>
          <cell r="L13">
            <v>9655549</v>
          </cell>
          <cell r="M13">
            <v>9673162</v>
          </cell>
          <cell r="N13">
            <v>9711115</v>
          </cell>
          <cell r="O13">
            <v>9741720</v>
          </cell>
          <cell r="P13">
            <v>9772419</v>
          </cell>
          <cell r="Q13">
            <v>9800700</v>
          </cell>
          <cell r="R13">
            <v>9818227</v>
          </cell>
          <cell r="S13">
            <v>9830358</v>
          </cell>
          <cell r="T13">
            <v>9839534</v>
          </cell>
          <cell r="U13">
            <v>9848382</v>
          </cell>
          <cell r="V13">
            <v>9859242</v>
          </cell>
          <cell r="W13">
            <v>9858982</v>
          </cell>
          <cell r="X13">
            <v>9856303</v>
          </cell>
          <cell r="Y13">
            <v>9855520</v>
          </cell>
          <cell r="Z13">
            <v>9855372</v>
          </cell>
          <cell r="AA13">
            <v>9858308</v>
          </cell>
          <cell r="AB13">
            <v>9861823</v>
          </cell>
          <cell r="AC13">
            <v>9870234</v>
          </cell>
          <cell r="AD13">
            <v>9901664</v>
          </cell>
          <cell r="AE13">
            <v>9937697</v>
          </cell>
          <cell r="AF13">
            <v>9967379</v>
          </cell>
          <cell r="AG13">
            <v>10004486</v>
          </cell>
          <cell r="AH13">
            <v>10045158</v>
          </cell>
          <cell r="AI13">
            <v>10084475</v>
          </cell>
          <cell r="AJ13">
            <v>10115603</v>
          </cell>
          <cell r="AK13">
            <v>10136811</v>
          </cell>
          <cell r="AL13">
            <v>10156637</v>
          </cell>
          <cell r="AM13">
            <v>10181245</v>
          </cell>
          <cell r="AN13">
            <v>10203008</v>
          </cell>
          <cell r="AO13">
            <v>10226419</v>
          </cell>
          <cell r="AP13">
            <v>10251250</v>
          </cell>
          <cell r="AQ13">
            <v>10286570</v>
          </cell>
          <cell r="AR13">
            <v>10332785</v>
          </cell>
          <cell r="AS13">
            <v>10376133</v>
          </cell>
          <cell r="AT13">
            <v>10421137</v>
          </cell>
          <cell r="AU13">
            <v>10478617</v>
          </cell>
          <cell r="AV13">
            <v>10547958</v>
          </cell>
          <cell r="AW13">
            <v>10625700</v>
          </cell>
          <cell r="AX13">
            <v>10709973</v>
          </cell>
          <cell r="AY13">
            <v>10796493</v>
          </cell>
          <cell r="AZ13">
            <v>10895586</v>
          </cell>
          <cell r="BA13">
            <v>11038264</v>
          </cell>
          <cell r="BB13">
            <v>11106932</v>
          </cell>
          <cell r="BC13">
            <v>11159407</v>
          </cell>
          <cell r="BD13">
            <v>11209057</v>
          </cell>
          <cell r="BE13">
            <v>11274196</v>
          </cell>
          <cell r="BF13">
            <v>11331422</v>
          </cell>
          <cell r="BG13">
            <v>11375158</v>
          </cell>
          <cell r="BH13">
            <v>11427054</v>
          </cell>
          <cell r="BI13">
            <v>11484055</v>
          </cell>
        </row>
        <row r="14">
          <cell r="B14" t="str">
            <v>Finland</v>
          </cell>
          <cell r="C14">
            <v>4461005</v>
          </cell>
          <cell r="D14">
            <v>4491443</v>
          </cell>
          <cell r="E14">
            <v>4523309</v>
          </cell>
          <cell r="F14">
            <v>4548543</v>
          </cell>
          <cell r="G14">
            <v>4563732</v>
          </cell>
          <cell r="H14">
            <v>4580869</v>
          </cell>
          <cell r="I14">
            <v>4605744</v>
          </cell>
          <cell r="J14">
            <v>4626469</v>
          </cell>
          <cell r="K14">
            <v>4623785</v>
          </cell>
          <cell r="L14">
            <v>4606307</v>
          </cell>
          <cell r="M14">
            <v>4612124</v>
          </cell>
          <cell r="N14">
            <v>4639657</v>
          </cell>
          <cell r="O14">
            <v>4666081</v>
          </cell>
          <cell r="P14">
            <v>4690574</v>
          </cell>
          <cell r="Q14">
            <v>4711440</v>
          </cell>
          <cell r="R14">
            <v>4725664</v>
          </cell>
          <cell r="S14">
            <v>4738902</v>
          </cell>
          <cell r="T14">
            <v>4752528</v>
          </cell>
          <cell r="U14">
            <v>4764690</v>
          </cell>
          <cell r="V14">
            <v>4779535</v>
          </cell>
          <cell r="W14">
            <v>4799964</v>
          </cell>
          <cell r="X14">
            <v>4826933</v>
          </cell>
          <cell r="Y14">
            <v>4855787</v>
          </cell>
          <cell r="Z14">
            <v>4881803</v>
          </cell>
          <cell r="AA14">
            <v>4902206</v>
          </cell>
          <cell r="AB14">
            <v>4918154</v>
          </cell>
          <cell r="AC14">
            <v>4932123</v>
          </cell>
          <cell r="AD14">
            <v>4946481</v>
          </cell>
          <cell r="AE14">
            <v>4964371</v>
          </cell>
          <cell r="AF14">
            <v>4986431</v>
          </cell>
          <cell r="AG14">
            <v>5013740</v>
          </cell>
          <cell r="AH14">
            <v>5041992</v>
          </cell>
          <cell r="AI14">
            <v>5066447</v>
          </cell>
          <cell r="AJ14">
            <v>5088333</v>
          </cell>
          <cell r="AK14">
            <v>5107790</v>
          </cell>
          <cell r="AL14">
            <v>5124573</v>
          </cell>
          <cell r="AM14">
            <v>5139835</v>
          </cell>
          <cell r="AN14">
            <v>5153498</v>
          </cell>
          <cell r="AO14">
            <v>5165474</v>
          </cell>
          <cell r="AP14">
            <v>5176209</v>
          </cell>
          <cell r="AQ14">
            <v>5188008</v>
          </cell>
          <cell r="AR14">
            <v>5200598</v>
          </cell>
          <cell r="AS14">
            <v>5213014</v>
          </cell>
          <cell r="AT14">
            <v>5228172</v>
          </cell>
          <cell r="AU14">
            <v>5246096</v>
          </cell>
          <cell r="AV14">
            <v>5266268</v>
          </cell>
          <cell r="AW14">
            <v>5288720</v>
          </cell>
          <cell r="AX14">
            <v>5313399</v>
          </cell>
          <cell r="AY14">
            <v>5338871</v>
          </cell>
          <cell r="AZ14">
            <v>5363352</v>
          </cell>
          <cell r="BA14">
            <v>5388272</v>
          </cell>
          <cell r="BB14">
            <v>5413971</v>
          </cell>
          <cell r="BC14">
            <v>5438972</v>
          </cell>
          <cell r="BD14">
            <v>5461512</v>
          </cell>
          <cell r="BE14">
            <v>5479531</v>
          </cell>
          <cell r="BF14">
            <v>5495303</v>
          </cell>
          <cell r="BG14">
            <v>5508214</v>
          </cell>
          <cell r="BH14">
            <v>5515525</v>
          </cell>
          <cell r="BI14">
            <v>5520314</v>
          </cell>
        </row>
        <row r="15">
          <cell r="B15" t="str">
            <v>France</v>
          </cell>
          <cell r="C15">
            <v>47240544</v>
          </cell>
          <cell r="D15">
            <v>47904876</v>
          </cell>
          <cell r="E15">
            <v>48582612</v>
          </cell>
          <cell r="F15">
            <v>49230596</v>
          </cell>
          <cell r="G15">
            <v>49818028</v>
          </cell>
          <cell r="H15">
            <v>50330264</v>
          </cell>
          <cell r="I15">
            <v>50775792</v>
          </cell>
          <cell r="J15">
            <v>51175508</v>
          </cell>
          <cell r="K15">
            <v>51561836</v>
          </cell>
          <cell r="L15">
            <v>51957736</v>
          </cell>
          <cell r="M15">
            <v>52371344</v>
          </cell>
          <cell r="N15">
            <v>52793136</v>
          </cell>
          <cell r="O15">
            <v>53207736</v>
          </cell>
          <cell r="P15">
            <v>53592232</v>
          </cell>
          <cell r="Q15">
            <v>53931392</v>
          </cell>
          <cell r="R15">
            <v>54220024</v>
          </cell>
          <cell r="S15">
            <v>54467704</v>
          </cell>
          <cell r="T15">
            <v>54691852</v>
          </cell>
          <cell r="U15">
            <v>54917120</v>
          </cell>
          <cell r="V15">
            <v>55161528</v>
          </cell>
          <cell r="W15">
            <v>55430296</v>
          </cell>
          <cell r="X15">
            <v>55718932</v>
          </cell>
          <cell r="Y15">
            <v>56023768</v>
          </cell>
          <cell r="Z15">
            <v>56337664</v>
          </cell>
          <cell r="AA15">
            <v>56654696</v>
          </cell>
          <cell r="AB15">
            <v>56976124</v>
          </cell>
          <cell r="AC15">
            <v>57302664</v>
          </cell>
          <cell r="AD15">
            <v>57627104</v>
          </cell>
          <cell r="AE15">
            <v>57940212</v>
          </cell>
          <cell r="AF15">
            <v>58235696</v>
          </cell>
          <cell r="AG15">
            <v>58559312</v>
          </cell>
          <cell r="AH15">
            <v>58851216</v>
          </cell>
          <cell r="AI15">
            <v>59106768</v>
          </cell>
          <cell r="AJ15">
            <v>59327192</v>
          </cell>
          <cell r="AK15">
            <v>59541900</v>
          </cell>
          <cell r="AL15">
            <v>59753100</v>
          </cell>
          <cell r="AM15">
            <v>59964852</v>
          </cell>
          <cell r="AN15">
            <v>60186288</v>
          </cell>
          <cell r="AO15">
            <v>60496720</v>
          </cell>
          <cell r="AP15">
            <v>60912500</v>
          </cell>
          <cell r="AQ15">
            <v>61357432</v>
          </cell>
          <cell r="AR15">
            <v>61805268</v>
          </cell>
          <cell r="AS15">
            <v>62244888</v>
          </cell>
          <cell r="AT15">
            <v>62704896</v>
          </cell>
          <cell r="AU15">
            <v>63179352</v>
          </cell>
          <cell r="AV15">
            <v>63621380</v>
          </cell>
          <cell r="AW15">
            <v>64016224</v>
          </cell>
          <cell r="AX15">
            <v>64374984</v>
          </cell>
          <cell r="AY15">
            <v>64707040</v>
          </cell>
          <cell r="AZ15">
            <v>65027508</v>
          </cell>
          <cell r="BA15">
            <v>65342780</v>
          </cell>
          <cell r="BB15">
            <v>65659808</v>
          </cell>
          <cell r="BC15">
            <v>65998688</v>
          </cell>
          <cell r="BD15">
            <v>66312068</v>
          </cell>
          <cell r="BE15">
            <v>66548272</v>
          </cell>
          <cell r="BF15">
            <v>66724104</v>
          </cell>
          <cell r="BG15">
            <v>66864380</v>
          </cell>
          <cell r="BH15">
            <v>66965912</v>
          </cell>
          <cell r="BI15">
            <v>67059888</v>
          </cell>
        </row>
        <row r="16">
          <cell r="B16" t="str">
            <v>Greece</v>
          </cell>
          <cell r="C16">
            <v>8398050</v>
          </cell>
          <cell r="D16">
            <v>8448233</v>
          </cell>
          <cell r="E16">
            <v>8479625</v>
          </cell>
          <cell r="F16">
            <v>8510429</v>
          </cell>
          <cell r="G16">
            <v>8550333</v>
          </cell>
          <cell r="H16">
            <v>8613651</v>
          </cell>
          <cell r="I16">
            <v>8684088</v>
          </cell>
          <cell r="J16">
            <v>8740765</v>
          </cell>
          <cell r="K16">
            <v>8772764</v>
          </cell>
          <cell r="L16">
            <v>8792806</v>
          </cell>
          <cell r="M16">
            <v>8831036</v>
          </cell>
          <cell r="N16">
            <v>8888628</v>
          </cell>
          <cell r="O16">
            <v>8929086</v>
          </cell>
          <cell r="P16">
            <v>8962022</v>
          </cell>
          <cell r="Q16">
            <v>9046541</v>
          </cell>
          <cell r="R16">
            <v>9188150</v>
          </cell>
          <cell r="S16">
            <v>9308479</v>
          </cell>
          <cell r="T16">
            <v>9429959</v>
          </cell>
          <cell r="U16">
            <v>9548258</v>
          </cell>
          <cell r="V16">
            <v>9642505</v>
          </cell>
          <cell r="W16">
            <v>9729350</v>
          </cell>
          <cell r="X16">
            <v>9789513</v>
          </cell>
          <cell r="Y16">
            <v>9846627</v>
          </cell>
          <cell r="Z16">
            <v>9895801</v>
          </cell>
          <cell r="AA16">
            <v>9934300</v>
          </cell>
          <cell r="AB16">
            <v>9967213</v>
          </cell>
          <cell r="AC16">
            <v>10000595</v>
          </cell>
          <cell r="AD16">
            <v>10036983</v>
          </cell>
          <cell r="AE16">
            <v>10089498</v>
          </cell>
          <cell r="AF16">
            <v>10196792</v>
          </cell>
          <cell r="AG16">
            <v>10319927</v>
          </cell>
          <cell r="AH16">
            <v>10399061</v>
          </cell>
          <cell r="AI16">
            <v>10460415</v>
          </cell>
          <cell r="AJ16">
            <v>10512922</v>
          </cell>
          <cell r="AK16">
            <v>10562153</v>
          </cell>
          <cell r="AL16">
            <v>10608800</v>
          </cell>
          <cell r="AM16">
            <v>10661259</v>
          </cell>
          <cell r="AN16">
            <v>10720509</v>
          </cell>
          <cell r="AO16">
            <v>10761698</v>
          </cell>
          <cell r="AP16">
            <v>10805808</v>
          </cell>
          <cell r="AQ16">
            <v>10862132</v>
          </cell>
          <cell r="AR16">
            <v>10902022</v>
          </cell>
          <cell r="AS16">
            <v>10928070</v>
          </cell>
          <cell r="AT16">
            <v>10955141</v>
          </cell>
          <cell r="AU16">
            <v>10987314</v>
          </cell>
          <cell r="AV16">
            <v>11020362</v>
          </cell>
          <cell r="AW16">
            <v>11048473</v>
          </cell>
          <cell r="AX16">
            <v>11077841</v>
          </cell>
          <cell r="AY16">
            <v>11107017</v>
          </cell>
          <cell r="AZ16">
            <v>11121341</v>
          </cell>
          <cell r="BA16">
            <v>11104899</v>
          </cell>
          <cell r="BB16">
            <v>11045011</v>
          </cell>
          <cell r="BC16">
            <v>10965211</v>
          </cell>
          <cell r="BD16">
            <v>10892413</v>
          </cell>
          <cell r="BE16">
            <v>10820883</v>
          </cell>
          <cell r="BF16">
            <v>10775971</v>
          </cell>
          <cell r="BG16">
            <v>10754679</v>
          </cell>
          <cell r="BH16">
            <v>10732882</v>
          </cell>
          <cell r="BI16">
            <v>10716322</v>
          </cell>
        </row>
        <row r="17">
          <cell r="B17" t="str">
            <v>Israel</v>
          </cell>
          <cell r="C17">
            <v>2185000</v>
          </cell>
          <cell r="D17">
            <v>2293000</v>
          </cell>
          <cell r="E17">
            <v>2379000</v>
          </cell>
          <cell r="F17">
            <v>2475000</v>
          </cell>
          <cell r="G17">
            <v>2563000</v>
          </cell>
          <cell r="H17">
            <v>2629000</v>
          </cell>
          <cell r="I17">
            <v>2745000</v>
          </cell>
          <cell r="J17">
            <v>2803000</v>
          </cell>
          <cell r="K17">
            <v>2877000</v>
          </cell>
          <cell r="L17">
            <v>2974000</v>
          </cell>
          <cell r="M17">
            <v>3069000</v>
          </cell>
          <cell r="N17">
            <v>3148000</v>
          </cell>
          <cell r="O17">
            <v>3278000</v>
          </cell>
          <cell r="P17">
            <v>3377000</v>
          </cell>
          <cell r="Q17">
            <v>3455000</v>
          </cell>
          <cell r="R17">
            <v>3533000</v>
          </cell>
          <cell r="S17">
            <v>3613000</v>
          </cell>
          <cell r="T17">
            <v>3690000</v>
          </cell>
          <cell r="U17">
            <v>3786000</v>
          </cell>
          <cell r="V17">
            <v>3878000</v>
          </cell>
          <cell r="W17">
            <v>3956000</v>
          </cell>
          <cell r="X17">
            <v>4031000</v>
          </cell>
          <cell r="Y17">
            <v>4105000</v>
          </cell>
          <cell r="Z17">
            <v>4159000</v>
          </cell>
          <cell r="AA17">
            <v>4233000</v>
          </cell>
          <cell r="AB17">
            <v>4299000</v>
          </cell>
          <cell r="AC17">
            <v>4369000</v>
          </cell>
          <cell r="AD17">
            <v>4442000</v>
          </cell>
          <cell r="AE17">
            <v>4518000</v>
          </cell>
          <cell r="AF17">
            <v>4660000</v>
          </cell>
          <cell r="AG17">
            <v>4949000</v>
          </cell>
          <cell r="AH17">
            <v>5123000</v>
          </cell>
          <cell r="AI17">
            <v>5261000</v>
          </cell>
          <cell r="AJ17">
            <v>5399000</v>
          </cell>
          <cell r="AK17">
            <v>5545000</v>
          </cell>
          <cell r="AL17">
            <v>5692000</v>
          </cell>
          <cell r="AM17">
            <v>5836000</v>
          </cell>
          <cell r="AN17">
            <v>5971000</v>
          </cell>
          <cell r="AO17">
            <v>6125000</v>
          </cell>
          <cell r="AP17">
            <v>6289000</v>
          </cell>
          <cell r="AQ17">
            <v>6439000</v>
          </cell>
          <cell r="AR17">
            <v>6570000</v>
          </cell>
          <cell r="AS17">
            <v>6689700</v>
          </cell>
          <cell r="AT17">
            <v>6809000</v>
          </cell>
          <cell r="AU17">
            <v>6930100</v>
          </cell>
          <cell r="AV17">
            <v>7053700</v>
          </cell>
          <cell r="AW17">
            <v>7180100</v>
          </cell>
          <cell r="AX17">
            <v>7308800</v>
          </cell>
          <cell r="AY17">
            <v>7485600</v>
          </cell>
          <cell r="AZ17">
            <v>7623600</v>
          </cell>
          <cell r="BA17">
            <v>7765800</v>
          </cell>
          <cell r="BB17">
            <v>7910500</v>
          </cell>
          <cell r="BC17">
            <v>8059500</v>
          </cell>
          <cell r="BD17">
            <v>8215700</v>
          </cell>
          <cell r="BE17">
            <v>8380100</v>
          </cell>
          <cell r="BF17">
            <v>8546000</v>
          </cell>
          <cell r="BG17">
            <v>8713300</v>
          </cell>
          <cell r="BH17">
            <v>8882800</v>
          </cell>
          <cell r="BI17">
            <v>9053300</v>
          </cell>
        </row>
        <row r="18">
          <cell r="B18" t="str">
            <v>Italy</v>
          </cell>
          <cell r="C18">
            <v>50536352</v>
          </cell>
          <cell r="D18">
            <v>50879448</v>
          </cell>
          <cell r="E18">
            <v>51252000</v>
          </cell>
          <cell r="F18">
            <v>51675352</v>
          </cell>
          <cell r="G18">
            <v>52112352</v>
          </cell>
          <cell r="H18">
            <v>52519000</v>
          </cell>
          <cell r="I18">
            <v>52900500</v>
          </cell>
          <cell r="J18">
            <v>53235752</v>
          </cell>
          <cell r="K18">
            <v>53537952</v>
          </cell>
          <cell r="L18">
            <v>53821848</v>
          </cell>
          <cell r="M18">
            <v>54073488</v>
          </cell>
          <cell r="N18">
            <v>54381344</v>
          </cell>
          <cell r="O18">
            <v>54751408</v>
          </cell>
          <cell r="P18">
            <v>55110868</v>
          </cell>
          <cell r="Q18">
            <v>55441000</v>
          </cell>
          <cell r="R18">
            <v>55718260</v>
          </cell>
          <cell r="S18">
            <v>55955412</v>
          </cell>
          <cell r="T18">
            <v>56155144</v>
          </cell>
          <cell r="U18">
            <v>56317748</v>
          </cell>
          <cell r="V18">
            <v>56433884</v>
          </cell>
          <cell r="W18">
            <v>56501676</v>
          </cell>
          <cell r="X18">
            <v>56543548</v>
          </cell>
          <cell r="Y18">
            <v>56564072</v>
          </cell>
          <cell r="Z18">
            <v>56576720</v>
          </cell>
          <cell r="AA18">
            <v>56593072</v>
          </cell>
          <cell r="AB18">
            <v>56596156</v>
          </cell>
          <cell r="AC18">
            <v>56601932</v>
          </cell>
          <cell r="AD18">
            <v>56629288</v>
          </cell>
          <cell r="AE18">
            <v>56671780</v>
          </cell>
          <cell r="AF18">
            <v>56719240</v>
          </cell>
          <cell r="AG18">
            <v>56758520</v>
          </cell>
          <cell r="AH18">
            <v>56797088</v>
          </cell>
          <cell r="AI18">
            <v>56831820</v>
          </cell>
          <cell r="AJ18">
            <v>56843400</v>
          </cell>
          <cell r="AK18">
            <v>56844304</v>
          </cell>
          <cell r="AL18">
            <v>56860280</v>
          </cell>
          <cell r="AM18">
            <v>56890372</v>
          </cell>
          <cell r="AN18">
            <v>56906744</v>
          </cell>
          <cell r="AO18">
            <v>56916316</v>
          </cell>
          <cell r="AP18">
            <v>56942108</v>
          </cell>
          <cell r="AQ18">
            <v>56974100</v>
          </cell>
          <cell r="AR18">
            <v>57059008</v>
          </cell>
          <cell r="AS18">
            <v>57313204</v>
          </cell>
          <cell r="AT18">
            <v>57685328</v>
          </cell>
          <cell r="AU18">
            <v>57969484</v>
          </cell>
          <cell r="AV18">
            <v>58143980</v>
          </cell>
          <cell r="AW18">
            <v>58438312</v>
          </cell>
          <cell r="AX18">
            <v>58826732</v>
          </cell>
          <cell r="AY18">
            <v>59095364</v>
          </cell>
          <cell r="AZ18">
            <v>59277416</v>
          </cell>
          <cell r="BA18">
            <v>59379448</v>
          </cell>
          <cell r="BB18">
            <v>59539716</v>
          </cell>
          <cell r="BC18">
            <v>60233948</v>
          </cell>
          <cell r="BD18">
            <v>60789140</v>
          </cell>
          <cell r="BE18">
            <v>60730584</v>
          </cell>
          <cell r="BF18">
            <v>60627496</v>
          </cell>
          <cell r="BG18">
            <v>60536708</v>
          </cell>
          <cell r="BH18">
            <v>60421760</v>
          </cell>
          <cell r="BI18">
            <v>60297396</v>
          </cell>
        </row>
        <row r="19">
          <cell r="B19" t="str">
            <v>Japan</v>
          </cell>
          <cell r="C19">
            <v>94943000</v>
          </cell>
          <cell r="D19">
            <v>95832000</v>
          </cell>
          <cell r="E19">
            <v>96812000</v>
          </cell>
          <cell r="F19">
            <v>97826000</v>
          </cell>
          <cell r="G19">
            <v>98883000</v>
          </cell>
          <cell r="H19">
            <v>99790000</v>
          </cell>
          <cell r="I19">
            <v>100725000</v>
          </cell>
          <cell r="J19">
            <v>101061000</v>
          </cell>
          <cell r="K19">
            <v>103172000</v>
          </cell>
          <cell r="L19">
            <v>104345000</v>
          </cell>
          <cell r="M19">
            <v>105697000</v>
          </cell>
          <cell r="N19">
            <v>107188000</v>
          </cell>
          <cell r="O19">
            <v>108079000</v>
          </cell>
          <cell r="P19">
            <v>110162000</v>
          </cell>
          <cell r="Q19">
            <v>111940000</v>
          </cell>
          <cell r="R19">
            <v>112771000</v>
          </cell>
          <cell r="S19">
            <v>113863000</v>
          </cell>
          <cell r="T19">
            <v>114898000</v>
          </cell>
          <cell r="U19">
            <v>115870000</v>
          </cell>
          <cell r="V19">
            <v>116782000</v>
          </cell>
          <cell r="W19">
            <v>117648000</v>
          </cell>
          <cell r="X19">
            <v>118449000</v>
          </cell>
          <cell r="Y19">
            <v>119259000</v>
          </cell>
          <cell r="Z19">
            <v>120018000</v>
          </cell>
          <cell r="AA19">
            <v>120754000</v>
          </cell>
          <cell r="AB19">
            <v>121492000</v>
          </cell>
          <cell r="AC19">
            <v>122091000</v>
          </cell>
          <cell r="AD19">
            <v>122613000</v>
          </cell>
          <cell r="AE19">
            <v>123116000</v>
          </cell>
          <cell r="AF19">
            <v>123537000</v>
          </cell>
          <cell r="AG19">
            <v>123921000</v>
          </cell>
          <cell r="AH19">
            <v>124229000</v>
          </cell>
          <cell r="AI19">
            <v>124536000</v>
          </cell>
          <cell r="AJ19">
            <v>124961000</v>
          </cell>
          <cell r="AK19">
            <v>125439000</v>
          </cell>
          <cell r="AL19">
            <v>125757000</v>
          </cell>
          <cell r="AM19">
            <v>126057000</v>
          </cell>
          <cell r="AN19">
            <v>126400000</v>
          </cell>
          <cell r="AO19">
            <v>126631000</v>
          </cell>
          <cell r="AP19">
            <v>126843000</v>
          </cell>
          <cell r="AQ19">
            <v>127149000</v>
          </cell>
          <cell r="AR19">
            <v>127445000</v>
          </cell>
          <cell r="AS19">
            <v>127718000</v>
          </cell>
          <cell r="AT19">
            <v>127761000</v>
          </cell>
          <cell r="AU19">
            <v>127773000</v>
          </cell>
          <cell r="AV19">
            <v>127854000</v>
          </cell>
          <cell r="AW19">
            <v>128001000</v>
          </cell>
          <cell r="AX19">
            <v>128063000</v>
          </cell>
          <cell r="AY19">
            <v>128047000</v>
          </cell>
          <cell r="AZ19">
            <v>128070000</v>
          </cell>
          <cell r="BA19">
            <v>127833000</v>
          </cell>
          <cell r="BB19">
            <v>127629000</v>
          </cell>
          <cell r="BC19">
            <v>127445000</v>
          </cell>
          <cell r="BD19">
            <v>127276000</v>
          </cell>
          <cell r="BE19">
            <v>127141000</v>
          </cell>
          <cell r="BF19">
            <v>126994512</v>
          </cell>
          <cell r="BG19">
            <v>126785800</v>
          </cell>
          <cell r="BH19">
            <v>126529104</v>
          </cell>
          <cell r="BI19">
            <v>126264928</v>
          </cell>
        </row>
        <row r="20">
          <cell r="B20" t="str">
            <v>Luxemburg</v>
          </cell>
          <cell r="C20">
            <v>316845</v>
          </cell>
          <cell r="D20">
            <v>320750</v>
          </cell>
          <cell r="E20">
            <v>324100</v>
          </cell>
          <cell r="F20">
            <v>327750</v>
          </cell>
          <cell r="G20">
            <v>331500</v>
          </cell>
          <cell r="H20">
            <v>333895</v>
          </cell>
          <cell r="I20">
            <v>334995</v>
          </cell>
          <cell r="J20">
            <v>335850</v>
          </cell>
          <cell r="K20">
            <v>337500</v>
          </cell>
          <cell r="L20">
            <v>339171</v>
          </cell>
          <cell r="M20">
            <v>342421</v>
          </cell>
          <cell r="N20">
            <v>346600</v>
          </cell>
          <cell r="O20">
            <v>350450</v>
          </cell>
          <cell r="P20">
            <v>355050</v>
          </cell>
          <cell r="Q20">
            <v>358950</v>
          </cell>
          <cell r="R20">
            <v>360731</v>
          </cell>
          <cell r="S20">
            <v>361358</v>
          </cell>
          <cell r="T20">
            <v>362007</v>
          </cell>
          <cell r="U20">
            <v>362856</v>
          </cell>
          <cell r="V20">
            <v>364150</v>
          </cell>
          <cell r="W20">
            <v>365225</v>
          </cell>
          <cell r="X20">
            <v>365525</v>
          </cell>
          <cell r="Y20">
            <v>365622</v>
          </cell>
          <cell r="Z20">
            <v>365998</v>
          </cell>
          <cell r="AA20">
            <v>366706</v>
          </cell>
          <cell r="AB20">
            <v>368355</v>
          </cell>
          <cell r="AC20">
            <v>370750</v>
          </cell>
          <cell r="AD20">
            <v>373450</v>
          </cell>
          <cell r="AE20">
            <v>377100</v>
          </cell>
          <cell r="AF20">
            <v>381850</v>
          </cell>
          <cell r="AG20">
            <v>387000</v>
          </cell>
          <cell r="AH20">
            <v>392175</v>
          </cell>
          <cell r="AI20">
            <v>397475</v>
          </cell>
          <cell r="AJ20">
            <v>402925</v>
          </cell>
          <cell r="AK20">
            <v>408625</v>
          </cell>
          <cell r="AL20">
            <v>414225</v>
          </cell>
          <cell r="AM20">
            <v>419450</v>
          </cell>
          <cell r="AN20">
            <v>424700</v>
          </cell>
          <cell r="AO20">
            <v>430475</v>
          </cell>
          <cell r="AP20">
            <v>436300</v>
          </cell>
          <cell r="AQ20">
            <v>441525</v>
          </cell>
          <cell r="AR20">
            <v>446175</v>
          </cell>
          <cell r="AS20">
            <v>451630</v>
          </cell>
          <cell r="AT20">
            <v>458095</v>
          </cell>
          <cell r="AU20">
            <v>465158</v>
          </cell>
          <cell r="AV20">
            <v>472637</v>
          </cell>
          <cell r="AW20">
            <v>479993</v>
          </cell>
          <cell r="AX20">
            <v>488650</v>
          </cell>
          <cell r="AY20">
            <v>497783</v>
          </cell>
          <cell r="AZ20">
            <v>506953</v>
          </cell>
          <cell r="BA20">
            <v>518347</v>
          </cell>
          <cell r="BB20">
            <v>530946</v>
          </cell>
          <cell r="BC20">
            <v>543360</v>
          </cell>
          <cell r="BD20">
            <v>556319</v>
          </cell>
          <cell r="BE20">
            <v>569604</v>
          </cell>
          <cell r="BF20">
            <v>582014</v>
          </cell>
          <cell r="BG20">
            <v>596336</v>
          </cell>
          <cell r="BH20">
            <v>607950</v>
          </cell>
          <cell r="BI20">
            <v>619896</v>
          </cell>
        </row>
        <row r="21">
          <cell r="B21" t="str">
            <v>Netherlands</v>
          </cell>
          <cell r="C21">
            <v>11638712</v>
          </cell>
          <cell r="D21">
            <v>11805689</v>
          </cell>
          <cell r="E21">
            <v>11965966</v>
          </cell>
          <cell r="F21">
            <v>12127120</v>
          </cell>
          <cell r="G21">
            <v>12294732</v>
          </cell>
          <cell r="H21">
            <v>12456251</v>
          </cell>
          <cell r="I21">
            <v>12598201</v>
          </cell>
          <cell r="J21">
            <v>12729721</v>
          </cell>
          <cell r="K21">
            <v>12877984</v>
          </cell>
          <cell r="L21">
            <v>13038526</v>
          </cell>
          <cell r="M21">
            <v>13194497</v>
          </cell>
          <cell r="N21">
            <v>13328593</v>
          </cell>
          <cell r="O21">
            <v>13439322</v>
          </cell>
          <cell r="P21">
            <v>13545056</v>
          </cell>
          <cell r="Q21">
            <v>13666335</v>
          </cell>
          <cell r="R21">
            <v>13774037</v>
          </cell>
          <cell r="S21">
            <v>13856185</v>
          </cell>
          <cell r="T21">
            <v>13941700</v>
          </cell>
          <cell r="U21">
            <v>14038270</v>
          </cell>
          <cell r="V21">
            <v>14149800</v>
          </cell>
          <cell r="W21">
            <v>14247208</v>
          </cell>
          <cell r="X21">
            <v>14312690</v>
          </cell>
          <cell r="Y21">
            <v>14367070</v>
          </cell>
          <cell r="Z21">
            <v>14424211</v>
          </cell>
          <cell r="AA21">
            <v>14491632</v>
          </cell>
          <cell r="AB21">
            <v>14572278</v>
          </cell>
          <cell r="AC21">
            <v>14665037</v>
          </cell>
          <cell r="AD21">
            <v>14760094</v>
          </cell>
          <cell r="AE21">
            <v>14848907</v>
          </cell>
          <cell r="AF21">
            <v>14951510</v>
          </cell>
          <cell r="AG21">
            <v>15069798</v>
          </cell>
          <cell r="AH21">
            <v>15184166</v>
          </cell>
          <cell r="AI21">
            <v>15290368</v>
          </cell>
          <cell r="AJ21">
            <v>15382838</v>
          </cell>
          <cell r="AK21">
            <v>15459006</v>
          </cell>
          <cell r="AL21">
            <v>15530498</v>
          </cell>
          <cell r="AM21">
            <v>15610650</v>
          </cell>
          <cell r="AN21">
            <v>15707209</v>
          </cell>
          <cell r="AO21">
            <v>15812088</v>
          </cell>
          <cell r="AP21">
            <v>15925513</v>
          </cell>
          <cell r="AQ21">
            <v>16046180</v>
          </cell>
          <cell r="AR21">
            <v>16148929</v>
          </cell>
          <cell r="AS21">
            <v>16225302</v>
          </cell>
          <cell r="AT21">
            <v>16281779</v>
          </cell>
          <cell r="AU21">
            <v>16319868</v>
          </cell>
          <cell r="AV21">
            <v>16346101</v>
          </cell>
          <cell r="AW21">
            <v>16381696</v>
          </cell>
          <cell r="AX21">
            <v>16445593</v>
          </cell>
          <cell r="AY21">
            <v>16530388</v>
          </cell>
          <cell r="AZ21">
            <v>16615394</v>
          </cell>
          <cell r="BA21">
            <v>16693074</v>
          </cell>
          <cell r="BB21">
            <v>16754962</v>
          </cell>
          <cell r="BC21">
            <v>16804432</v>
          </cell>
          <cell r="BD21">
            <v>16865008</v>
          </cell>
          <cell r="BE21">
            <v>16939924</v>
          </cell>
          <cell r="BF21">
            <v>17030314</v>
          </cell>
          <cell r="BG21">
            <v>17131296</v>
          </cell>
          <cell r="BH21">
            <v>17231624</v>
          </cell>
          <cell r="BI21">
            <v>17332850</v>
          </cell>
        </row>
        <row r="22">
          <cell r="B22" t="str">
            <v>Norway</v>
          </cell>
          <cell r="C22">
            <v>3609800</v>
          </cell>
          <cell r="D22">
            <v>3638918</v>
          </cell>
          <cell r="E22">
            <v>3666537</v>
          </cell>
          <cell r="F22">
            <v>3694339</v>
          </cell>
          <cell r="G22">
            <v>3723168</v>
          </cell>
          <cell r="H22">
            <v>3753012</v>
          </cell>
          <cell r="I22">
            <v>3784539</v>
          </cell>
          <cell r="J22">
            <v>3816486</v>
          </cell>
          <cell r="K22">
            <v>3847707</v>
          </cell>
          <cell r="L22">
            <v>3875763</v>
          </cell>
          <cell r="M22">
            <v>3903039</v>
          </cell>
          <cell r="N22">
            <v>3933004</v>
          </cell>
          <cell r="O22">
            <v>3960612</v>
          </cell>
          <cell r="P22">
            <v>3985258</v>
          </cell>
          <cell r="Q22">
            <v>4007313</v>
          </cell>
          <cell r="R22">
            <v>4026152</v>
          </cell>
          <cell r="S22">
            <v>4043205</v>
          </cell>
          <cell r="T22">
            <v>4058671</v>
          </cell>
          <cell r="U22">
            <v>4072517</v>
          </cell>
          <cell r="V22">
            <v>4085620</v>
          </cell>
          <cell r="W22">
            <v>4099702</v>
          </cell>
          <cell r="X22">
            <v>4114787</v>
          </cell>
          <cell r="Y22">
            <v>4128432</v>
          </cell>
          <cell r="Z22">
            <v>4140099</v>
          </cell>
          <cell r="AA22">
            <v>4152516</v>
          </cell>
          <cell r="AB22">
            <v>4167354</v>
          </cell>
          <cell r="AC22">
            <v>4186905</v>
          </cell>
          <cell r="AD22">
            <v>4209488</v>
          </cell>
          <cell r="AE22">
            <v>4226901</v>
          </cell>
          <cell r="AF22">
            <v>4241473</v>
          </cell>
          <cell r="AG22">
            <v>4261732</v>
          </cell>
          <cell r="AH22">
            <v>4286401</v>
          </cell>
          <cell r="AI22">
            <v>4311991</v>
          </cell>
          <cell r="AJ22">
            <v>4336613</v>
          </cell>
          <cell r="AK22">
            <v>4359184</v>
          </cell>
          <cell r="AL22">
            <v>4381336</v>
          </cell>
          <cell r="AM22">
            <v>4405157</v>
          </cell>
          <cell r="AN22">
            <v>4431464</v>
          </cell>
          <cell r="AO22">
            <v>4461913</v>
          </cell>
          <cell r="AP22">
            <v>4490967</v>
          </cell>
          <cell r="AQ22">
            <v>4513751</v>
          </cell>
          <cell r="AR22">
            <v>4538159</v>
          </cell>
          <cell r="AS22">
            <v>4564855</v>
          </cell>
          <cell r="AT22">
            <v>4591910</v>
          </cell>
          <cell r="AU22">
            <v>4623291</v>
          </cell>
          <cell r="AV22">
            <v>4660677</v>
          </cell>
          <cell r="AW22">
            <v>4709153</v>
          </cell>
          <cell r="AX22">
            <v>4768212</v>
          </cell>
          <cell r="AY22">
            <v>4828726</v>
          </cell>
          <cell r="AZ22">
            <v>4889252</v>
          </cell>
          <cell r="BA22">
            <v>4953088</v>
          </cell>
          <cell r="BB22">
            <v>5018573</v>
          </cell>
          <cell r="BC22">
            <v>5079623</v>
          </cell>
          <cell r="BD22">
            <v>5137232</v>
          </cell>
          <cell r="BE22">
            <v>5188607</v>
          </cell>
          <cell r="BF22">
            <v>5234519</v>
          </cell>
          <cell r="BG22">
            <v>5276968</v>
          </cell>
          <cell r="BH22">
            <v>5311916</v>
          </cell>
          <cell r="BI22">
            <v>5347896</v>
          </cell>
        </row>
        <row r="23">
          <cell r="B23" t="str">
            <v>Portugal</v>
          </cell>
          <cell r="C23">
            <v>8929316</v>
          </cell>
          <cell r="D23">
            <v>8993985</v>
          </cell>
          <cell r="E23">
            <v>9030355</v>
          </cell>
          <cell r="F23">
            <v>9035365</v>
          </cell>
          <cell r="G23">
            <v>8998595</v>
          </cell>
          <cell r="H23">
            <v>8930990</v>
          </cell>
          <cell r="I23">
            <v>8874520</v>
          </cell>
          <cell r="J23">
            <v>8836650</v>
          </cell>
          <cell r="K23">
            <v>8757705</v>
          </cell>
          <cell r="L23">
            <v>8680431</v>
          </cell>
          <cell r="M23">
            <v>8643756</v>
          </cell>
          <cell r="N23">
            <v>8630430</v>
          </cell>
          <cell r="O23">
            <v>8633100</v>
          </cell>
          <cell r="P23">
            <v>8754365</v>
          </cell>
          <cell r="Q23">
            <v>9093470</v>
          </cell>
          <cell r="R23">
            <v>9355810</v>
          </cell>
          <cell r="S23">
            <v>9455675</v>
          </cell>
          <cell r="T23">
            <v>9558250</v>
          </cell>
          <cell r="U23">
            <v>9661265</v>
          </cell>
          <cell r="V23">
            <v>9766312</v>
          </cell>
          <cell r="W23">
            <v>9851362</v>
          </cell>
          <cell r="X23">
            <v>9911771</v>
          </cell>
          <cell r="Y23">
            <v>9957865</v>
          </cell>
          <cell r="Z23">
            <v>9996232</v>
          </cell>
          <cell r="AA23">
            <v>10023613</v>
          </cell>
          <cell r="AB23">
            <v>10032734</v>
          </cell>
          <cell r="AC23">
            <v>10030031</v>
          </cell>
          <cell r="AD23">
            <v>10019610</v>
          </cell>
          <cell r="AE23">
            <v>10005000</v>
          </cell>
          <cell r="AF23">
            <v>9983218</v>
          </cell>
          <cell r="AG23">
            <v>9960235</v>
          </cell>
          <cell r="AH23">
            <v>9952494</v>
          </cell>
          <cell r="AI23">
            <v>9964675</v>
          </cell>
          <cell r="AJ23">
            <v>9991525</v>
          </cell>
          <cell r="AK23">
            <v>10026176</v>
          </cell>
          <cell r="AL23">
            <v>10063945</v>
          </cell>
          <cell r="AM23">
            <v>10108977</v>
          </cell>
          <cell r="AN23">
            <v>10160196</v>
          </cell>
          <cell r="AO23">
            <v>10217828</v>
          </cell>
          <cell r="AP23">
            <v>10289898</v>
          </cell>
          <cell r="AQ23">
            <v>10362722</v>
          </cell>
          <cell r="AR23">
            <v>10419631</v>
          </cell>
          <cell r="AS23">
            <v>10458821</v>
          </cell>
          <cell r="AT23">
            <v>10483861</v>
          </cell>
          <cell r="AU23">
            <v>10503330</v>
          </cell>
          <cell r="AV23">
            <v>10522288</v>
          </cell>
          <cell r="AW23">
            <v>10542964</v>
          </cell>
          <cell r="AX23">
            <v>10558177</v>
          </cell>
          <cell r="AY23">
            <v>10568247</v>
          </cell>
          <cell r="AZ23">
            <v>10573100</v>
          </cell>
          <cell r="BA23">
            <v>10557560</v>
          </cell>
          <cell r="BB23">
            <v>10514844</v>
          </cell>
          <cell r="BC23">
            <v>10457295</v>
          </cell>
          <cell r="BD23">
            <v>10401062</v>
          </cell>
          <cell r="BE23">
            <v>10358076</v>
          </cell>
          <cell r="BF23">
            <v>10325452</v>
          </cell>
          <cell r="BG23">
            <v>10300300</v>
          </cell>
          <cell r="BH23">
            <v>10283822</v>
          </cell>
          <cell r="BI23">
            <v>10269417</v>
          </cell>
        </row>
        <row r="24">
          <cell r="B24" t="str">
            <v>Singapore</v>
          </cell>
          <cell r="C24">
            <v>1702400</v>
          </cell>
          <cell r="D24">
            <v>1750200</v>
          </cell>
          <cell r="E24">
            <v>1795000</v>
          </cell>
          <cell r="F24">
            <v>1841600</v>
          </cell>
          <cell r="G24">
            <v>1886900</v>
          </cell>
          <cell r="H24">
            <v>1934400</v>
          </cell>
          <cell r="I24">
            <v>1977600</v>
          </cell>
          <cell r="J24">
            <v>2012000</v>
          </cell>
          <cell r="K24">
            <v>2042500</v>
          </cell>
          <cell r="L24">
            <v>2074507</v>
          </cell>
          <cell r="M24">
            <v>2112900</v>
          </cell>
          <cell r="N24">
            <v>2152400</v>
          </cell>
          <cell r="O24">
            <v>2193000</v>
          </cell>
          <cell r="P24">
            <v>2229800</v>
          </cell>
          <cell r="Q24">
            <v>2262600</v>
          </cell>
          <cell r="R24">
            <v>2293300</v>
          </cell>
          <cell r="S24">
            <v>2325300</v>
          </cell>
          <cell r="T24">
            <v>2353600</v>
          </cell>
          <cell r="U24">
            <v>2383500</v>
          </cell>
          <cell r="V24">
            <v>2413945</v>
          </cell>
          <cell r="W24">
            <v>2532835</v>
          </cell>
          <cell r="X24">
            <v>2646466</v>
          </cell>
          <cell r="Y24">
            <v>2681061</v>
          </cell>
          <cell r="Z24">
            <v>2732221</v>
          </cell>
          <cell r="AA24">
            <v>2735957</v>
          </cell>
          <cell r="AB24">
            <v>2733373</v>
          </cell>
          <cell r="AC24">
            <v>2774789</v>
          </cell>
          <cell r="AD24">
            <v>2846108</v>
          </cell>
          <cell r="AE24">
            <v>2930901</v>
          </cell>
          <cell r="AF24">
            <v>3047132</v>
          </cell>
          <cell r="AG24">
            <v>3135083</v>
          </cell>
          <cell r="AH24">
            <v>3230698</v>
          </cell>
          <cell r="AI24">
            <v>3313471</v>
          </cell>
          <cell r="AJ24">
            <v>3419048</v>
          </cell>
          <cell r="AK24">
            <v>3524506</v>
          </cell>
          <cell r="AL24">
            <v>3670704</v>
          </cell>
          <cell r="AM24">
            <v>3796038</v>
          </cell>
          <cell r="AN24">
            <v>3927213</v>
          </cell>
          <cell r="AO24">
            <v>3958723</v>
          </cell>
          <cell r="AP24">
            <v>4027887</v>
          </cell>
          <cell r="AQ24">
            <v>4138012</v>
          </cell>
          <cell r="AR24">
            <v>4175950</v>
          </cell>
          <cell r="AS24">
            <v>4114826</v>
          </cell>
          <cell r="AT24">
            <v>4166664</v>
          </cell>
          <cell r="AU24">
            <v>4265762</v>
          </cell>
          <cell r="AV24">
            <v>4401365</v>
          </cell>
          <cell r="AW24">
            <v>4588599</v>
          </cell>
          <cell r="AX24">
            <v>4839396</v>
          </cell>
          <cell r="AY24">
            <v>4987573</v>
          </cell>
          <cell r="AZ24">
            <v>5076732</v>
          </cell>
          <cell r="BA24">
            <v>5183688</v>
          </cell>
          <cell r="BB24">
            <v>5312437</v>
          </cell>
          <cell r="BC24">
            <v>5399162</v>
          </cell>
          <cell r="BD24">
            <v>5469724</v>
          </cell>
          <cell r="BE24">
            <v>5535002</v>
          </cell>
          <cell r="BF24">
            <v>5607283</v>
          </cell>
          <cell r="BG24">
            <v>5612253</v>
          </cell>
          <cell r="BH24">
            <v>5638676</v>
          </cell>
          <cell r="BI24">
            <v>5703569</v>
          </cell>
        </row>
        <row r="25">
          <cell r="B25" t="str">
            <v>South Korea</v>
          </cell>
          <cell r="C25">
            <v>25765672</v>
          </cell>
          <cell r="D25">
            <v>26513030</v>
          </cell>
          <cell r="E25">
            <v>27261748</v>
          </cell>
          <cell r="F25">
            <v>27984156</v>
          </cell>
          <cell r="G25">
            <v>28704674</v>
          </cell>
          <cell r="H25">
            <v>29435572</v>
          </cell>
          <cell r="I25">
            <v>30130984</v>
          </cell>
          <cell r="J25">
            <v>30838302</v>
          </cell>
          <cell r="K25">
            <v>31544266</v>
          </cell>
          <cell r="L25">
            <v>32240828</v>
          </cell>
          <cell r="M25">
            <v>32882704</v>
          </cell>
          <cell r="N25">
            <v>33505406</v>
          </cell>
          <cell r="O25">
            <v>34103148</v>
          </cell>
          <cell r="P25">
            <v>34692264</v>
          </cell>
          <cell r="Q25">
            <v>35280724</v>
          </cell>
          <cell r="R25">
            <v>35848524</v>
          </cell>
          <cell r="S25">
            <v>36411796</v>
          </cell>
          <cell r="T25">
            <v>36969184</v>
          </cell>
          <cell r="U25">
            <v>37534236</v>
          </cell>
          <cell r="V25">
            <v>38123776</v>
          </cell>
          <cell r="W25">
            <v>38723248</v>
          </cell>
          <cell r="X25">
            <v>39326352</v>
          </cell>
          <cell r="Y25">
            <v>39910404</v>
          </cell>
          <cell r="Z25">
            <v>40405956</v>
          </cell>
          <cell r="AA25">
            <v>40805744</v>
          </cell>
          <cell r="AB25">
            <v>41213672</v>
          </cell>
          <cell r="AC25">
            <v>41621688</v>
          </cell>
          <cell r="AD25">
            <v>42031248</v>
          </cell>
          <cell r="AE25">
            <v>42449040</v>
          </cell>
          <cell r="AF25">
            <v>42869284</v>
          </cell>
          <cell r="AG25">
            <v>43295704</v>
          </cell>
          <cell r="AH25">
            <v>43747960</v>
          </cell>
          <cell r="AI25">
            <v>44194628</v>
          </cell>
          <cell r="AJ25">
            <v>44641540</v>
          </cell>
          <cell r="AK25">
            <v>45092992</v>
          </cell>
          <cell r="AL25">
            <v>45524680</v>
          </cell>
          <cell r="AM25">
            <v>45953580</v>
          </cell>
          <cell r="AN25">
            <v>46286504</v>
          </cell>
          <cell r="AO25">
            <v>46616676</v>
          </cell>
          <cell r="AP25">
            <v>47008112</v>
          </cell>
          <cell r="AQ25">
            <v>47370164</v>
          </cell>
          <cell r="AR25">
            <v>47644736</v>
          </cell>
          <cell r="AS25">
            <v>47892328</v>
          </cell>
          <cell r="AT25">
            <v>48082520</v>
          </cell>
          <cell r="AU25">
            <v>48184560</v>
          </cell>
          <cell r="AV25">
            <v>48438292</v>
          </cell>
          <cell r="AW25">
            <v>48683640</v>
          </cell>
          <cell r="AX25">
            <v>49054708</v>
          </cell>
          <cell r="AY25">
            <v>49307836</v>
          </cell>
          <cell r="AZ25">
            <v>49554112</v>
          </cell>
          <cell r="BA25">
            <v>49936640</v>
          </cell>
          <cell r="BB25">
            <v>50199852</v>
          </cell>
          <cell r="BC25">
            <v>50428892</v>
          </cell>
          <cell r="BD25">
            <v>50746660</v>
          </cell>
          <cell r="BE25">
            <v>51014948</v>
          </cell>
          <cell r="BF25">
            <v>51217804</v>
          </cell>
          <cell r="BG25">
            <v>51361912</v>
          </cell>
          <cell r="BH25">
            <v>51606632</v>
          </cell>
          <cell r="BI25">
            <v>51709096</v>
          </cell>
        </row>
        <row r="26">
          <cell r="B26" t="str">
            <v>Spain</v>
          </cell>
          <cell r="C26">
            <v>30739250</v>
          </cell>
          <cell r="D26">
            <v>31023366</v>
          </cell>
          <cell r="E26">
            <v>31296652</v>
          </cell>
          <cell r="F26">
            <v>31609196</v>
          </cell>
          <cell r="G26">
            <v>31954292</v>
          </cell>
          <cell r="H26">
            <v>32283194</v>
          </cell>
          <cell r="I26">
            <v>32682948</v>
          </cell>
          <cell r="J26">
            <v>33113134</v>
          </cell>
          <cell r="K26">
            <v>33441054</v>
          </cell>
          <cell r="L26">
            <v>33814532</v>
          </cell>
          <cell r="M26">
            <v>34224488</v>
          </cell>
          <cell r="N26">
            <v>34604468</v>
          </cell>
          <cell r="O26">
            <v>34988948</v>
          </cell>
          <cell r="P26">
            <v>35373336</v>
          </cell>
          <cell r="Q26">
            <v>35757900</v>
          </cell>
          <cell r="R26">
            <v>36137812</v>
          </cell>
          <cell r="S26">
            <v>36511640</v>
          </cell>
          <cell r="T26">
            <v>36864896</v>
          </cell>
          <cell r="U26">
            <v>37191328</v>
          </cell>
          <cell r="V26">
            <v>37491164</v>
          </cell>
          <cell r="W26">
            <v>37758632</v>
          </cell>
          <cell r="X26">
            <v>37986012</v>
          </cell>
          <cell r="Y26">
            <v>38171524</v>
          </cell>
          <cell r="Z26">
            <v>38330364</v>
          </cell>
          <cell r="AA26">
            <v>38469512</v>
          </cell>
          <cell r="AB26">
            <v>38584624</v>
          </cell>
          <cell r="AC26">
            <v>38684816</v>
          </cell>
          <cell r="AD26">
            <v>38766940</v>
          </cell>
          <cell r="AE26">
            <v>38827764</v>
          </cell>
          <cell r="AF26">
            <v>38867320</v>
          </cell>
          <cell r="AG26">
            <v>38966376</v>
          </cell>
          <cell r="AH26">
            <v>39157684</v>
          </cell>
          <cell r="AI26">
            <v>39361264</v>
          </cell>
          <cell r="AJ26">
            <v>39549108</v>
          </cell>
          <cell r="AK26">
            <v>39724048</v>
          </cell>
          <cell r="AL26">
            <v>39889852</v>
          </cell>
          <cell r="AM26">
            <v>40057388</v>
          </cell>
          <cell r="AN26">
            <v>40223508</v>
          </cell>
          <cell r="AO26">
            <v>40386876</v>
          </cell>
          <cell r="AP26">
            <v>40567864</v>
          </cell>
          <cell r="AQ26">
            <v>40850412</v>
          </cell>
          <cell r="AR26">
            <v>41431560</v>
          </cell>
          <cell r="AS26">
            <v>42187644</v>
          </cell>
          <cell r="AT26">
            <v>42921896</v>
          </cell>
          <cell r="AU26">
            <v>43653156</v>
          </cell>
          <cell r="AV26">
            <v>44397320</v>
          </cell>
          <cell r="AW26">
            <v>45226804</v>
          </cell>
          <cell r="AX26">
            <v>45954104</v>
          </cell>
          <cell r="AY26">
            <v>46362944</v>
          </cell>
          <cell r="AZ26">
            <v>46576896</v>
          </cell>
          <cell r="BA26">
            <v>46742696</v>
          </cell>
          <cell r="BB26">
            <v>46773056</v>
          </cell>
          <cell r="BC26">
            <v>46620044</v>
          </cell>
          <cell r="BD26">
            <v>46480880</v>
          </cell>
          <cell r="BE26">
            <v>46444832</v>
          </cell>
          <cell r="BF26">
            <v>46484064</v>
          </cell>
          <cell r="BG26">
            <v>46593236</v>
          </cell>
          <cell r="BH26">
            <v>46797752</v>
          </cell>
          <cell r="BI26">
            <v>47076780</v>
          </cell>
        </row>
        <row r="27">
          <cell r="B27" t="str">
            <v>Sweden</v>
          </cell>
          <cell r="C27">
            <v>7519998</v>
          </cell>
          <cell r="D27">
            <v>7561588</v>
          </cell>
          <cell r="E27">
            <v>7604328</v>
          </cell>
          <cell r="F27">
            <v>7661354</v>
          </cell>
          <cell r="G27">
            <v>7733853</v>
          </cell>
          <cell r="H27">
            <v>7807797</v>
          </cell>
          <cell r="I27">
            <v>7867931</v>
          </cell>
          <cell r="J27">
            <v>7912273</v>
          </cell>
          <cell r="K27">
            <v>7968072</v>
          </cell>
          <cell r="L27">
            <v>8042801</v>
          </cell>
          <cell r="M27">
            <v>8098334</v>
          </cell>
          <cell r="N27">
            <v>8122300</v>
          </cell>
          <cell r="O27">
            <v>8136312</v>
          </cell>
          <cell r="P27">
            <v>8159955</v>
          </cell>
          <cell r="Q27">
            <v>8192437</v>
          </cell>
          <cell r="R27">
            <v>8222286</v>
          </cell>
          <cell r="S27">
            <v>8251540</v>
          </cell>
          <cell r="T27">
            <v>8275599</v>
          </cell>
          <cell r="U27">
            <v>8293678</v>
          </cell>
          <cell r="V27">
            <v>8310531</v>
          </cell>
          <cell r="W27">
            <v>8320503</v>
          </cell>
          <cell r="X27">
            <v>8325263</v>
          </cell>
          <cell r="Y27">
            <v>8329033</v>
          </cell>
          <cell r="Z27">
            <v>8336605</v>
          </cell>
          <cell r="AA27">
            <v>8350386</v>
          </cell>
          <cell r="AB27">
            <v>8369829</v>
          </cell>
          <cell r="AC27">
            <v>8397804</v>
          </cell>
          <cell r="AD27">
            <v>8436489</v>
          </cell>
          <cell r="AE27">
            <v>8492964</v>
          </cell>
          <cell r="AF27">
            <v>8558835</v>
          </cell>
          <cell r="AG27">
            <v>8617375</v>
          </cell>
          <cell r="AH27">
            <v>8668067</v>
          </cell>
          <cell r="AI27">
            <v>8718561</v>
          </cell>
          <cell r="AJ27">
            <v>8780745</v>
          </cell>
          <cell r="AK27">
            <v>8826939</v>
          </cell>
          <cell r="AL27">
            <v>8840998</v>
          </cell>
          <cell r="AM27">
            <v>8846062</v>
          </cell>
          <cell r="AN27">
            <v>8850974</v>
          </cell>
          <cell r="AO27">
            <v>8857874</v>
          </cell>
          <cell r="AP27">
            <v>8872109</v>
          </cell>
          <cell r="AQ27">
            <v>8895960</v>
          </cell>
          <cell r="AR27">
            <v>8924958</v>
          </cell>
          <cell r="AS27">
            <v>8958229</v>
          </cell>
          <cell r="AT27">
            <v>8993531</v>
          </cell>
          <cell r="AU27">
            <v>9029572</v>
          </cell>
          <cell r="AV27">
            <v>9080505</v>
          </cell>
          <cell r="AW27">
            <v>9148092</v>
          </cell>
          <cell r="AX27">
            <v>9219637</v>
          </cell>
          <cell r="AY27">
            <v>9298515</v>
          </cell>
          <cell r="AZ27">
            <v>9378126</v>
          </cell>
          <cell r="BA27">
            <v>9449213</v>
          </cell>
          <cell r="BB27">
            <v>9519374</v>
          </cell>
          <cell r="BC27">
            <v>9600379</v>
          </cell>
          <cell r="BD27">
            <v>9696110</v>
          </cell>
          <cell r="BE27">
            <v>9799186</v>
          </cell>
          <cell r="BF27">
            <v>9923085</v>
          </cell>
          <cell r="BG27">
            <v>10057698</v>
          </cell>
          <cell r="BH27">
            <v>10175214</v>
          </cell>
          <cell r="BI27">
            <v>10285453</v>
          </cell>
        </row>
        <row r="28">
          <cell r="B28" t="str">
            <v>United Kingdom</v>
          </cell>
          <cell r="C28">
            <v>52800000</v>
          </cell>
          <cell r="D28">
            <v>53250000</v>
          </cell>
          <cell r="E28">
            <v>53650000</v>
          </cell>
          <cell r="F28">
            <v>54000000</v>
          </cell>
          <cell r="G28">
            <v>54348048</v>
          </cell>
          <cell r="H28">
            <v>54648500</v>
          </cell>
          <cell r="I28">
            <v>54943600</v>
          </cell>
          <cell r="J28">
            <v>55211700</v>
          </cell>
          <cell r="K28">
            <v>55441752</v>
          </cell>
          <cell r="L28">
            <v>55663248</v>
          </cell>
          <cell r="M28">
            <v>55896224</v>
          </cell>
          <cell r="N28">
            <v>56086064</v>
          </cell>
          <cell r="O28">
            <v>56194528</v>
          </cell>
          <cell r="P28">
            <v>56229976</v>
          </cell>
          <cell r="Q28">
            <v>56225800</v>
          </cell>
          <cell r="R28">
            <v>56211968</v>
          </cell>
          <cell r="S28">
            <v>56193492</v>
          </cell>
          <cell r="T28">
            <v>56196504</v>
          </cell>
          <cell r="U28">
            <v>56246952</v>
          </cell>
          <cell r="V28">
            <v>56314216</v>
          </cell>
          <cell r="W28">
            <v>56333828</v>
          </cell>
          <cell r="X28">
            <v>56313640</v>
          </cell>
          <cell r="Y28">
            <v>56332848</v>
          </cell>
          <cell r="Z28">
            <v>56422072</v>
          </cell>
          <cell r="AA28">
            <v>56550268</v>
          </cell>
          <cell r="AB28">
            <v>56681396</v>
          </cell>
          <cell r="AC28">
            <v>56802048</v>
          </cell>
          <cell r="AD28">
            <v>56928328</v>
          </cell>
          <cell r="AE28">
            <v>57076712</v>
          </cell>
          <cell r="AF28">
            <v>57247584</v>
          </cell>
          <cell r="AG28">
            <v>57424896</v>
          </cell>
          <cell r="AH28">
            <v>57580400</v>
          </cell>
          <cell r="AI28">
            <v>57718616</v>
          </cell>
          <cell r="AJ28">
            <v>57865744</v>
          </cell>
          <cell r="AK28">
            <v>58019032</v>
          </cell>
          <cell r="AL28">
            <v>58166952</v>
          </cell>
          <cell r="AM28">
            <v>58316952</v>
          </cell>
          <cell r="AN28">
            <v>58487140</v>
          </cell>
          <cell r="AO28">
            <v>58682464</v>
          </cell>
          <cell r="AP28">
            <v>58892512</v>
          </cell>
          <cell r="AQ28">
            <v>59119672</v>
          </cell>
          <cell r="AR28">
            <v>59370480</v>
          </cell>
          <cell r="AS28">
            <v>59647576</v>
          </cell>
          <cell r="AT28">
            <v>59987904</v>
          </cell>
          <cell r="AU28">
            <v>60401208</v>
          </cell>
          <cell r="AV28">
            <v>60846820</v>
          </cell>
          <cell r="AW28">
            <v>61322464</v>
          </cell>
          <cell r="AX28">
            <v>61806996</v>
          </cell>
          <cell r="AY28">
            <v>62276272</v>
          </cell>
          <cell r="AZ28">
            <v>62766364</v>
          </cell>
          <cell r="BA28">
            <v>63258808</v>
          </cell>
          <cell r="BB28">
            <v>63700216</v>
          </cell>
          <cell r="BC28">
            <v>64128272</v>
          </cell>
          <cell r="BD28">
            <v>64602296</v>
          </cell>
          <cell r="BE28">
            <v>65116220</v>
          </cell>
          <cell r="BF28">
            <v>65611592</v>
          </cell>
          <cell r="BG28">
            <v>66058860</v>
          </cell>
          <cell r="BH28">
            <v>66460344</v>
          </cell>
          <cell r="BI28">
            <v>66834404</v>
          </cell>
        </row>
        <row r="29">
          <cell r="B29" t="str">
            <v>United States</v>
          </cell>
          <cell r="C29">
            <v>183691008</v>
          </cell>
          <cell r="D29">
            <v>186538000</v>
          </cell>
          <cell r="E29">
            <v>189242000</v>
          </cell>
          <cell r="F29">
            <v>191888992</v>
          </cell>
          <cell r="G29">
            <v>194303008</v>
          </cell>
          <cell r="H29">
            <v>196560000</v>
          </cell>
          <cell r="I29">
            <v>198712000</v>
          </cell>
          <cell r="J29">
            <v>200706000</v>
          </cell>
          <cell r="K29">
            <v>202676992</v>
          </cell>
          <cell r="L29">
            <v>205052000</v>
          </cell>
          <cell r="M29">
            <v>207660992</v>
          </cell>
          <cell r="N29">
            <v>209896000</v>
          </cell>
          <cell r="O29">
            <v>211908992</v>
          </cell>
          <cell r="P29">
            <v>213854000</v>
          </cell>
          <cell r="Q29">
            <v>215972992</v>
          </cell>
          <cell r="R29">
            <v>218035008</v>
          </cell>
          <cell r="S29">
            <v>220239008</v>
          </cell>
          <cell r="T29">
            <v>222584992</v>
          </cell>
          <cell r="U29">
            <v>225055008</v>
          </cell>
          <cell r="V29">
            <v>227224992</v>
          </cell>
          <cell r="W29">
            <v>229466000</v>
          </cell>
          <cell r="X29">
            <v>231664000</v>
          </cell>
          <cell r="Y29">
            <v>233792000</v>
          </cell>
          <cell r="Z29">
            <v>235824992</v>
          </cell>
          <cell r="AA29">
            <v>237924000</v>
          </cell>
          <cell r="AB29">
            <v>240132992</v>
          </cell>
          <cell r="AC29">
            <v>242288992</v>
          </cell>
          <cell r="AD29">
            <v>244499008</v>
          </cell>
          <cell r="AE29">
            <v>246819008</v>
          </cell>
          <cell r="AF29">
            <v>249623008</v>
          </cell>
          <cell r="AG29">
            <v>252980992</v>
          </cell>
          <cell r="AH29">
            <v>256514000</v>
          </cell>
          <cell r="AI29">
            <v>259919008</v>
          </cell>
          <cell r="AJ29">
            <v>263126000</v>
          </cell>
          <cell r="AK29">
            <v>266278000</v>
          </cell>
          <cell r="AL29">
            <v>269393984</v>
          </cell>
          <cell r="AM29">
            <v>272656992</v>
          </cell>
          <cell r="AN29">
            <v>275854016</v>
          </cell>
          <cell r="AO29">
            <v>279040000</v>
          </cell>
          <cell r="AP29">
            <v>282162400</v>
          </cell>
          <cell r="AQ29">
            <v>284968960</v>
          </cell>
          <cell r="AR29">
            <v>287625184</v>
          </cell>
          <cell r="AS29">
            <v>290107936</v>
          </cell>
          <cell r="AT29">
            <v>292805312</v>
          </cell>
          <cell r="AU29">
            <v>295516608</v>
          </cell>
          <cell r="AV29">
            <v>298379904</v>
          </cell>
          <cell r="AW29">
            <v>301231200</v>
          </cell>
          <cell r="AX29">
            <v>304093952</v>
          </cell>
          <cell r="AY29">
            <v>306771520</v>
          </cell>
          <cell r="AZ29">
            <v>309321664</v>
          </cell>
          <cell r="BA29">
            <v>311556864</v>
          </cell>
          <cell r="BB29">
            <v>313830976</v>
          </cell>
          <cell r="BC29">
            <v>315993728</v>
          </cell>
          <cell r="BD29">
            <v>318300992</v>
          </cell>
          <cell r="BE29">
            <v>320635168</v>
          </cell>
          <cell r="BF29">
            <v>322941312</v>
          </cell>
          <cell r="BG29">
            <v>324985536</v>
          </cell>
          <cell r="BH29">
            <v>326687488</v>
          </cell>
          <cell r="BI29">
            <v>328239520</v>
          </cell>
        </row>
      </sheetData>
      <sheetData sheetId="4"/>
      <sheetData sheetId="5"/>
      <sheetData sheetId="6"/>
      <sheetData sheetId="7" refreshError="1"/>
      <sheetData sheetId="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pyright"/>
      <sheetName val="Index"/>
      <sheetName val="Geography Geopolitical"/>
      <sheetName val="Geography Geoeconomic"/>
      <sheetName val="Src UN Pop"/>
      <sheetName val="Src UN GDP"/>
      <sheetName val="Src UN Consumption"/>
      <sheetName val="Src UN Real GDP"/>
      <sheetName val="Src PENN GDP"/>
      <sheetName val="Src North"/>
      <sheetName val="Src GDP comparisons"/>
      <sheetName val="Src MADDISON Multiple"/>
      <sheetName val="Src WID"/>
      <sheetName val="Src US Quintiles"/>
      <sheetName val="SRC Countries"/>
      <sheetName val="Real and Nominal GDP"/>
      <sheetName val="Growth"/>
      <sheetName val="Table 1"/>
      <sheetName val="Short Series"/>
      <sheetName val="CH Inverted Current Long Series"/>
      <sheetName val="Long Series"/>
      <sheetName val="Price Index"/>
      <sheetName val="Country GDP-Cap ratio North"/>
      <sheetName val="Geoeconomic"/>
      <sheetName val="PPP"/>
      <sheetName val="NDP-GDP-FI"/>
      <sheetName val="Comparisons"/>
      <sheetName val="MADDISON Multiple"/>
      <sheetName val="Transitional"/>
      <sheetName val="North"/>
      <sheetName val="Dispersion UN GD-Cap"/>
      <sheetName val="Dispersion PPP GD-Cap"/>
      <sheetName val="Dispersion Weighted"/>
      <sheetName val="Dispersion Weighted North"/>
      <sheetName val="Scale (includes Tables 4 and 5)"/>
      <sheetName val="In-text calculations"/>
      <sheetName val="CHART 1"/>
      <sheetName val="CHART 2"/>
      <sheetName val="CHART 3"/>
      <sheetName val="CHART 4"/>
      <sheetName val="CHART 5"/>
      <sheetName val="CHART 6"/>
      <sheetName val="CHART 7"/>
      <sheetName val="CHART 8"/>
      <sheetName val="CHART 9"/>
      <sheetName val="CHART 10"/>
      <sheetName val="CHART 11"/>
      <sheetName val="CHART 12"/>
      <sheetName val="CHART 13"/>
      <sheetName val="CHART 14"/>
      <sheetName val="CHART 15"/>
      <sheetName val="CHART 16"/>
      <sheetName val="CHART 17"/>
      <sheetName val="CHART 18"/>
      <sheetName val="CHART 19"/>
      <sheetName val="CHART 20"/>
      <sheetName val="CHART 21"/>
      <sheetName val="CHART 22"/>
      <sheetName val="CHART 23"/>
      <sheetName val="CHART 24"/>
      <sheetName val="CHART 25"/>
      <sheetName val="CHART 26"/>
      <sheetName val="CHART 27"/>
      <sheetName val="CHART 28"/>
      <sheetName val="CHART 29"/>
      <sheetName val="CHART 30"/>
      <sheetName val="CHART 31"/>
      <sheetName val="CHART 32"/>
      <sheetName val="CHART 33"/>
      <sheetName val="CHART 35"/>
      <sheetName val="CHART 36"/>
      <sheetName val="CHART X1"/>
      <sheetName val="CHART X2"/>
      <sheetName val="CHART X3"/>
      <sheetName val="CHART X4"/>
      <sheetName val="CHART X5"/>
      <sheetName val="CHART X6"/>
      <sheetName val="CHART X7"/>
      <sheetName val="CHART X8"/>
      <sheetName val="CHART X9"/>
      <sheetName val="CHART X10"/>
      <sheetName val="1970"/>
      <sheetName val="1975"/>
      <sheetName val="1980"/>
      <sheetName val="1985"/>
      <sheetName val="1990"/>
      <sheetName val="1995"/>
      <sheetName val="2000"/>
      <sheetName val="2005"/>
      <sheetName val="2010"/>
      <sheetName val="2015"/>
      <sheetName val="TO D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ow r="45">
          <cell r="C45">
            <v>6.554239893559016</v>
          </cell>
        </row>
      </sheetData>
      <sheetData sheetId="21"/>
      <sheetData sheetId="22"/>
      <sheetData sheetId="23"/>
      <sheetData sheetId="24"/>
      <sheetData sheetId="25"/>
      <sheetData sheetId="26"/>
      <sheetData sheetId="27"/>
      <sheetData sheetId="28"/>
      <sheetData sheetId="29"/>
      <sheetData sheetId="30">
        <row r="3">
          <cell r="E3">
            <v>4097.7420707694846</v>
          </cell>
          <cell r="F3">
            <v>4426.1704918032783</v>
          </cell>
          <cell r="G3">
            <v>5336.3827309236949</v>
          </cell>
          <cell r="H3">
            <v>6760.5480376877294</v>
          </cell>
          <cell r="I3">
            <v>7996.4589498644982</v>
          </cell>
          <cell r="J3">
            <v>9070.6502914834709</v>
          </cell>
          <cell r="K3">
            <v>9050.2050665575716</v>
          </cell>
          <cell r="L3">
            <v>9807.1507399835209</v>
          </cell>
          <cell r="M3">
            <v>11552.477354240153</v>
          </cell>
          <cell r="N3">
            <v>14956.124220230915</v>
          </cell>
          <cell r="O3">
            <v>15660.095297640502</v>
          </cell>
          <cell r="P3">
            <v>13125.066093333333</v>
          </cell>
          <cell r="Q3">
            <v>12160.719128700721</v>
          </cell>
          <cell r="R3">
            <v>10150.898659064771</v>
          </cell>
          <cell r="S3">
            <v>9779.6489767245821</v>
          </cell>
          <cell r="T3">
            <v>9837.2758811659187</v>
          </cell>
          <cell r="U3">
            <v>13110.947397725564</v>
          </cell>
          <cell r="V3">
            <v>15963.130682076155</v>
          </cell>
          <cell r="W3">
            <v>18099.664400999325</v>
          </cell>
          <cell r="X3">
            <v>19191.441389566808</v>
          </cell>
          <cell r="Y3">
            <v>23886.077234952027</v>
          </cell>
          <cell r="Z3">
            <v>24714.173298512465</v>
          </cell>
          <cell r="AA3">
            <v>25999.083599375084</v>
          </cell>
          <cell r="AB3">
            <v>20900.057551950926</v>
          </cell>
          <cell r="AC3">
            <v>20542.220687014375</v>
          </cell>
          <cell r="AD3">
            <v>23359.37334377447</v>
          </cell>
          <cell r="AE3">
            <v>24064.444422001245</v>
          </cell>
          <cell r="AF3">
            <v>23223.546691125033</v>
          </cell>
          <cell r="AG3">
            <v>23908.137912756072</v>
          </cell>
          <cell r="AH3">
            <v>24371.617710113405</v>
          </cell>
          <cell r="AI3">
            <v>21936.513258908089</v>
          </cell>
          <cell r="AJ3">
            <v>22228.647584680952</v>
          </cell>
          <cell r="AK3">
            <v>24742.619009550457</v>
          </cell>
          <cell r="AL3">
            <v>32775.178363532017</v>
          </cell>
          <cell r="AM3">
            <v>38505.152916950843</v>
          </cell>
          <cell r="AN3">
            <v>41280.993355902974</v>
          </cell>
          <cell r="AO3">
            <v>43746.531145435911</v>
          </cell>
          <cell r="AP3">
            <v>48580.31493777439</v>
          </cell>
          <cell r="AQ3">
            <v>47787.429246014239</v>
          </cell>
          <cell r="AR3">
            <v>43336.769328218608</v>
          </cell>
          <cell r="AS3">
            <v>39733.988336155548</v>
          </cell>
          <cell r="AT3">
            <v>41101.323423003902</v>
          </cell>
          <cell r="AU3">
            <v>38391.396489184895</v>
          </cell>
          <cell r="AV3">
            <v>40621.912722186462</v>
          </cell>
          <cell r="AW3">
            <v>42293.269959481462</v>
          </cell>
          <cell r="AX3">
            <v>36039.907862691311</v>
          </cell>
          <cell r="AY3">
            <v>37060.605963804985</v>
          </cell>
          <cell r="AZ3">
            <v>38952.39437184111</v>
          </cell>
        </row>
        <row r="4">
          <cell r="E4">
            <v>1516.6329631359633</v>
          </cell>
          <cell r="F4">
            <v>1673.9902257433216</v>
          </cell>
          <cell r="G4">
            <v>1924.5067126139627</v>
          </cell>
          <cell r="H4">
            <v>2528.2344226842383</v>
          </cell>
          <cell r="I4">
            <v>2842.5758789146635</v>
          </cell>
          <cell r="J4">
            <v>3167.3615923431926</v>
          </cell>
          <cell r="K4">
            <v>3415.1128542081406</v>
          </cell>
          <cell r="L4">
            <v>3908.3161922038857</v>
          </cell>
          <cell r="M4">
            <v>4711.9389498401479</v>
          </cell>
          <cell r="N4">
            <v>5722.0523996205711</v>
          </cell>
          <cell r="O4">
            <v>5900.1121751571227</v>
          </cell>
          <cell r="P4">
            <v>5380.927442431549</v>
          </cell>
          <cell r="Q4">
            <v>5569.5480398842692</v>
          </cell>
          <cell r="R4">
            <v>5008.6100909876714</v>
          </cell>
          <cell r="S4">
            <v>4839.6933145718021</v>
          </cell>
          <cell r="T4">
            <v>4793.7407172257845</v>
          </cell>
          <cell r="U4">
            <v>5624.7690750639458</v>
          </cell>
          <cell r="V4">
            <v>6520.006877837438</v>
          </cell>
          <cell r="W4">
            <v>7538.4552438632709</v>
          </cell>
          <cell r="X4">
            <v>7780.6518630661631</v>
          </cell>
          <cell r="Y4">
            <v>9551.8934363021763</v>
          </cell>
          <cell r="Z4">
            <v>10152.881116917484</v>
          </cell>
          <cell r="AA4">
            <v>11098.973469339133</v>
          </cell>
          <cell r="AB4">
            <v>10312.768285720827</v>
          </cell>
          <cell r="AC4">
            <v>10950.116323928025</v>
          </cell>
          <cell r="AD4">
            <v>12697.677112900423</v>
          </cell>
          <cell r="AE4">
            <v>13417.992903536027</v>
          </cell>
          <cell r="AF4">
            <v>13046.108505487988</v>
          </cell>
          <cell r="AG4">
            <v>13054.838571934835</v>
          </cell>
          <cell r="AH4">
            <v>13435.205251163497</v>
          </cell>
          <cell r="AI4">
            <v>11846.938629896162</v>
          </cell>
          <cell r="AJ4">
            <v>12159.796173204852</v>
          </cell>
          <cell r="AK4">
            <v>13729.407115167171</v>
          </cell>
          <cell r="AL4">
            <v>17965.828815713019</v>
          </cell>
          <cell r="AM4">
            <v>21383.302710551001</v>
          </cell>
          <cell r="AN4">
            <v>21944.56449065073</v>
          </cell>
          <cell r="AO4">
            <v>24076.685566423872</v>
          </cell>
          <cell r="AP4">
            <v>27941.558560805883</v>
          </cell>
          <cell r="AQ4">
            <v>30999.206893172792</v>
          </cell>
          <cell r="AR4">
            <v>28836.504708040004</v>
          </cell>
          <cell r="AS4">
            <v>26122.651527760121</v>
          </cell>
          <cell r="AT4">
            <v>25212.721393738229</v>
          </cell>
          <cell r="AU4">
            <v>21620.18312646656</v>
          </cell>
          <cell r="AV4">
            <v>21198.978915848886</v>
          </cell>
          <cell r="AW4">
            <v>21039.126917068377</v>
          </cell>
          <cell r="AX4">
            <v>17561.375670808891</v>
          </cell>
          <cell r="AY4">
            <v>17412.842694790103</v>
          </cell>
          <cell r="AZ4">
            <v>18166.521856518306</v>
          </cell>
        </row>
        <row r="5">
          <cell r="E5">
            <v>1648.8279708729438</v>
          </cell>
          <cell r="F5">
            <v>2051.1617988386388</v>
          </cell>
          <cell r="G5">
            <v>2411.5992740811612</v>
          </cell>
          <cell r="H5">
            <v>3142.380883499528</v>
          </cell>
          <cell r="I5">
            <v>3771.365580696267</v>
          </cell>
          <cell r="J5">
            <v>4654.1559371596823</v>
          </cell>
          <cell r="K5">
            <v>5285.5075934110082</v>
          </cell>
          <cell r="L5">
            <v>6188.331564481181</v>
          </cell>
          <cell r="M5">
            <v>7801.973387484958</v>
          </cell>
          <cell r="N5">
            <v>9203.1785748608509</v>
          </cell>
          <cell r="O5">
            <v>10367.026082624205</v>
          </cell>
          <cell r="P5">
            <v>9413.3727028309349</v>
          </cell>
          <cell r="Q5">
            <v>8595.6399006978518</v>
          </cell>
          <cell r="R5">
            <v>8774.7479480599668</v>
          </cell>
          <cell r="S5">
            <v>7891.2665930635394</v>
          </cell>
          <cell r="T5">
            <v>8482.2696503102088</v>
          </cell>
          <cell r="U5">
            <v>12248.785134858821</v>
          </cell>
          <cell r="V5">
            <v>15824.458435252791</v>
          </cell>
          <cell r="W5">
            <v>17893.440604613872</v>
          </cell>
          <cell r="X5">
            <v>18374.92789583145</v>
          </cell>
          <cell r="Y5">
            <v>20025.365549241062</v>
          </cell>
          <cell r="Z5">
            <v>19910.438419760168</v>
          </cell>
          <cell r="AA5">
            <v>20303.717155081362</v>
          </cell>
          <cell r="AB5">
            <v>18142.386943131358</v>
          </cell>
          <cell r="AC5">
            <v>19693.392278061452</v>
          </cell>
          <cell r="AD5">
            <v>23670.735482252603</v>
          </cell>
          <cell r="AE5">
            <v>23435.872503895265</v>
          </cell>
          <cell r="AF5">
            <v>20965.980404788748</v>
          </cell>
          <cell r="AG5">
            <v>22458.549456638306</v>
          </cell>
          <cell r="AH5">
            <v>22062.41738928737</v>
          </cell>
          <cell r="AI5">
            <v>20775.92386292835</v>
          </cell>
          <cell r="AJ5">
            <v>21071.887922310791</v>
          </cell>
          <cell r="AK5">
            <v>22604.79199547047</v>
          </cell>
          <cell r="AL5">
            <v>27487.475206320098</v>
          </cell>
          <cell r="AM5">
            <v>32051.843460368265</v>
          </cell>
          <cell r="AN5">
            <v>32480.599954346719</v>
          </cell>
          <cell r="AO5">
            <v>35335.641238524862</v>
          </cell>
          <cell r="AP5">
            <v>39520.989425053136</v>
          </cell>
          <cell r="AQ5">
            <v>43966.369275698882</v>
          </cell>
          <cell r="AR5">
            <v>44598.153663094061</v>
          </cell>
          <cell r="AS5">
            <v>44195.896518238638</v>
          </cell>
          <cell r="AT5">
            <v>47468.906634601779</v>
          </cell>
          <cell r="AU5">
            <v>46213.541615016824</v>
          </cell>
          <cell r="AV5">
            <v>47593.631722622042</v>
          </cell>
          <cell r="AW5">
            <v>50407.32639849597</v>
          </cell>
          <cell r="AX5">
            <v>44328.592954573673</v>
          </cell>
          <cell r="AY5">
            <v>48080.640572673954</v>
          </cell>
          <cell r="AZ5">
            <v>49363.478945506016</v>
          </cell>
        </row>
        <row r="6">
          <cell r="E6">
            <v>5201.8770185751237</v>
          </cell>
          <cell r="F6">
            <v>5927.3040044186691</v>
          </cell>
          <cell r="G6">
            <v>6924.8907724256242</v>
          </cell>
          <cell r="H6">
            <v>9138.158861853477</v>
          </cell>
          <cell r="I6">
            <v>10798.909964753493</v>
          </cell>
          <cell r="J6">
            <v>12192.841673779449</v>
          </cell>
          <cell r="K6">
            <v>13470.275022987544</v>
          </cell>
          <cell r="L6">
            <v>15384.370998363338</v>
          </cell>
          <cell r="M6">
            <v>20931.671396522714</v>
          </cell>
          <cell r="N6">
            <v>24641.711584862656</v>
          </cell>
          <cell r="O6">
            <v>26476.260152323513</v>
          </cell>
          <cell r="P6">
            <v>23186.973474679682</v>
          </cell>
          <cell r="Q6">
            <v>23706.97023948708</v>
          </cell>
          <cell r="R6">
            <v>23833.176271249766</v>
          </cell>
          <cell r="S6">
            <v>23481.8956536226</v>
          </cell>
          <cell r="T6">
            <v>24995.405892064424</v>
          </cell>
          <cell r="U6">
            <v>36642.20037058567</v>
          </cell>
          <cell r="V6">
            <v>45682.524027048414</v>
          </cell>
          <cell r="W6">
            <v>51738.808186510054</v>
          </cell>
          <cell r="X6">
            <v>51087.746224522125</v>
          </cell>
          <cell r="Y6">
            <v>61079.781124986956</v>
          </cell>
          <cell r="Z6">
            <v>65232.765974989692</v>
          </cell>
          <cell r="AA6">
            <v>68926.197918432386</v>
          </cell>
          <cell r="AB6">
            <v>67207.262074267186</v>
          </cell>
          <cell r="AC6">
            <v>73952.501498435697</v>
          </cell>
          <cell r="AD6">
            <v>87414.296468069922</v>
          </cell>
          <cell r="AE6">
            <v>86767.603351955302</v>
          </cell>
          <cell r="AF6">
            <v>80515.191689176456</v>
          </cell>
          <cell r="AG6">
            <v>84764.083016535311</v>
          </cell>
          <cell r="AH6">
            <v>89717.31484075269</v>
          </cell>
          <cell r="AI6">
            <v>82532.544222796365</v>
          </cell>
          <cell r="AJ6">
            <v>81848.673131181131</v>
          </cell>
          <cell r="AK6">
            <v>87412.730348638957</v>
          </cell>
          <cell r="AL6">
            <v>98956.986917630609</v>
          </cell>
          <cell r="AM6">
            <v>110432.74815007516</v>
          </cell>
          <cell r="AN6">
            <v>116094.77757374039</v>
          </cell>
          <cell r="AO6">
            <v>126060.80965949566</v>
          </cell>
          <cell r="AP6">
            <v>144079.42390011891</v>
          </cell>
          <cell r="AQ6">
            <v>158130.24470330041</v>
          </cell>
          <cell r="AR6">
            <v>139289.60319856848</v>
          </cell>
          <cell r="AS6">
            <v>156127.46762769768</v>
          </cell>
          <cell r="AT6">
            <v>175052.49586366644</v>
          </cell>
          <cell r="AU6">
            <v>165123.43308250103</v>
          </cell>
          <cell r="AV6">
            <v>173527.48626269208</v>
          </cell>
          <cell r="AW6">
            <v>179317.65658415708</v>
          </cell>
          <cell r="AX6">
            <v>167593.8598508141</v>
          </cell>
          <cell r="AY6">
            <v>165134.42644948716</v>
          </cell>
          <cell r="AZ6">
            <v>166337.51698811096</v>
          </cell>
        </row>
        <row r="7">
          <cell r="E7">
            <v>810.17816180651448</v>
          </cell>
          <cell r="F7">
            <v>854.95124969538688</v>
          </cell>
          <cell r="G7">
            <v>952.88860035527307</v>
          </cell>
          <cell r="H7">
            <v>1114.1134300959316</v>
          </cell>
          <cell r="I7">
            <v>1209.1952484278002</v>
          </cell>
          <cell r="J7">
            <v>1520.6372853686719</v>
          </cell>
          <cell r="K7">
            <v>1683.8605682144082</v>
          </cell>
          <cell r="L7">
            <v>1984.2272271443424</v>
          </cell>
          <cell r="M7">
            <v>2501.1803931127574</v>
          </cell>
          <cell r="N7">
            <v>3132.4544071431378</v>
          </cell>
          <cell r="O7">
            <v>3879.9012584239995</v>
          </cell>
          <cell r="P7">
            <v>3825.6347693140547</v>
          </cell>
          <cell r="Q7">
            <v>3762.5955142599501</v>
          </cell>
          <cell r="R7">
            <v>3518.9907596577045</v>
          </cell>
          <cell r="S7">
            <v>3294.1074525651252</v>
          </cell>
          <cell r="T7">
            <v>3310.828666422296</v>
          </cell>
          <cell r="U7">
            <v>4212.5913673311843</v>
          </cell>
          <cell r="V7">
            <v>5096.8314035122276</v>
          </cell>
          <cell r="W7">
            <v>5828.3586938930403</v>
          </cell>
          <cell r="X7">
            <v>6063.7030972851371</v>
          </cell>
          <cell r="Y7">
            <v>7229.5769734188361</v>
          </cell>
          <cell r="Z7">
            <v>7739.6114391284473</v>
          </cell>
          <cell r="AA7">
            <v>8432.8584860863048</v>
          </cell>
          <cell r="AB7">
            <v>7496.5675844872976</v>
          </cell>
          <cell r="AC7">
            <v>8226.2019543455535</v>
          </cell>
          <cell r="AD7">
            <v>9721.9962240833011</v>
          </cell>
          <cell r="AE7">
            <v>9919.3967866357398</v>
          </cell>
          <cell r="AF7">
            <v>9753.1940963469569</v>
          </cell>
          <cell r="AG7">
            <v>10178.367650183689</v>
          </cell>
          <cell r="AH7">
            <v>10395.2526199515</v>
          </cell>
          <cell r="AI7">
            <v>10218.471479927799</v>
          </cell>
          <cell r="AJ7">
            <v>10187.598757374955</v>
          </cell>
          <cell r="AK7">
            <v>11131.599033647892</v>
          </cell>
          <cell r="AL7">
            <v>13431.516027588534</v>
          </cell>
          <cell r="AM7">
            <v>14923.134814953815</v>
          </cell>
          <cell r="AN7">
            <v>15716.123145528249</v>
          </cell>
          <cell r="AO7">
            <v>16601.871782319984</v>
          </cell>
          <cell r="AP7">
            <v>19327.06677893567</v>
          </cell>
          <cell r="AQ7">
            <v>21783.237489323707</v>
          </cell>
          <cell r="AR7">
            <v>20596.042898718737</v>
          </cell>
          <cell r="AS7">
            <v>21005.35723486578</v>
          </cell>
          <cell r="AT7">
            <v>22727.688118326732</v>
          </cell>
          <cell r="AU7">
            <v>21887.197581210534</v>
          </cell>
          <cell r="AV7">
            <v>23972.335471569724</v>
          </cell>
          <cell r="AW7">
            <v>26397.814582794839</v>
          </cell>
          <cell r="AX7">
            <v>24703.045349098258</v>
          </cell>
          <cell r="AY7">
            <v>26266.187856296478</v>
          </cell>
          <cell r="AZ7">
            <v>29211.006515522069</v>
          </cell>
        </row>
        <row r="8">
          <cell r="E8">
            <v>12096.740040027255</v>
          </cell>
          <cell r="F8">
            <v>13393.913178752109</v>
          </cell>
          <cell r="G8">
            <v>16199.423695480438</v>
          </cell>
          <cell r="H8">
            <v>20710.653537378781</v>
          </cell>
          <cell r="I8">
            <v>22004.213074290317</v>
          </cell>
          <cell r="J8">
            <v>27403.083529785294</v>
          </cell>
          <cell r="K8">
            <v>27904.743435332839</v>
          </cell>
          <cell r="L8">
            <v>30407.973253516218</v>
          </cell>
          <cell r="M8">
            <v>37153.866998888334</v>
          </cell>
          <cell r="N8">
            <v>44501.425307823454</v>
          </cell>
          <cell r="O8">
            <v>50172.588259487755</v>
          </cell>
          <cell r="P8">
            <v>43363.590082462084</v>
          </cell>
          <cell r="Q8">
            <v>40517.785548798143</v>
          </cell>
          <cell r="R8">
            <v>38144.12514682328</v>
          </cell>
          <cell r="S8">
            <v>35632.24677328844</v>
          </cell>
          <cell r="T8">
            <v>36724.007907057392</v>
          </cell>
          <cell r="U8">
            <v>50871.043972315005</v>
          </cell>
          <cell r="V8">
            <v>61349.900761003701</v>
          </cell>
          <cell r="W8">
            <v>66771.533401744484</v>
          </cell>
          <cell r="X8">
            <v>67025.83617631004</v>
          </cell>
          <cell r="Y8">
            <v>82621.82652264004</v>
          </cell>
          <cell r="Z8">
            <v>82122.067040237642</v>
          </cell>
          <cell r="AA8">
            <v>89968.890098114731</v>
          </cell>
          <cell r="AB8">
            <v>84180.40261463933</v>
          </cell>
          <cell r="AC8">
            <v>87860.474315574989</v>
          </cell>
          <cell r="AD8">
            <v>100041.13463230262</v>
          </cell>
          <cell r="AE8">
            <v>99429.249297639428</v>
          </cell>
          <cell r="AF8">
            <v>89149.783270935324</v>
          </cell>
          <cell r="AG8">
            <v>91411.06696697649</v>
          </cell>
          <cell r="AH8">
            <v>89981.006226415091</v>
          </cell>
          <cell r="AI8">
            <v>81354.749797394179</v>
          </cell>
          <cell r="AJ8">
            <v>81467.369561186657</v>
          </cell>
          <cell r="AK8">
            <v>87705.029145851848</v>
          </cell>
          <cell r="AL8">
            <v>107029.2647800079</v>
          </cell>
          <cell r="AM8">
            <v>121615.51816053312</v>
          </cell>
          <cell r="AN8">
            <v>124374.15808007575</v>
          </cell>
          <cell r="AO8">
            <v>133187.40327830738</v>
          </cell>
          <cell r="AP8">
            <v>167129.76773660677</v>
          </cell>
          <cell r="AQ8">
            <v>180647.59294898613</v>
          </cell>
          <cell r="AR8">
            <v>149241.88068648381</v>
          </cell>
          <cell r="AS8">
            <v>144561.10271202889</v>
          </cell>
          <cell r="AT8">
            <v>162165.74485958877</v>
          </cell>
          <cell r="AU8">
            <v>152003.12600905169</v>
          </cell>
          <cell r="AV8">
            <v>172597.20923862947</v>
          </cell>
          <cell r="AW8">
            <v>185144.142478758</v>
          </cell>
          <cell r="AX8">
            <v>163393.91602057064</v>
          </cell>
          <cell r="AY8">
            <v>168011.80980336131</v>
          </cell>
          <cell r="AZ8">
            <v>165429.53991678081</v>
          </cell>
        </row>
        <row r="9">
          <cell r="E9">
            <v>926.26811257111694</v>
          </cell>
          <cell r="F9">
            <v>1075.4888892573338</v>
          </cell>
          <cell r="G9">
            <v>1371.8785649451017</v>
          </cell>
          <cell r="H9">
            <v>1930.7209804373788</v>
          </cell>
          <cell r="I9">
            <v>2362.8824755075898</v>
          </cell>
          <cell r="J9">
            <v>2561.8916529630737</v>
          </cell>
          <cell r="K9">
            <v>2652.630798448854</v>
          </cell>
          <cell r="L9">
            <v>2895.3219672442729</v>
          </cell>
          <cell r="M9">
            <v>3443.367435869292</v>
          </cell>
          <cell r="N9">
            <v>4096.6085437376059</v>
          </cell>
          <cell r="O9">
            <v>5008.4507604594273</v>
          </cell>
          <cell r="P9">
            <v>5837.7206016777036</v>
          </cell>
          <cell r="Q9">
            <v>6305.0863091088704</v>
          </cell>
          <cell r="R9">
            <v>6976.808802287831</v>
          </cell>
          <cell r="S9">
            <v>7394.2760402897029</v>
          </cell>
          <cell r="T9">
            <v>6858.1826023318863</v>
          </cell>
          <cell r="U9">
            <v>6789.265234808794</v>
          </cell>
          <cell r="V9">
            <v>7662.8914325111955</v>
          </cell>
          <cell r="W9">
            <v>9216.6731472714309</v>
          </cell>
          <cell r="X9">
            <v>10676.921972652795</v>
          </cell>
          <cell r="Y9">
            <v>12910.876442812085</v>
          </cell>
          <cell r="Z9">
            <v>14684.998783169765</v>
          </cell>
          <cell r="AA9">
            <v>16353.214583281731</v>
          </cell>
          <cell r="AB9">
            <v>18446.629077305308</v>
          </cell>
          <cell r="AC9">
            <v>21792.623809059623</v>
          </cell>
          <cell r="AD9">
            <v>25265.059982827308</v>
          </cell>
          <cell r="AE9">
            <v>27032.35328323425</v>
          </cell>
          <cell r="AF9">
            <v>27403.754588416159</v>
          </cell>
          <cell r="AG9">
            <v>22969.02827889501</v>
          </cell>
          <cell r="AH9">
            <v>22596.881352230295</v>
          </cell>
          <cell r="AI9">
            <v>24485.679717983832</v>
          </cell>
          <cell r="AJ9">
            <v>22216.968734782382</v>
          </cell>
          <cell r="AK9">
            <v>22255.425518153526</v>
          </cell>
          <cell r="AL9">
            <v>22827.858629725637</v>
          </cell>
          <cell r="AM9">
            <v>26086.717741714034</v>
          </cell>
          <cell r="AN9">
            <v>28278.515320052673</v>
          </cell>
          <cell r="AO9">
            <v>32090.888334333282</v>
          </cell>
          <cell r="AP9">
            <v>38034.640259920277</v>
          </cell>
          <cell r="AQ9">
            <v>39578.578836303204</v>
          </cell>
          <cell r="AR9">
            <v>38666.660759260165</v>
          </cell>
          <cell r="AS9">
            <v>46509.318023622007</v>
          </cell>
          <cell r="AT9">
            <v>53322.854233284008</v>
          </cell>
          <cell r="AU9">
            <v>55208.180372524308</v>
          </cell>
          <cell r="AV9">
            <v>56707.562643669262</v>
          </cell>
          <cell r="AW9">
            <v>57265.127629653201</v>
          </cell>
          <cell r="AX9">
            <v>54920.616223766825</v>
          </cell>
          <cell r="AY9">
            <v>55017.507990849343</v>
          </cell>
          <cell r="AZ9">
            <v>56629.931785401925</v>
          </cell>
        </row>
        <row r="10">
          <cell r="E10">
            <v>279.40203703189707</v>
          </cell>
          <cell r="F10">
            <v>300.94089013825101</v>
          </cell>
          <cell r="G10">
            <v>323.46742868033255</v>
          </cell>
          <cell r="H10">
            <v>405.1518440579801</v>
          </cell>
          <cell r="I10">
            <v>559.98717005400647</v>
          </cell>
          <cell r="J10">
            <v>613.36236019671674</v>
          </cell>
          <cell r="K10">
            <v>828.37895832343509</v>
          </cell>
          <cell r="L10">
            <v>1048.8876427350303</v>
          </cell>
          <cell r="M10">
            <v>1397.3971380730745</v>
          </cell>
          <cell r="N10">
            <v>1774.3658523420422</v>
          </cell>
          <cell r="O10">
            <v>1707.7484706872124</v>
          </cell>
          <cell r="P10">
            <v>1875.9837742398881</v>
          </cell>
          <cell r="Q10">
            <v>1985.0406588193064</v>
          </cell>
          <cell r="R10">
            <v>2189.1870195590545</v>
          </cell>
          <cell r="S10">
            <v>2396.9472650643665</v>
          </cell>
          <cell r="T10">
            <v>2450.4657943400512</v>
          </cell>
          <cell r="U10">
            <v>2810.8047333951708</v>
          </cell>
          <cell r="V10">
            <v>3501.9689700603722</v>
          </cell>
          <cell r="W10">
            <v>4680.3327949445948</v>
          </cell>
          <cell r="X10">
            <v>5741.7536181519235</v>
          </cell>
          <cell r="Y10">
            <v>6499.9916595089098</v>
          </cell>
          <cell r="Z10">
            <v>7515.313026619423</v>
          </cell>
          <cell r="AA10">
            <v>7981.1284166298619</v>
          </cell>
          <cell r="AB10">
            <v>8705.3478801350284</v>
          </cell>
          <cell r="AC10">
            <v>10172.693972973293</v>
          </cell>
          <cell r="AD10">
            <v>12274.106765125607</v>
          </cell>
          <cell r="AE10">
            <v>13068.935795246929</v>
          </cell>
          <cell r="AF10">
            <v>12077.241360681748</v>
          </cell>
          <cell r="AG10">
            <v>8021.0279612176864</v>
          </cell>
          <cell r="AH10">
            <v>10313.908592825603</v>
          </cell>
          <cell r="AI10">
            <v>11859.964962033762</v>
          </cell>
          <cell r="AJ10">
            <v>11171.009331921665</v>
          </cell>
          <cell r="AK10">
            <v>12686.235605184684</v>
          </cell>
          <cell r="AL10">
            <v>14109.596216092215</v>
          </cell>
          <cell r="AM10">
            <v>15773.819023448432</v>
          </cell>
          <cell r="AN10">
            <v>18436.208746827248</v>
          </cell>
          <cell r="AO10">
            <v>20656.152289752888</v>
          </cell>
          <cell r="AP10">
            <v>22828.05897824706</v>
          </cell>
          <cell r="AQ10">
            <v>20317.363722908216</v>
          </cell>
          <cell r="AR10">
            <v>18266.79763677052</v>
          </cell>
          <cell r="AS10">
            <v>21996.713973458965</v>
          </cell>
          <cell r="AT10">
            <v>24123.192318532281</v>
          </cell>
          <cell r="AU10">
            <v>24423.327208283175</v>
          </cell>
          <cell r="AV10">
            <v>26111.617397433169</v>
          </cell>
          <cell r="AW10">
            <v>27984.208173929197</v>
          </cell>
          <cell r="AX10">
            <v>27276.142720163538</v>
          </cell>
          <cell r="AY10">
            <v>27788.573496244011</v>
          </cell>
          <cell r="AZ10">
            <v>30075.857209108275</v>
          </cell>
        </row>
        <row r="11">
          <cell r="E11">
            <v>393.25049866474149</v>
          </cell>
          <cell r="F11">
            <v>446.89854148880846</v>
          </cell>
          <cell r="G11">
            <v>524.90572744184738</v>
          </cell>
          <cell r="H11">
            <v>699.9348901178322</v>
          </cell>
          <cell r="I11">
            <v>927.44519189414405</v>
          </cell>
          <cell r="J11">
            <v>978.39934691917267</v>
          </cell>
          <cell r="K11">
            <v>1150.557159794387</v>
          </cell>
          <cell r="L11">
            <v>1322.5548493245265</v>
          </cell>
          <cell r="M11">
            <v>1598.6182243493276</v>
          </cell>
          <cell r="N11">
            <v>1943.3259481526945</v>
          </cell>
          <cell r="O11">
            <v>2384.7401283344543</v>
          </cell>
          <cell r="P11">
            <v>2721.212587521597</v>
          </cell>
          <cell r="Q11">
            <v>2699.5554514190185</v>
          </cell>
          <cell r="R11">
            <v>2904.0072753658446</v>
          </cell>
          <cell r="S11">
            <v>3225.173115412696</v>
          </cell>
          <cell r="T11">
            <v>3315.1628210344202</v>
          </cell>
          <cell r="U11">
            <v>4038.1325261915636</v>
          </cell>
          <cell r="V11">
            <v>5350.2677248289847</v>
          </cell>
          <cell r="W11">
            <v>6369.3274596487945</v>
          </cell>
          <cell r="X11">
            <v>7614.3729714312412</v>
          </cell>
          <cell r="Y11">
            <v>8216.1763268176819</v>
          </cell>
          <cell r="Z11">
            <v>9135.6810031368095</v>
          </cell>
          <cell r="AA11">
            <v>10778.424268932895</v>
          </cell>
          <cell r="AB11">
            <v>11251.233845247336</v>
          </cell>
          <cell r="AC11">
            <v>12159.530532415361</v>
          </cell>
          <cell r="AD11">
            <v>13129.057332305963</v>
          </cell>
          <cell r="AE11">
            <v>13649.523566854785</v>
          </cell>
          <cell r="AF11">
            <v>14039.700438485943</v>
          </cell>
          <cell r="AG11">
            <v>12839.926813983631</v>
          </cell>
          <cell r="AH11">
            <v>13819.36138567146</v>
          </cell>
          <cell r="AI11">
            <v>14940.701902078761</v>
          </cell>
          <cell r="AJ11">
            <v>13448.288954458631</v>
          </cell>
          <cell r="AK11">
            <v>13750.265576138378</v>
          </cell>
          <cell r="AL11">
            <v>14120.228082333311</v>
          </cell>
          <cell r="AM11">
            <v>15387.52528571254</v>
          </cell>
          <cell r="AN11">
            <v>16532.042189373155</v>
          </cell>
          <cell r="AO11">
            <v>17025.866022327402</v>
          </cell>
          <cell r="AP11">
            <v>17814.116595569241</v>
          </cell>
          <cell r="AQ11">
            <v>18130.555421827747</v>
          </cell>
          <cell r="AR11">
            <v>16988.377696183772</v>
          </cell>
          <cell r="AS11">
            <v>19277.718274348124</v>
          </cell>
          <cell r="AT11">
            <v>20939.178207067653</v>
          </cell>
          <cell r="AU11">
            <v>21307.98359322951</v>
          </cell>
          <cell r="AV11">
            <v>21915.652330118912</v>
          </cell>
          <cell r="AW11">
            <v>22619.431152931047</v>
          </cell>
          <cell r="AX11"/>
          <cell r="AY11"/>
          <cell r="AZ11"/>
        </row>
        <row r="12">
          <cell r="E12">
            <v>3520.5742157908639</v>
          </cell>
          <cell r="F12">
            <v>3856.7853888485133</v>
          </cell>
          <cell r="G12">
            <v>4466.4404296739867</v>
          </cell>
          <cell r="H12">
            <v>6361.8359115283074</v>
          </cell>
          <cell r="I12">
            <v>7465.9377569160933</v>
          </cell>
          <cell r="J12">
            <v>7880.7299956345096</v>
          </cell>
          <cell r="K12">
            <v>8431.8098458243567</v>
          </cell>
          <cell r="L12">
            <v>8196.68366418611</v>
          </cell>
          <cell r="M12">
            <v>9504.30971526346</v>
          </cell>
          <cell r="N12">
            <v>10363.953010666166</v>
          </cell>
          <cell r="O12">
            <v>11809.587938219336</v>
          </cell>
          <cell r="P12">
            <v>13613.241343764401</v>
          </cell>
          <cell r="Q12">
            <v>12765.053538429625</v>
          </cell>
          <cell r="R12">
            <v>12649.634360024849</v>
          </cell>
          <cell r="S12">
            <v>13365.864254216414</v>
          </cell>
          <cell r="T12">
            <v>11570.510532247934</v>
          </cell>
          <cell r="U12">
            <v>12010.38598127731</v>
          </cell>
          <cell r="V12">
            <v>14026.509487734033</v>
          </cell>
          <cell r="W12">
            <v>17486.082228150415</v>
          </cell>
          <cell r="X12">
            <v>19056.360018470376</v>
          </cell>
          <cell r="Y12">
            <v>19012.486744071743</v>
          </cell>
          <cell r="Z12">
            <v>19106.207004520762</v>
          </cell>
          <cell r="AA12">
            <v>18643.541659851671</v>
          </cell>
          <cell r="AB12">
            <v>17922.281749576538</v>
          </cell>
          <cell r="AC12">
            <v>20298.907281301923</v>
          </cell>
          <cell r="AD12">
            <v>21630.001509121332</v>
          </cell>
          <cell r="AE12">
            <v>23807.329417474601</v>
          </cell>
          <cell r="AF12">
            <v>23608.930413652288</v>
          </cell>
          <cell r="AG12">
            <v>20841.097401109797</v>
          </cell>
          <cell r="AH12">
            <v>22582.563123034892</v>
          </cell>
          <cell r="AI12">
            <v>21451.983537464603</v>
          </cell>
          <cell r="AJ12">
            <v>20240.254940023453</v>
          </cell>
          <cell r="AK12">
            <v>22336.108419367574</v>
          </cell>
          <cell r="AL12">
            <v>28329.227456890327</v>
          </cell>
          <cell r="AM12">
            <v>33987.640529870325</v>
          </cell>
          <cell r="AN12">
            <v>37551.44053255058</v>
          </cell>
          <cell r="AO12">
            <v>39711.074470853579</v>
          </cell>
          <cell r="AP12">
            <v>46976.454102667616</v>
          </cell>
          <cell r="AQ12">
            <v>49666.177689090851</v>
          </cell>
          <cell r="AR12">
            <v>46460.193274404024</v>
          </cell>
          <cell r="AS12">
            <v>58770.173540185053</v>
          </cell>
          <cell r="AT12">
            <v>68505.947561811045</v>
          </cell>
          <cell r="AU12">
            <v>69670.0810556621</v>
          </cell>
          <cell r="AV12">
            <v>66520.586307264297</v>
          </cell>
          <cell r="AW12">
            <v>62194.702817522273</v>
          </cell>
          <cell r="AX12">
            <v>52521.988225326553</v>
          </cell>
          <cell r="AY12">
            <v>53865.951017453233</v>
          </cell>
          <cell r="AZ12">
            <v>57644.710709406063</v>
          </cell>
        </row>
        <row r="13">
          <cell r="E13">
            <v>2045.3124369781217</v>
          </cell>
          <cell r="F13">
            <v>2365.2907800178536</v>
          </cell>
          <cell r="G13">
            <v>2909.8851656029051</v>
          </cell>
          <cell r="H13">
            <v>3879.9143702597521</v>
          </cell>
          <cell r="I13">
            <v>4614.084011360701</v>
          </cell>
          <cell r="J13">
            <v>5244.8363222173621</v>
          </cell>
          <cell r="K13">
            <v>5622.3683651956107</v>
          </cell>
          <cell r="L13">
            <v>6750.0889316101875</v>
          </cell>
          <cell r="M13">
            <v>8134.821135539285</v>
          </cell>
          <cell r="N13">
            <v>9706.2109748586354</v>
          </cell>
          <cell r="O13">
            <v>10782.916843019326</v>
          </cell>
          <cell r="P13">
            <v>9340.6737622777418</v>
          </cell>
          <cell r="Q13">
            <v>9375.3036168173312</v>
          </cell>
          <cell r="R13">
            <v>9485.3990213468132</v>
          </cell>
          <cell r="S13">
            <v>8936.7610711195157</v>
          </cell>
          <cell r="T13">
            <v>9112.2272907422685</v>
          </cell>
          <cell r="U13">
            <v>12987.611671031251</v>
          </cell>
          <cell r="V13">
            <v>16231.743215916742</v>
          </cell>
          <cell r="W13">
            <v>17365.55405257193</v>
          </cell>
          <cell r="X13">
            <v>17302.901735650172</v>
          </cell>
          <cell r="Y13">
            <v>21491.597109198934</v>
          </cell>
          <cell r="Z13">
            <v>22386.040579716111</v>
          </cell>
          <cell r="AA13">
            <v>24901.247399256255</v>
          </cell>
          <cell r="AB13">
            <v>24074.750325832738</v>
          </cell>
          <cell r="AC13">
            <v>25669.389089930817</v>
          </cell>
          <cell r="AD13">
            <v>30162.246604275453</v>
          </cell>
          <cell r="AE13">
            <v>29558.99845133298</v>
          </cell>
          <cell r="AF13">
            <v>26516.032364996048</v>
          </cell>
          <cell r="AG13">
            <v>27110.887259748415</v>
          </cell>
          <cell r="AH13">
            <v>26952.795222225795</v>
          </cell>
          <cell r="AI13">
            <v>24413.590512953084</v>
          </cell>
          <cell r="AJ13">
            <v>24327.751369887035</v>
          </cell>
          <cell r="AK13">
            <v>26185.051851320048</v>
          </cell>
          <cell r="AL13">
            <v>32045.589866352766</v>
          </cell>
          <cell r="AM13">
            <v>36632.243311116668</v>
          </cell>
          <cell r="AN13">
            <v>38286.09160795527</v>
          </cell>
          <cell r="AO13">
            <v>40556.517498749206</v>
          </cell>
          <cell r="AP13">
            <v>46801.029333898638</v>
          </cell>
          <cell r="AQ13">
            <v>51568.318487853801</v>
          </cell>
          <cell r="AR13">
            <v>47789.508243570701</v>
          </cell>
          <cell r="AS13">
            <v>46611.459831682689</v>
          </cell>
          <cell r="AT13">
            <v>50946.445474773587</v>
          </cell>
          <cell r="AU13">
            <v>48018.51424846681</v>
          </cell>
          <cell r="AV13">
            <v>50129.509003609557</v>
          </cell>
          <cell r="AW13">
            <v>51197.583288738155</v>
          </cell>
          <cell r="AX13">
            <v>44016.026903701808</v>
          </cell>
          <cell r="AY13">
            <v>45320.601848390397</v>
          </cell>
          <cell r="AZ13">
            <v>47892.071255132891</v>
          </cell>
        </row>
        <row r="14">
          <cell r="E14">
            <v>2787.5153439823594</v>
          </cell>
          <cell r="F14">
            <v>3102.609331633711</v>
          </cell>
          <cell r="G14">
            <v>3859.4269007265771</v>
          </cell>
          <cell r="H14">
            <v>4937.8082603820831</v>
          </cell>
          <cell r="I14">
            <v>5779.6160878914789</v>
          </cell>
          <cell r="J14">
            <v>6757.1323729842834</v>
          </cell>
          <cell r="K14">
            <v>7299.2736201140669</v>
          </cell>
          <cell r="L14">
            <v>8483.6678677836207</v>
          </cell>
          <cell r="M14">
            <v>10369.211006734498</v>
          </cell>
          <cell r="N14">
            <v>11872.896683372272</v>
          </cell>
          <cell r="O14">
            <v>12969.912336565172</v>
          </cell>
          <cell r="P14">
            <v>10626.89361123301</v>
          </cell>
          <cell r="Q14">
            <v>9361.7062578666719</v>
          </cell>
          <cell r="R14">
            <v>8855.3781370354063</v>
          </cell>
          <cell r="S14">
            <v>8458.6138543569596</v>
          </cell>
          <cell r="T14">
            <v>8745.7138872905562</v>
          </cell>
          <cell r="U14">
            <v>12187.086482587272</v>
          </cell>
          <cell r="V14">
            <v>15087.06898381248</v>
          </cell>
          <cell r="W14">
            <v>16367.07226213021</v>
          </cell>
          <cell r="X14">
            <v>16532.774572312152</v>
          </cell>
          <cell r="Y14">
            <v>20586.528175961652</v>
          </cell>
          <cell r="Z14">
            <v>21116.705156510146</v>
          </cell>
          <cell r="AA14">
            <v>23417.110028962798</v>
          </cell>
          <cell r="AB14">
            <v>22334.942305681554</v>
          </cell>
          <cell r="AC14">
            <v>24222.327885836821</v>
          </cell>
          <cell r="AD14">
            <v>28469.597169925699</v>
          </cell>
          <cell r="AE14">
            <v>27526.68790760437</v>
          </cell>
          <cell r="AF14">
            <v>24941.829296359698</v>
          </cell>
          <cell r="AG14">
            <v>25495.006055796552</v>
          </cell>
          <cell r="AH14">
            <v>25353.090541737038</v>
          </cell>
          <cell r="AI14">
            <v>23147.173326520155</v>
          </cell>
          <cell r="AJ14">
            <v>23064.207944573027</v>
          </cell>
          <cell r="AK14">
            <v>24988.2174283651</v>
          </cell>
          <cell r="AL14">
            <v>30617.047725738819</v>
          </cell>
          <cell r="AM14">
            <v>35400.368144744949</v>
          </cell>
          <cell r="AN14">
            <v>36693.295063585596</v>
          </cell>
          <cell r="AO14">
            <v>38607.977142570882</v>
          </cell>
          <cell r="AP14">
            <v>44121.076834705338</v>
          </cell>
          <cell r="AQ14">
            <v>48148.406190345027</v>
          </cell>
          <cell r="AR14">
            <v>44658.107656425382</v>
          </cell>
          <cell r="AS14">
            <v>44246.416337385876</v>
          </cell>
          <cell r="AT14">
            <v>47852.17726952571</v>
          </cell>
          <cell r="AU14">
            <v>44931.452467846495</v>
          </cell>
          <cell r="AV14">
            <v>46720.121899164886</v>
          </cell>
          <cell r="AW14">
            <v>47329.742393392873</v>
          </cell>
          <cell r="AX14">
            <v>40397.096370108273</v>
          </cell>
          <cell r="AY14">
            <v>41354.437001134611</v>
          </cell>
          <cell r="AZ14">
            <v>43300.915381351158</v>
          </cell>
        </row>
        <row r="15">
          <cell r="E15">
            <v>4097.1386365356848</v>
          </cell>
          <cell r="F15">
            <v>4552.9059171351228</v>
          </cell>
          <cell r="G15">
            <v>5100.1507117102346</v>
          </cell>
          <cell r="H15">
            <v>5821.3829081709282</v>
          </cell>
          <cell r="I15">
            <v>7005.8091293574489</v>
          </cell>
          <cell r="J15">
            <v>7514.1836694505419</v>
          </cell>
          <cell r="K15">
            <v>8824.8429817430624</v>
          </cell>
          <cell r="L15">
            <v>8929.4785167698137</v>
          </cell>
          <cell r="M15">
            <v>9119.649045922306</v>
          </cell>
          <cell r="N15">
            <v>10009.041913089553</v>
          </cell>
          <cell r="O15">
            <v>11166.617259139937</v>
          </cell>
          <cell r="P15">
            <v>12343.119356350697</v>
          </cell>
          <cell r="Q15">
            <v>12499.526775104521</v>
          </cell>
          <cell r="R15">
            <v>13479.944530621216</v>
          </cell>
          <cell r="S15">
            <v>13882.549408579931</v>
          </cell>
          <cell r="T15">
            <v>14106.853735657194</v>
          </cell>
          <cell r="U15">
            <v>14384.876725040522</v>
          </cell>
          <cell r="V15">
            <v>16221.445081601396</v>
          </cell>
          <cell r="W15">
            <v>18814.122481495921</v>
          </cell>
          <cell r="X15">
            <v>20676.153398175215</v>
          </cell>
          <cell r="Y15">
            <v>21449.711620543767</v>
          </cell>
          <cell r="Z15">
            <v>21751.063288248726</v>
          </cell>
          <cell r="AA15">
            <v>20856.563564076681</v>
          </cell>
          <cell r="AB15">
            <v>20096.614211601118</v>
          </cell>
          <cell r="AC15">
            <v>19913.052309865834</v>
          </cell>
          <cell r="AD15">
            <v>20593.198680180532</v>
          </cell>
          <cell r="AE15">
            <v>21234.123188702284</v>
          </cell>
          <cell r="AF15">
            <v>21837.164312120964</v>
          </cell>
          <cell r="AG15">
            <v>20942.315386365506</v>
          </cell>
          <cell r="AH15">
            <v>22197.497041756644</v>
          </cell>
          <cell r="AI15">
            <v>24141.251438226442</v>
          </cell>
          <cell r="AJ15">
            <v>23723.00911414803</v>
          </cell>
          <cell r="AK15">
            <v>24201.101833383524</v>
          </cell>
          <cell r="AL15">
            <v>28203.031218795259</v>
          </cell>
          <cell r="AM15">
            <v>31925.466180665087</v>
          </cell>
          <cell r="AN15">
            <v>36236.395091919658</v>
          </cell>
          <cell r="AO15">
            <v>40434.382899637822</v>
          </cell>
          <cell r="AP15">
            <v>44215.717948783175</v>
          </cell>
          <cell r="AQ15">
            <v>46400.867330999361</v>
          </cell>
          <cell r="AR15">
            <v>40544.741388474496</v>
          </cell>
          <cell r="AS15">
            <v>47119.191184157367</v>
          </cell>
          <cell r="AT15">
            <v>51826.036845011542</v>
          </cell>
          <cell r="AU15">
            <v>52147.945210503487</v>
          </cell>
          <cell r="AV15">
            <v>52190.444292713961</v>
          </cell>
          <cell r="AW15">
            <v>50555.083583281412</v>
          </cell>
          <cell r="AX15">
            <v>43115.788311827178</v>
          </cell>
          <cell r="AY15">
            <v>42170.358989375498</v>
          </cell>
          <cell r="AZ15">
            <v>45069.840224411746</v>
          </cell>
        </row>
        <row r="16">
          <cell r="E16">
            <v>993.2357820218017</v>
          </cell>
          <cell r="F16">
            <v>1149.220660729731</v>
          </cell>
          <cell r="G16">
            <v>1382.2165252658431</v>
          </cell>
          <cell r="H16">
            <v>1663.4426407352416</v>
          </cell>
          <cell r="I16">
            <v>1457.2038023535858</v>
          </cell>
          <cell r="J16">
            <v>1201.5672467314603</v>
          </cell>
          <cell r="K16">
            <v>1372.6436397205316</v>
          </cell>
          <cell r="L16">
            <v>1728.4440970177063</v>
          </cell>
          <cell r="M16">
            <v>2235.3788735553308</v>
          </cell>
          <cell r="N16">
            <v>2899.3954759555359</v>
          </cell>
          <cell r="O16">
            <v>3486.7765499572515</v>
          </cell>
          <cell r="P16">
            <v>3346.7080036507523</v>
          </cell>
          <cell r="Q16">
            <v>3458.4728466883139</v>
          </cell>
          <cell r="R16">
            <v>3450.5786404102137</v>
          </cell>
          <cell r="S16">
            <v>3614.8309142532003</v>
          </cell>
          <cell r="T16">
            <v>3811.903452813538</v>
          </cell>
          <cell r="U16">
            <v>4811.8642504081608</v>
          </cell>
          <cell r="V16">
            <v>5677.8586704083609</v>
          </cell>
          <cell r="W16">
            <v>6432.9888034825162</v>
          </cell>
          <cell r="X16">
            <v>6739.1391662805372</v>
          </cell>
          <cell r="Y16">
            <v>8076.2741483980208</v>
          </cell>
          <cell r="Z16">
            <v>8160.9331068061583</v>
          </cell>
          <cell r="AA16">
            <v>9566.4955814885925</v>
          </cell>
          <cell r="AB16">
            <v>8923.1330734252533</v>
          </cell>
          <cell r="AC16">
            <v>9827.1111060673029</v>
          </cell>
          <cell r="AD16">
            <v>11487.912255782199</v>
          </cell>
          <cell r="AE16">
            <v>11338.124510117092</v>
          </cell>
          <cell r="AF16">
            <v>10752.998378576109</v>
          </cell>
          <cell r="AG16">
            <v>11384.075605477692</v>
          </cell>
          <cell r="AH16">
            <v>11453.774151503698</v>
          </cell>
          <cell r="AI16">
            <v>10770.815605235315</v>
          </cell>
          <cell r="AJ16">
            <v>10996.228051759796</v>
          </cell>
          <cell r="AK16">
            <v>11853.731648798423</v>
          </cell>
          <cell r="AL16">
            <v>14652.897057358216</v>
          </cell>
          <cell r="AM16">
            <v>17228.967823952651</v>
          </cell>
          <cell r="AN16">
            <v>18456.709555124369</v>
          </cell>
          <cell r="AO16">
            <v>19839.025317811705</v>
          </cell>
          <cell r="AP16">
            <v>22713.741942367858</v>
          </cell>
          <cell r="AQ16">
            <v>25741.251507309331</v>
          </cell>
          <cell r="AR16">
            <v>23624.10279069937</v>
          </cell>
          <cell r="AS16">
            <v>22973.727285555458</v>
          </cell>
          <cell r="AT16">
            <v>24384.668484711092</v>
          </cell>
          <cell r="AU16">
            <v>22061.859258789387</v>
          </cell>
          <cell r="AV16">
            <v>21056.00314713925</v>
          </cell>
          <cell r="AW16">
            <v>20275.621537278628</v>
          </cell>
          <cell r="AX16">
            <v>16952.414590197117</v>
          </cell>
          <cell r="AY16">
            <v>17467.686301085574</v>
          </cell>
          <cell r="AZ16">
            <v>18683.786952005936</v>
          </cell>
        </row>
        <row r="17">
          <cell r="E17">
            <v>3462.7118512358247</v>
          </cell>
          <cell r="F17">
            <v>3846.5336283763713</v>
          </cell>
          <cell r="G17">
            <v>4655.290174662251</v>
          </cell>
          <cell r="H17">
            <v>6124.9989837058083</v>
          </cell>
          <cell r="I17">
            <v>6775.9421678698</v>
          </cell>
          <cell r="J17">
            <v>7994.6512380970817</v>
          </cell>
          <cell r="K17">
            <v>8772.5489461585075</v>
          </cell>
          <cell r="L17">
            <v>9767.2967048554601</v>
          </cell>
          <cell r="M17">
            <v>11813.354886304258</v>
          </cell>
          <cell r="N17">
            <v>13746.994600003478</v>
          </cell>
          <cell r="O17">
            <v>13881.309599927399</v>
          </cell>
          <cell r="P17">
            <v>12073.06278893442</v>
          </cell>
          <cell r="Q17">
            <v>11791.61211660576</v>
          </cell>
          <cell r="R17">
            <v>11845.614030725405</v>
          </cell>
          <cell r="S17">
            <v>11552.89010288781</v>
          </cell>
          <cell r="T17">
            <v>12251.782656592579</v>
          </cell>
          <cell r="U17">
            <v>17220.865479346903</v>
          </cell>
          <cell r="V17">
            <v>21300.390813317317</v>
          </cell>
          <cell r="W17">
            <v>22645.453603077127</v>
          </cell>
          <cell r="X17">
            <v>21830.822431403951</v>
          </cell>
          <cell r="Y17">
            <v>26842.426205210348</v>
          </cell>
          <cell r="Z17">
            <v>26964.593742507142</v>
          </cell>
          <cell r="AA17">
            <v>29584.368625100306</v>
          </cell>
          <cell r="AB17">
            <v>27549.047901051526</v>
          </cell>
          <cell r="AC17">
            <v>29934.753750191408</v>
          </cell>
          <cell r="AD17">
            <v>35354.570027274618</v>
          </cell>
          <cell r="AE17">
            <v>35776.405080249519</v>
          </cell>
          <cell r="AF17">
            <v>32968.838195194847</v>
          </cell>
          <cell r="AG17">
            <v>33393.838440609623</v>
          </cell>
          <cell r="AH17">
            <v>33447.493260705924</v>
          </cell>
          <cell r="AI17">
            <v>30704.745043898423</v>
          </cell>
          <cell r="AJ17">
            <v>30794.716447849987</v>
          </cell>
          <cell r="AK17">
            <v>33315.955681217303</v>
          </cell>
          <cell r="AL17">
            <v>40468.033223884013</v>
          </cell>
          <cell r="AM17">
            <v>46457.727817314146</v>
          </cell>
          <cell r="AN17">
            <v>48693.196343140953</v>
          </cell>
          <cell r="AO17">
            <v>51980.942280398427</v>
          </cell>
          <cell r="AP17">
            <v>58318.557165988692</v>
          </cell>
          <cell r="AQ17">
            <v>64207.55957615735</v>
          </cell>
          <cell r="AR17">
            <v>58084.335197641449</v>
          </cell>
          <cell r="AS17">
            <v>57967.424467725825</v>
          </cell>
          <cell r="AT17">
            <v>61617.02048389781</v>
          </cell>
          <cell r="AU17">
            <v>58281.913357786783</v>
          </cell>
          <cell r="AV17">
            <v>61016.524658391718</v>
          </cell>
          <cell r="AW17">
            <v>62324.392637317585</v>
          </cell>
          <cell r="AX17">
            <v>53263.534079432982</v>
          </cell>
          <cell r="AY17">
            <v>54679.994097364739</v>
          </cell>
          <cell r="AZ17">
            <v>57657.682842558708</v>
          </cell>
        </row>
        <row r="18">
          <cell r="E18">
            <v>2443.9109444046721</v>
          </cell>
          <cell r="F18">
            <v>2685.1550767057361</v>
          </cell>
          <cell r="G18">
            <v>3146.204339895407</v>
          </cell>
          <cell r="H18">
            <v>4134.1850563880826</v>
          </cell>
          <cell r="I18">
            <v>5256.3027135347293</v>
          </cell>
          <cell r="J18">
            <v>6218.1357762406942</v>
          </cell>
          <cell r="K18">
            <v>6699.4050230259691</v>
          </cell>
          <cell r="L18">
            <v>7033.5887486907332</v>
          </cell>
          <cell r="M18">
            <v>7606.9301014322064</v>
          </cell>
          <cell r="N18">
            <v>9299.6106934208274</v>
          </cell>
          <cell r="O18">
            <v>11212.651870425123</v>
          </cell>
          <cell r="P18">
            <v>10912.584211901793</v>
          </cell>
          <cell r="Q18">
            <v>10926.305971748257</v>
          </cell>
          <cell r="R18">
            <v>10491.791893056979</v>
          </cell>
          <cell r="S18">
            <v>10827.269229557523</v>
          </cell>
          <cell r="T18">
            <v>11384.876468576036</v>
          </cell>
          <cell r="U18">
            <v>14924.709946837349</v>
          </cell>
          <cell r="V18">
            <v>18527.606737906746</v>
          </cell>
          <cell r="W18">
            <v>21970.991437965105</v>
          </cell>
          <cell r="X18">
            <v>23909.43347702434</v>
          </cell>
          <cell r="Y18">
            <v>28421.475266711528</v>
          </cell>
          <cell r="Z18">
            <v>25502.453116828132</v>
          </cell>
          <cell r="AA18">
            <v>22398.747255905688</v>
          </cell>
          <cell r="AB18">
            <v>17597.769760729399</v>
          </cell>
          <cell r="AC18">
            <v>20207.580903404429</v>
          </cell>
          <cell r="AD18">
            <v>26176.962124475362</v>
          </cell>
          <cell r="AE18">
            <v>25696.036522633243</v>
          </cell>
          <cell r="AF18">
            <v>24651.836484174491</v>
          </cell>
          <cell r="AG18">
            <v>25947.660857101586</v>
          </cell>
          <cell r="AH18">
            <v>26082.289429949346</v>
          </cell>
          <cell r="AI18">
            <v>24287.031072364945</v>
          </cell>
          <cell r="AJ18">
            <v>24805.407348053901</v>
          </cell>
          <cell r="AK18">
            <v>26854.015624817177</v>
          </cell>
          <cell r="AL18">
            <v>32714.105691049135</v>
          </cell>
          <cell r="AM18">
            <v>37579.749665454387</v>
          </cell>
          <cell r="AN18">
            <v>38791.183068333143</v>
          </cell>
          <cell r="AO18">
            <v>41117.408201122867</v>
          </cell>
          <cell r="AP18">
            <v>48131.243141297855</v>
          </cell>
          <cell r="AQ18">
            <v>53384.442044233147</v>
          </cell>
          <cell r="AR18">
            <v>46980.466233398205</v>
          </cell>
          <cell r="AS18">
            <v>46218.799049234578</v>
          </cell>
          <cell r="AT18">
            <v>50842.029361457513</v>
          </cell>
          <cell r="AU18">
            <v>47478.468422199971</v>
          </cell>
          <cell r="AV18">
            <v>49663.246401805831</v>
          </cell>
          <cell r="AW18">
            <v>50002.591709423767</v>
          </cell>
          <cell r="AX18">
            <v>42320.583527880328</v>
          </cell>
          <cell r="AY18">
            <v>43459.183734700411</v>
          </cell>
          <cell r="AZ18">
            <v>45683.829827733891</v>
          </cell>
        </row>
        <row r="19">
          <cell r="E19">
            <v>2910.8744526474284</v>
          </cell>
          <cell r="F19">
            <v>3237.5416277641584</v>
          </cell>
          <cell r="G19">
            <v>3923.4759074226677</v>
          </cell>
          <cell r="H19">
            <v>5056.2786800170807</v>
          </cell>
          <cell r="I19">
            <v>5432.4908540407478</v>
          </cell>
          <cell r="J19">
            <v>6809.9423195999116</v>
          </cell>
          <cell r="K19">
            <v>6979.913160873939</v>
          </cell>
          <cell r="L19">
            <v>7661.2298344284909</v>
          </cell>
          <cell r="M19">
            <v>9441.9646199342933</v>
          </cell>
          <cell r="N19">
            <v>11397.292463657301</v>
          </cell>
          <cell r="O19">
            <v>12964.479766682271</v>
          </cell>
          <cell r="P19">
            <v>11344.7917203058</v>
          </cell>
          <cell r="Q19">
            <v>10724.560864981115</v>
          </cell>
          <cell r="R19">
            <v>10215.653913492966</v>
          </cell>
          <cell r="S19">
            <v>9636.5436900928198</v>
          </cell>
          <cell r="T19">
            <v>9982.4035317129947</v>
          </cell>
          <cell r="U19">
            <v>13840.893560907543</v>
          </cell>
          <cell r="V19">
            <v>16671.275363988916</v>
          </cell>
          <cell r="W19">
            <v>18101.726592373394</v>
          </cell>
          <cell r="X19">
            <v>18177.581345382445</v>
          </cell>
          <cell r="Y19">
            <v>22296.021076656951</v>
          </cell>
          <cell r="Z19">
            <v>22188.171628966807</v>
          </cell>
          <cell r="AA19">
            <v>24349.106638234331</v>
          </cell>
          <cell r="AB19">
            <v>22859.193257507774</v>
          </cell>
          <cell r="AC19">
            <v>23969.377137628715</v>
          </cell>
          <cell r="AD19">
            <v>27471.682189998548</v>
          </cell>
          <cell r="AE19">
            <v>27521.514302777137</v>
          </cell>
          <cell r="AF19">
            <v>24675.22469259605</v>
          </cell>
          <cell r="AG19">
            <v>25408.690314139494</v>
          </cell>
          <cell r="AH19">
            <v>25119.652152497936</v>
          </cell>
          <cell r="AI19">
            <v>22815.652879972891</v>
          </cell>
          <cell r="AJ19">
            <v>23034.070461421838</v>
          </cell>
          <cell r="AK19">
            <v>24740.525026485644</v>
          </cell>
          <cell r="AL19">
            <v>30388.060821571613</v>
          </cell>
          <cell r="AM19">
            <v>34818.8225561851</v>
          </cell>
          <cell r="AN19">
            <v>35927.811228747472</v>
          </cell>
          <cell r="AO19">
            <v>37666.688898672124</v>
          </cell>
          <cell r="AP19">
            <v>42930.263563413289</v>
          </cell>
          <cell r="AQ19">
            <v>46847.749690804849</v>
          </cell>
          <cell r="AR19">
            <v>42911.252510866594</v>
          </cell>
          <cell r="AS19">
            <v>41886.983207444966</v>
          </cell>
          <cell r="AT19">
            <v>45150.592697829372</v>
          </cell>
          <cell r="AU19">
            <v>42111.964021549255</v>
          </cell>
          <cell r="AV19">
            <v>43961.259273244352</v>
          </cell>
          <cell r="AW19">
            <v>44398.99648920777</v>
          </cell>
          <cell r="AX19">
            <v>37854.576370056413</v>
          </cell>
          <cell r="AY19">
            <v>38176.837460460694</v>
          </cell>
          <cell r="AZ19">
            <v>39737.792180588243</v>
          </cell>
        </row>
        <row r="20">
          <cell r="E20">
            <v>2736.3094673863984</v>
          </cell>
          <cell r="F20">
            <v>3160.4355907795903</v>
          </cell>
          <cell r="G20">
            <v>3789.5252553734454</v>
          </cell>
          <cell r="H20">
            <v>5029.3801948936771</v>
          </cell>
          <cell r="I20">
            <v>5626.1487987614764</v>
          </cell>
          <cell r="J20">
            <v>6200.3515409128868</v>
          </cell>
          <cell r="K20">
            <v>6574.0632442144179</v>
          </cell>
          <cell r="L20">
            <v>7598.3014365618064</v>
          </cell>
          <cell r="M20">
            <v>9390.589906169429</v>
          </cell>
          <cell r="N20">
            <v>11191.150354405123</v>
          </cell>
          <cell r="O20">
            <v>12094.408209750703</v>
          </cell>
          <cell r="P20">
            <v>10201.455841187217</v>
          </cell>
          <cell r="Q20">
            <v>9930.0982664049843</v>
          </cell>
          <cell r="R20">
            <v>9872.7241314059575</v>
          </cell>
          <cell r="S20">
            <v>9291.6307784934943</v>
          </cell>
          <cell r="T20">
            <v>9393.0020744895428</v>
          </cell>
          <cell r="U20">
            <v>13361.168415677872</v>
          </cell>
          <cell r="V20">
            <v>16527.001122606162</v>
          </cell>
          <cell r="W20">
            <v>17867.622764862492</v>
          </cell>
          <cell r="X20">
            <v>17658.505540603841</v>
          </cell>
          <cell r="Y20">
            <v>22245.161702608275</v>
          </cell>
          <cell r="Z20">
            <v>23377.272886777482</v>
          </cell>
          <cell r="AA20">
            <v>26484.718317530784</v>
          </cell>
          <cell r="AB20">
            <v>25707.87056268493</v>
          </cell>
          <cell r="AC20">
            <v>27307.198820131311</v>
          </cell>
          <cell r="AD20">
            <v>31880.608279051776</v>
          </cell>
          <cell r="AE20">
            <v>30702.597253055817</v>
          </cell>
          <cell r="AF20">
            <v>27239.309258233854</v>
          </cell>
          <cell r="AG20">
            <v>27484.921575702701</v>
          </cell>
          <cell r="AH20">
            <v>26999.955425528133</v>
          </cell>
          <cell r="AI20">
            <v>23929.974268528182</v>
          </cell>
          <cell r="AJ20">
            <v>23915.860910651227</v>
          </cell>
          <cell r="AK20">
            <v>25486.488044288457</v>
          </cell>
          <cell r="AL20">
            <v>30727.233054530825</v>
          </cell>
          <cell r="AM20">
            <v>34509.91080583138</v>
          </cell>
          <cell r="AN20">
            <v>35018.450560412755</v>
          </cell>
          <cell r="AO20">
            <v>36791.599820417745</v>
          </cell>
          <cell r="AP20">
            <v>42289.298732294672</v>
          </cell>
          <cell r="AQ20">
            <v>46221.574840790709</v>
          </cell>
          <cell r="AR20">
            <v>42240.152906389303</v>
          </cell>
          <cell r="AS20">
            <v>42277.138659520991</v>
          </cell>
          <cell r="AT20">
            <v>46457.61661751385</v>
          </cell>
          <cell r="AU20">
            <v>43668.001608166676</v>
          </cell>
          <cell r="AV20">
            <v>46145.249790758979</v>
          </cell>
          <cell r="AW20">
            <v>47858.830292882296</v>
          </cell>
          <cell r="AX20">
            <v>41366.92373231674</v>
          </cell>
          <cell r="AY20">
            <v>42712.392129243497</v>
          </cell>
          <cell r="AZ20">
            <v>44946.74797001484</v>
          </cell>
        </row>
        <row r="21">
          <cell r="E21">
            <v>2538.3368333773592</v>
          </cell>
          <cell r="F21">
            <v>3188.6049355829405</v>
          </cell>
          <cell r="G21">
            <v>3940.4270500978905</v>
          </cell>
          <cell r="H21">
            <v>5325.6714313907923</v>
          </cell>
          <cell r="I21">
            <v>6924.7434903021394</v>
          </cell>
          <cell r="J21">
            <v>6356.1150639702846</v>
          </cell>
          <cell r="K21">
            <v>7466.2182068264246</v>
          </cell>
          <cell r="L21">
            <v>9789.1322604446923</v>
          </cell>
          <cell r="M21">
            <v>11039.959915235333</v>
          </cell>
          <cell r="N21">
            <v>12433.107123744488</v>
          </cell>
          <cell r="O21">
            <v>14594.177331312265</v>
          </cell>
          <cell r="P21">
            <v>14918.920256303541</v>
          </cell>
          <cell r="Q21">
            <v>13542.791519661849</v>
          </cell>
          <cell r="R21">
            <v>11545.586283307699</v>
          </cell>
          <cell r="S21">
            <v>11817.034307895883</v>
          </cell>
          <cell r="T21">
            <v>12169.149187439461</v>
          </cell>
          <cell r="U21">
            <v>16086.875386258806</v>
          </cell>
          <cell r="V21">
            <v>22013.388972540637</v>
          </cell>
          <cell r="W21">
            <v>24088.194986306637</v>
          </cell>
          <cell r="X21">
            <v>22140.435809566068</v>
          </cell>
          <cell r="Y21">
            <v>24987.581729355443</v>
          </cell>
          <cell r="Z21">
            <v>26423.629359065926</v>
          </cell>
          <cell r="AA21">
            <v>26815.489042902005</v>
          </cell>
          <cell r="AB21">
            <v>23325.02526879264</v>
          </cell>
          <cell r="AC21">
            <v>23741.619258650211</v>
          </cell>
          <cell r="AD21">
            <v>26223.255962545165</v>
          </cell>
          <cell r="AE21">
            <v>27136.647192300574</v>
          </cell>
          <cell r="AF21">
            <v>27798.825355965517</v>
          </cell>
          <cell r="AG21">
            <v>30854.392381291411</v>
          </cell>
          <cell r="AH21">
            <v>32287.076402634324</v>
          </cell>
          <cell r="AI21">
            <v>32105.998135040205</v>
          </cell>
          <cell r="AJ21">
            <v>29003.725704913628</v>
          </cell>
          <cell r="AK21">
            <v>32575.221134199466</v>
          </cell>
          <cell r="AL21">
            <v>39638.750614685778</v>
          </cell>
          <cell r="AM21">
            <v>47525.139661426845</v>
          </cell>
          <cell r="AN21">
            <v>56995.714227114469</v>
          </cell>
          <cell r="AO21">
            <v>57440.137594752574</v>
          </cell>
          <cell r="AP21">
            <v>70494.636084534737</v>
          </cell>
          <cell r="AQ21">
            <v>57594.628346907528</v>
          </cell>
          <cell r="AR21">
            <v>41648.964316673308</v>
          </cell>
          <cell r="AS21">
            <v>42717.744593042131</v>
          </cell>
          <cell r="AT21">
            <v>46869.835237989224</v>
          </cell>
          <cell r="AU21">
            <v>45231.6505102511</v>
          </cell>
          <cell r="AV21">
            <v>49027.815664665824</v>
          </cell>
          <cell r="AW21">
            <v>54064.858359795289</v>
          </cell>
          <cell r="AX21">
            <v>52519.405125922429</v>
          </cell>
          <cell r="AY21">
            <v>62232.149905522361</v>
          </cell>
          <cell r="AZ21">
            <v>72954.137381077278</v>
          </cell>
        </row>
        <row r="22">
          <cell r="E22">
            <v>1492.0720146250947</v>
          </cell>
          <cell r="F22">
            <v>1709.1085452140312</v>
          </cell>
          <cell r="G22">
            <v>2087.4306643193381</v>
          </cell>
          <cell r="H22">
            <v>2432.5578257360858</v>
          </cell>
          <cell r="I22">
            <v>2524.852363409902</v>
          </cell>
          <cell r="J22">
            <v>2982.1677706849541</v>
          </cell>
          <cell r="K22">
            <v>2923.4014876479264</v>
          </cell>
          <cell r="L22">
            <v>3421.8011144972761</v>
          </cell>
          <cell r="M22">
            <v>4386.917186411486</v>
          </cell>
          <cell r="N22">
            <v>5407.9935006693049</v>
          </cell>
          <cell r="O22">
            <v>6338.7991221422826</v>
          </cell>
          <cell r="P22">
            <v>5959.1085307098874</v>
          </cell>
          <cell r="Q22">
            <v>6133.53881084967</v>
          </cell>
          <cell r="R22">
            <v>5886.6425209299796</v>
          </cell>
          <cell r="S22">
            <v>5667.980575810594</v>
          </cell>
          <cell r="T22">
            <v>5973.6397950158753</v>
          </cell>
          <cell r="U22">
            <v>8050.0796685619371</v>
          </cell>
          <cell r="V22">
            <v>9507.9266753645261</v>
          </cell>
          <cell r="W22">
            <v>10595.419249101737</v>
          </cell>
          <cell r="X22">
            <v>11013.222449877203</v>
          </cell>
          <cell r="Y22">
            <v>13831.081634076783</v>
          </cell>
          <cell r="Z22">
            <v>13938.155121316977</v>
          </cell>
          <cell r="AA22">
            <v>15601.971837438283</v>
          </cell>
          <cell r="AB22">
            <v>14554.449227535004</v>
          </cell>
          <cell r="AC22">
            <v>15762.44238900474</v>
          </cell>
          <cell r="AD22">
            <v>18957.613752808742</v>
          </cell>
          <cell r="AE22">
            <v>20620.00255064814</v>
          </cell>
          <cell r="AF22">
            <v>22310.98061987941</v>
          </cell>
          <cell r="AG22">
            <v>24018.223870771642</v>
          </cell>
          <cell r="AH22">
            <v>26000.270656867153</v>
          </cell>
          <cell r="AI22">
            <v>25944.06152085754</v>
          </cell>
          <cell r="AJ22">
            <v>27882.279481225891</v>
          </cell>
          <cell r="AK22">
            <v>32190.827223782584</v>
          </cell>
          <cell r="AL22">
            <v>40498.356976718627</v>
          </cell>
          <cell r="AM22">
            <v>46987.598422669915</v>
          </cell>
          <cell r="AN22">
            <v>50320.711458904239</v>
          </cell>
          <cell r="AO22">
            <v>53911.237007275697</v>
          </cell>
          <cell r="AP22">
            <v>61390.522622066528</v>
          </cell>
          <cell r="AQ22">
            <v>61252.822919870836</v>
          </cell>
          <cell r="AR22">
            <v>51663.023985653439</v>
          </cell>
          <cell r="AS22">
            <v>47979.998824273905</v>
          </cell>
          <cell r="AT22">
            <v>51044.711521241785</v>
          </cell>
          <cell r="AU22">
            <v>48096.274633575857</v>
          </cell>
          <cell r="AV22">
            <v>51046.921091071337</v>
          </cell>
          <cell r="AW22">
            <v>55266.927523719438</v>
          </cell>
          <cell r="AX22">
            <v>61913.484097276931</v>
          </cell>
          <cell r="AY22">
            <v>63736.154270195708</v>
          </cell>
          <cell r="AZ22">
            <v>69310.285185648958</v>
          </cell>
        </row>
        <row r="23">
          <cell r="E23">
            <v>2110.3867849841135</v>
          </cell>
          <cell r="F23">
            <v>2166.6054051734823</v>
          </cell>
          <cell r="G23">
            <v>2755.1582499484166</v>
          </cell>
          <cell r="H23">
            <v>3427.0471295647831</v>
          </cell>
          <cell r="I23">
            <v>4511.6037854488395</v>
          </cell>
          <cell r="J23">
            <v>4338.9580293458321</v>
          </cell>
          <cell r="K23">
            <v>4450.5181966493801</v>
          </cell>
          <cell r="L23">
            <v>4711.8147981701586</v>
          </cell>
          <cell r="M23">
            <v>4547.7243643600978</v>
          </cell>
          <cell r="N23">
            <v>5739.7288936126397</v>
          </cell>
          <cell r="O23">
            <v>6392.7893356071445</v>
          </cell>
          <cell r="P23">
            <v>6655.6798931231442</v>
          </cell>
          <cell r="Q23">
            <v>7144.8015242565471</v>
          </cell>
          <cell r="R23">
            <v>7832.8262243985819</v>
          </cell>
          <cell r="S23">
            <v>7227.0569931750215</v>
          </cell>
          <cell r="T23">
            <v>6705.9656820206392</v>
          </cell>
          <cell r="U23">
            <v>8180.1743387356692</v>
          </cell>
          <cell r="V23">
            <v>9670.6018567997235</v>
          </cell>
          <cell r="W23">
            <v>11619.720511765374</v>
          </cell>
          <cell r="X23">
            <v>11329.150615312858</v>
          </cell>
          <cell r="Y23">
            <v>13051.824762275093</v>
          </cell>
          <cell r="Z23">
            <v>14482.624920367385</v>
          </cell>
          <cell r="AA23">
            <v>15649.924395147455</v>
          </cell>
          <cell r="AB23">
            <v>15164.281855673824</v>
          </cell>
          <cell r="AC23">
            <v>16636.448497620629</v>
          </cell>
          <cell r="AD23">
            <v>18748.644238663492</v>
          </cell>
          <cell r="AE23">
            <v>20043.450556542848</v>
          </cell>
          <cell r="AF23">
            <v>20420.687470434397</v>
          </cell>
          <cell r="AG23">
            <v>20120.689445831114</v>
          </cell>
          <cell r="AH23">
            <v>19858.20899322275</v>
          </cell>
          <cell r="AI23">
            <v>21949.731456675636</v>
          </cell>
          <cell r="AJ23">
            <v>21371.948583333469</v>
          </cell>
          <cell r="AK23">
            <v>19393.247784000891</v>
          </cell>
          <cell r="AL23">
            <v>20001.515075393901</v>
          </cell>
          <cell r="AM23">
            <v>20869.316801948793</v>
          </cell>
          <cell r="AN23">
            <v>21505.474051828194</v>
          </cell>
          <cell r="AO23">
            <v>22797.21536455338</v>
          </cell>
          <cell r="AP23">
            <v>25857.019350150989</v>
          </cell>
          <cell r="AQ23">
            <v>30433.637059152563</v>
          </cell>
          <cell r="AR23">
            <v>28481.42412624288</v>
          </cell>
          <cell r="AS23">
            <v>31511.081599023102</v>
          </cell>
          <cell r="AT23">
            <v>34615.910053596526</v>
          </cell>
          <cell r="AU23">
            <v>33380.503318242838</v>
          </cell>
          <cell r="AV23">
            <v>37462.737042911453</v>
          </cell>
          <cell r="AW23">
            <v>39036.287251164133</v>
          </cell>
          <cell r="AX23">
            <v>37199.857598945113</v>
          </cell>
          <cell r="AY23">
            <v>38908.313230704829</v>
          </cell>
          <cell r="AZ23">
            <v>42363.509393118125</v>
          </cell>
        </row>
        <row r="24">
          <cell r="E24">
            <v>2109.0476951617552</v>
          </cell>
          <cell r="F24">
            <v>2298.4275345094065</v>
          </cell>
          <cell r="G24">
            <v>2669.3167889201482</v>
          </cell>
          <cell r="H24">
            <v>3200.2851069996123</v>
          </cell>
          <cell r="I24">
            <v>3616.7209259619785</v>
          </cell>
          <cell r="J24">
            <v>4102.6051795914518</v>
          </cell>
          <cell r="K24">
            <v>4028.4662938225197</v>
          </cell>
          <cell r="L24">
            <v>4602.0178541102323</v>
          </cell>
          <cell r="M24">
            <v>5601.4389918380257</v>
          </cell>
          <cell r="N24">
            <v>6969.2853637895842</v>
          </cell>
          <cell r="O24">
            <v>8436.8322318186274</v>
          </cell>
          <cell r="P24">
            <v>7582.6530391485485</v>
          </cell>
          <cell r="Q24">
            <v>7510.9654806605331</v>
          </cell>
          <cell r="R24">
            <v>7776.3950729605313</v>
          </cell>
          <cell r="S24">
            <v>7657.4928497282363</v>
          </cell>
          <cell r="T24">
            <v>7910.5664681225571</v>
          </cell>
          <cell r="U24">
            <v>11180.863968842192</v>
          </cell>
          <cell r="V24">
            <v>14065.645611732269</v>
          </cell>
          <cell r="W24">
            <v>15568.324032967161</v>
          </cell>
          <cell r="X24">
            <v>16213.426117553292</v>
          </cell>
          <cell r="Y24">
            <v>20655.688576634006</v>
          </cell>
          <cell r="Z24">
            <v>21696.332668888979</v>
          </cell>
          <cell r="AA24">
            <v>23081.407003402481</v>
          </cell>
          <cell r="AB24">
            <v>18522.839219938236</v>
          </cell>
          <cell r="AC24">
            <v>19213.514688417577</v>
          </cell>
          <cell r="AD24">
            <v>20434.827989049449</v>
          </cell>
          <cell r="AE24">
            <v>22890.223798591753</v>
          </cell>
          <cell r="AF24">
            <v>21684.045963182587</v>
          </cell>
          <cell r="AG24">
            <v>22220.841147370858</v>
          </cell>
          <cell r="AH24">
            <v>21860.795073968886</v>
          </cell>
          <cell r="AI24">
            <v>19897.468692903865</v>
          </cell>
          <cell r="AJ24">
            <v>20171.679073872307</v>
          </cell>
          <cell r="AK24">
            <v>21971.647785697336</v>
          </cell>
          <cell r="AL24">
            <v>27000.516414972553</v>
          </cell>
          <cell r="AM24">
            <v>30772.016557259612</v>
          </cell>
          <cell r="AN24">
            <v>31458.046087363859</v>
          </cell>
          <cell r="AO24">
            <v>32836.904781168436</v>
          </cell>
          <cell r="AP24">
            <v>37091.042594139428</v>
          </cell>
          <cell r="AQ24">
            <v>40166.457868309946</v>
          </cell>
          <cell r="AR24">
            <v>36719.181691406899</v>
          </cell>
          <cell r="AS24">
            <v>35660.586754271833</v>
          </cell>
          <cell r="AT24">
            <v>38152.656408822986</v>
          </cell>
          <cell r="AU24">
            <v>34653.728560391035</v>
          </cell>
          <cell r="AV24">
            <v>35697.52631226118</v>
          </cell>
          <cell r="AW24">
            <v>36082.50225540813</v>
          </cell>
          <cell r="AX24">
            <v>30754.125439052954</v>
          </cell>
          <cell r="AY24">
            <v>31483.955675169895</v>
          </cell>
          <cell r="AZ24">
            <v>32733.573280549266</v>
          </cell>
        </row>
        <row r="25">
          <cell r="E25">
            <v>2030.0089068785164</v>
          </cell>
          <cell r="F25">
            <v>2255.1034682814811</v>
          </cell>
          <cell r="G25">
            <v>2945.0705446268948</v>
          </cell>
          <cell r="H25">
            <v>3944.0211925405411</v>
          </cell>
          <cell r="I25">
            <v>4323.1502969139619</v>
          </cell>
          <cell r="J25">
            <v>4643.1756845321834</v>
          </cell>
          <cell r="K25">
            <v>5154.3620609679756</v>
          </cell>
          <cell r="L25">
            <v>6278.3483537665561</v>
          </cell>
          <cell r="M25">
            <v>8715.1392703416186</v>
          </cell>
          <cell r="N25">
            <v>9069.2840597647337</v>
          </cell>
          <cell r="O25">
            <v>9420.5630624712667</v>
          </cell>
          <cell r="P25">
            <v>10274.273932219974</v>
          </cell>
          <cell r="Q25">
            <v>9446.9264316173285</v>
          </cell>
          <cell r="R25">
            <v>10295.74630909119</v>
          </cell>
          <cell r="S25">
            <v>10891.107081034786</v>
          </cell>
          <cell r="T25">
            <v>11485.385175518015</v>
          </cell>
          <cell r="U25">
            <v>16976.868885552136</v>
          </cell>
          <cell r="V25">
            <v>20555.200348694194</v>
          </cell>
          <cell r="W25">
            <v>24839.198955090145</v>
          </cell>
          <cell r="X25">
            <v>24583.113912249923</v>
          </cell>
          <cell r="Y25">
            <v>25137.420576191442</v>
          </cell>
          <cell r="Z25">
            <v>28653.750132383528</v>
          </cell>
          <cell r="AA25">
            <v>31194.782840909989</v>
          </cell>
          <cell r="AB25">
            <v>35396.816609172689</v>
          </cell>
          <cell r="AC25">
            <v>38948.72520108489</v>
          </cell>
          <cell r="AD25">
            <v>43125.459859834817</v>
          </cell>
          <cell r="AE25">
            <v>38135.385260242503</v>
          </cell>
          <cell r="AF25">
            <v>34751.054477801816</v>
          </cell>
          <cell r="AG25">
            <v>31700.517050378745</v>
          </cell>
          <cell r="AH25">
            <v>35810.808858111421</v>
          </cell>
          <cell r="AI25">
            <v>38342.735693502</v>
          </cell>
          <cell r="AJ25">
            <v>33666.471682989737</v>
          </cell>
          <cell r="AK25">
            <v>32212.007297802258</v>
          </cell>
          <cell r="AL25">
            <v>34747.2220025469</v>
          </cell>
          <cell r="AM25">
            <v>37593.506437755386</v>
          </cell>
          <cell r="AN25">
            <v>37090.205436725948</v>
          </cell>
          <cell r="AO25">
            <v>35271.310972806736</v>
          </cell>
          <cell r="AP25">
            <v>35173.660767535344</v>
          </cell>
          <cell r="AQ25">
            <v>39206.378267867185</v>
          </cell>
          <cell r="AR25">
            <v>40679.287792940653</v>
          </cell>
          <cell r="AS25">
            <v>44340.07775476035</v>
          </cell>
          <cell r="AT25">
            <v>47935.728770931026</v>
          </cell>
          <cell r="AU25">
            <v>48276.684329911521</v>
          </cell>
          <cell r="AV25">
            <v>40214.188875134321</v>
          </cell>
          <cell r="AW25">
            <v>37842.472818493021</v>
          </cell>
          <cell r="AX25">
            <v>34303.585638940618</v>
          </cell>
          <cell r="AY25">
            <v>38777.22302064133</v>
          </cell>
          <cell r="AZ25">
            <v>38265.105680836015</v>
          </cell>
        </row>
        <row r="26">
          <cell r="E26">
            <v>4443.1459690050287</v>
          </cell>
          <cell r="F26">
            <v>4594.550910801634</v>
          </cell>
          <cell r="G26">
            <v>5704.8057652353064</v>
          </cell>
          <cell r="H26">
            <v>7760.1322302418621</v>
          </cell>
          <cell r="I26">
            <v>9385.0346252302897</v>
          </cell>
          <cell r="J26">
            <v>9134.1703584635416</v>
          </cell>
          <cell r="K26">
            <v>9940.0916385277251</v>
          </cell>
          <cell r="L26">
            <v>10928.032245214057</v>
          </cell>
          <cell r="M26">
            <v>13529.306062762931</v>
          </cell>
          <cell r="N26">
            <v>15743.394626077417</v>
          </cell>
          <cell r="O26">
            <v>17119.532861953972</v>
          </cell>
          <cell r="P26">
            <v>14342.170902541526</v>
          </cell>
          <cell r="Q26">
            <v>13049.595982448549</v>
          </cell>
          <cell r="R26">
            <v>12821.123702111934</v>
          </cell>
          <cell r="S26">
            <v>12561.157364097377</v>
          </cell>
          <cell r="T26">
            <v>12915.319103585874</v>
          </cell>
          <cell r="U26">
            <v>18774.011690798718</v>
          </cell>
          <cell r="V26">
            <v>23214.336452174477</v>
          </cell>
          <cell r="W26">
            <v>26062.779505396695</v>
          </cell>
          <cell r="X26">
            <v>27512.161596585705</v>
          </cell>
          <cell r="Y26">
            <v>34650.140791689693</v>
          </cell>
          <cell r="Z26">
            <v>37068.939205698429</v>
          </cell>
          <cell r="AA26">
            <v>41049.276389009538</v>
          </cell>
          <cell r="AB26">
            <v>41547.372614097425</v>
          </cell>
          <cell r="AC26">
            <v>45539.423553734414</v>
          </cell>
          <cell r="AD26">
            <v>52893.552163548113</v>
          </cell>
          <cell r="AE26">
            <v>52599.546310498336</v>
          </cell>
          <cell r="AF26">
            <v>46983.03853809998</v>
          </cell>
          <cell r="AG26">
            <v>47456.813565411794</v>
          </cell>
          <cell r="AH26">
            <v>51558.641575190952</v>
          </cell>
          <cell r="AI26">
            <v>48757.973478742409</v>
          </cell>
          <cell r="AJ26">
            <v>48324.227815664766</v>
          </cell>
          <cell r="AK26">
            <v>53225.195447190381</v>
          </cell>
          <cell r="AL26">
            <v>66073.623219962348</v>
          </cell>
          <cell r="AM26">
            <v>76771.426655364208</v>
          </cell>
          <cell r="AN26">
            <v>81570.641623092684</v>
          </cell>
          <cell r="AO26">
            <v>91100.356682576021</v>
          </cell>
          <cell r="AP26">
            <v>107190.15039117631</v>
          </cell>
          <cell r="AQ26">
            <v>115133.3328145453</v>
          </cell>
          <cell r="AR26">
            <v>103505.18337467432</v>
          </cell>
          <cell r="AS26">
            <v>104771.86316695184</v>
          </cell>
          <cell r="AT26">
            <v>115406.61389273014</v>
          </cell>
          <cell r="AU26">
            <v>106460.07845232885</v>
          </cell>
          <cell r="AV26">
            <v>113341.23746284796</v>
          </cell>
          <cell r="AW26">
            <v>118824.28913962567</v>
          </cell>
          <cell r="AX26">
            <v>100935.70097275476</v>
          </cell>
          <cell r="AY26">
            <v>102791.37486161984</v>
          </cell>
          <cell r="AZ26">
            <v>107356.29975381721</v>
          </cell>
        </row>
        <row r="27">
          <cell r="E27">
            <v>2935.3366408389884</v>
          </cell>
          <cell r="F27">
            <v>3390.6197230104322</v>
          </cell>
          <cell r="G27">
            <v>4115.7684603215812</v>
          </cell>
          <cell r="H27">
            <v>5348.961555058967</v>
          </cell>
          <cell r="I27">
            <v>6432.5380391047684</v>
          </cell>
          <cell r="J27">
            <v>7308.1833895076852</v>
          </cell>
          <cell r="K27">
            <v>7902.4962463142829</v>
          </cell>
          <cell r="L27">
            <v>9141.3487894586851</v>
          </cell>
          <cell r="M27">
            <v>11155.558543084055</v>
          </cell>
          <cell r="N27">
            <v>12794.456417923242</v>
          </cell>
          <cell r="O27">
            <v>13782.462558526873</v>
          </cell>
          <cell r="P27">
            <v>11530.00088654458</v>
          </cell>
          <cell r="Q27">
            <v>11052.647889150616</v>
          </cell>
          <cell r="R27">
            <v>10650.602124481871</v>
          </cell>
          <cell r="S27">
            <v>9974.0218289779405</v>
          </cell>
          <cell r="T27">
            <v>9921.4900093696069</v>
          </cell>
          <cell r="U27">
            <v>13771.127290092221</v>
          </cell>
          <cell r="V27">
            <v>16686.362249754795</v>
          </cell>
          <cell r="W27">
            <v>17733.81116252713</v>
          </cell>
          <cell r="X27">
            <v>17351.939365060254</v>
          </cell>
          <cell r="Y27">
            <v>21248.946239364166</v>
          </cell>
          <cell r="Z27">
            <v>21706.633978821363</v>
          </cell>
          <cell r="AA27">
            <v>23935.335821992841</v>
          </cell>
          <cell r="AB27">
            <v>23185.738858106291</v>
          </cell>
          <cell r="AC27">
            <v>24659.837388217413</v>
          </cell>
          <cell r="AD27">
            <v>29221.900314400493</v>
          </cell>
          <cell r="AE27">
            <v>28914.259902571794</v>
          </cell>
          <cell r="AF27">
            <v>26636.049049933012</v>
          </cell>
          <cell r="AG27">
            <v>27817.211957057083</v>
          </cell>
          <cell r="AH27">
            <v>28227.675208453802</v>
          </cell>
          <cell r="AI27">
            <v>26120.500398463209</v>
          </cell>
          <cell r="AJ27">
            <v>26907.037869751708</v>
          </cell>
          <cell r="AK27">
            <v>29297.926706146449</v>
          </cell>
          <cell r="AL27">
            <v>35738.642750045969</v>
          </cell>
          <cell r="AM27">
            <v>40338.469847024491</v>
          </cell>
          <cell r="AN27">
            <v>41852.104073291157</v>
          </cell>
          <cell r="AO27">
            <v>44585.77262521151</v>
          </cell>
          <cell r="AP27">
            <v>51311.390716794078</v>
          </cell>
          <cell r="AQ27">
            <v>57216.200103158153</v>
          </cell>
          <cell r="AR27">
            <v>52204.478446587178</v>
          </cell>
          <cell r="AS27">
            <v>50770.497749284492</v>
          </cell>
          <cell r="AT27">
            <v>54012.062614320057</v>
          </cell>
          <cell r="AU27">
            <v>49972.910989370721</v>
          </cell>
          <cell r="AV27">
            <v>52079.312576827375</v>
          </cell>
          <cell r="AW27">
            <v>52755.119851816729</v>
          </cell>
          <cell r="AX27">
            <v>45163.3851875904</v>
          </cell>
          <cell r="AY27">
            <v>46175.50224693292</v>
          </cell>
          <cell r="AZ27">
            <v>48830.449046219692</v>
          </cell>
        </row>
        <row r="28">
          <cell r="E28">
            <v>2305.171603473902</v>
          </cell>
          <cell r="F28">
            <v>2764.9589041048175</v>
          </cell>
          <cell r="G28">
            <v>3296.3314157216851</v>
          </cell>
          <cell r="H28">
            <v>4249.9140134387771</v>
          </cell>
          <cell r="I28">
            <v>4688.0571870078566</v>
          </cell>
          <cell r="J28">
            <v>4484.5501465792395</v>
          </cell>
          <cell r="K28">
            <v>4472.804582492915</v>
          </cell>
          <cell r="L28">
            <v>4869.9876483071066</v>
          </cell>
          <cell r="M28">
            <v>5901.9564989089013</v>
          </cell>
          <cell r="N28">
            <v>6697.0980561012238</v>
          </cell>
          <cell r="O28">
            <v>7425.3132161853719</v>
          </cell>
          <cell r="P28">
            <v>7956.3690311132232</v>
          </cell>
          <cell r="Q28">
            <v>7866.6558495913023</v>
          </cell>
          <cell r="R28">
            <v>7739.7293363340004</v>
          </cell>
          <cell r="S28">
            <v>7384.4223856904455</v>
          </cell>
          <cell r="T28">
            <v>7376.3860902333854</v>
          </cell>
          <cell r="U28">
            <v>9206.369807166755</v>
          </cell>
          <cell r="V28">
            <v>11615.692184503599</v>
          </cell>
          <cell r="W28">
            <v>13883.536416013962</v>
          </cell>
          <cell r="X28">
            <v>13280.205049335651</v>
          </cell>
          <cell r="Y28">
            <v>13371.951515697263</v>
          </cell>
          <cell r="Z28">
            <v>12719.483922151258</v>
          </cell>
          <cell r="AA28">
            <v>12006.544070089441</v>
          </cell>
          <cell r="AB28">
            <v>12804.55900129725</v>
          </cell>
          <cell r="AC28">
            <v>14783.319469463986</v>
          </cell>
          <cell r="AD28">
            <v>17184.363520888528</v>
          </cell>
          <cell r="AE28">
            <v>18694.103498756776</v>
          </cell>
          <cell r="AF28">
            <v>18468.937640078435</v>
          </cell>
          <cell r="AG28">
            <v>15111.170003017991</v>
          </cell>
          <cell r="AH28">
            <v>15694.004473916688</v>
          </cell>
          <cell r="AI28">
            <v>14108.161148784957</v>
          </cell>
          <cell r="AJ28">
            <v>13845.956917122172</v>
          </cell>
          <cell r="AK28">
            <v>15775.204078213446</v>
          </cell>
          <cell r="AL28">
            <v>20862.492318505723</v>
          </cell>
          <cell r="AM28">
            <v>24997.31646455601</v>
          </cell>
          <cell r="AN28">
            <v>27808.978914748554</v>
          </cell>
          <cell r="AO28">
            <v>26756.383368327657</v>
          </cell>
          <cell r="AP28">
            <v>32363.598652634882</v>
          </cell>
          <cell r="AQ28">
            <v>31086.93238592206</v>
          </cell>
          <cell r="AR28">
            <v>27986.701459610566</v>
          </cell>
          <cell r="AS28">
            <v>33637.9666924634</v>
          </cell>
          <cell r="AT28">
            <v>38023.114885257331</v>
          </cell>
          <cell r="AU28">
            <v>39393.492418879061</v>
          </cell>
          <cell r="AV28">
            <v>42279.769440226919</v>
          </cell>
          <cell r="AW28">
            <v>44014.27726804914</v>
          </cell>
          <cell r="AX28">
            <v>38357.085832322759</v>
          </cell>
          <cell r="AY28">
            <v>40341.356542488247</v>
          </cell>
          <cell r="AZ28">
            <v>42932.082720346792</v>
          </cell>
        </row>
        <row r="29">
          <cell r="E29">
            <v>3305.984650134415</v>
          </cell>
          <cell r="F29">
            <v>3734.2122995880695</v>
          </cell>
          <cell r="G29">
            <v>4412.7338059981312</v>
          </cell>
          <cell r="H29">
            <v>5689.282986627456</v>
          </cell>
          <cell r="I29">
            <v>6810.6916580881698</v>
          </cell>
          <cell r="J29">
            <v>8202.9163746487993</v>
          </cell>
          <cell r="K29">
            <v>8924.241841103918</v>
          </cell>
          <cell r="L29">
            <v>10263.264975657277</v>
          </cell>
          <cell r="M29">
            <v>11461.305083067209</v>
          </cell>
          <cell r="N29">
            <v>13045.498741427416</v>
          </cell>
          <cell r="O29">
            <v>15770.400929400237</v>
          </cell>
          <cell r="P29">
            <v>15515.243070398366</v>
          </cell>
          <cell r="Q29">
            <v>15236.405174848</v>
          </cell>
          <cell r="R29">
            <v>14941.508632504845</v>
          </cell>
          <cell r="S29">
            <v>14996.194510118727</v>
          </cell>
          <cell r="T29">
            <v>15751.257500352147</v>
          </cell>
          <cell r="U29">
            <v>18874.246188708861</v>
          </cell>
          <cell r="V29">
            <v>22505.726090813208</v>
          </cell>
          <cell r="W29">
            <v>24251.265939857811</v>
          </cell>
          <cell r="X29">
            <v>24372.225884628981</v>
          </cell>
          <cell r="Y29">
            <v>28253.343017951469</v>
          </cell>
          <cell r="Z29">
            <v>28574.968655367375</v>
          </cell>
          <cell r="AA29">
            <v>30517.04493436855</v>
          </cell>
          <cell r="AB29">
            <v>28030.100157802513</v>
          </cell>
          <cell r="AC29">
            <v>29251.787641234885</v>
          </cell>
          <cell r="AD29">
            <v>34806.543172135527</v>
          </cell>
          <cell r="AE29">
            <v>37330.343263887517</v>
          </cell>
          <cell r="AF29">
            <v>36423.180345418441</v>
          </cell>
          <cell r="AG29">
            <v>34626.303489207159</v>
          </cell>
          <cell r="AH29">
            <v>36209.176388756023</v>
          </cell>
          <cell r="AI29">
            <v>38005.346085349338</v>
          </cell>
          <cell r="AJ29">
            <v>38468.808760276312</v>
          </cell>
          <cell r="AK29">
            <v>42894.673339464702</v>
          </cell>
          <cell r="AL29">
            <v>50108.246942193466</v>
          </cell>
          <cell r="AM29">
            <v>57413.595800456438</v>
          </cell>
          <cell r="AN29">
            <v>66704.602660758086</v>
          </cell>
          <cell r="AO29">
            <v>73827.269867560302</v>
          </cell>
          <cell r="AP29">
            <v>84963.963414220721</v>
          </cell>
          <cell r="AQ29">
            <v>97036.32616696661</v>
          </cell>
          <cell r="AR29">
            <v>80171.031533939065</v>
          </cell>
          <cell r="AS29">
            <v>87804.075337124668</v>
          </cell>
          <cell r="AT29">
            <v>100857.08308784368</v>
          </cell>
          <cell r="AU29">
            <v>101755.64399650678</v>
          </cell>
          <cell r="AV29">
            <v>103208.50422317775</v>
          </cell>
          <cell r="AW29">
            <v>97075.838407442658</v>
          </cell>
          <cell r="AX29">
            <v>74425.424186455115</v>
          </cell>
          <cell r="AY29">
            <v>70713.040952380776</v>
          </cell>
          <cell r="AZ29">
            <v>75373.26768995481</v>
          </cell>
        </row>
        <row r="30">
          <cell r="E30">
            <v>931.84547685522227</v>
          </cell>
          <cell r="F30">
            <v>1051.952753360777</v>
          </cell>
          <cell r="G30">
            <v>1271.1532266129218</v>
          </cell>
          <cell r="H30">
            <v>1684.8358736201806</v>
          </cell>
          <cell r="I30">
            <v>1925.9101851200035</v>
          </cell>
          <cell r="J30">
            <v>2098.4367835244766</v>
          </cell>
          <cell r="K30">
            <v>2174.0629431158968</v>
          </cell>
          <cell r="L30">
            <v>2260.6188301967527</v>
          </cell>
          <cell r="M30">
            <v>2445.9055638730479</v>
          </cell>
          <cell r="N30">
            <v>2740.561294440281</v>
          </cell>
          <cell r="O30">
            <v>3355.3381782140291</v>
          </cell>
          <cell r="P30">
            <v>3238.5237485971252</v>
          </cell>
          <cell r="Q30">
            <v>3075.8333061480926</v>
          </cell>
          <cell r="R30">
            <v>2735.7696723284434</v>
          </cell>
          <cell r="S30">
            <v>2527.8447170579866</v>
          </cell>
          <cell r="T30">
            <v>2715.6851811738434</v>
          </cell>
          <cell r="U30">
            <v>3881.2993103127737</v>
          </cell>
          <cell r="V30">
            <v>4832.5414796745799</v>
          </cell>
          <cell r="W30">
            <v>5659.4942581215892</v>
          </cell>
          <cell r="X30">
            <v>6091.3430452444745</v>
          </cell>
          <cell r="Y30">
            <v>7909.5186344224403</v>
          </cell>
          <cell r="Z30">
            <v>8947.659879017805</v>
          </cell>
          <cell r="AA30">
            <v>10789.667814101216</v>
          </cell>
          <cell r="AB30">
            <v>9450.3171392609202</v>
          </cell>
          <cell r="AC30">
            <v>9868.1458166290449</v>
          </cell>
          <cell r="AD30">
            <v>11625.919297400376</v>
          </cell>
          <cell r="AE30">
            <v>12067.8223388931</v>
          </cell>
          <cell r="AF30">
            <v>11433.726796863915</v>
          </cell>
          <cell r="AG30">
            <v>12071.31499259269</v>
          </cell>
          <cell r="AH30">
            <v>12315.01896076561</v>
          </cell>
          <cell r="AI30">
            <v>11395.332375288468</v>
          </cell>
          <cell r="AJ30">
            <v>11731.54531761332</v>
          </cell>
          <cell r="AK30">
            <v>12830.741076794091</v>
          </cell>
          <cell r="AL30">
            <v>15733.596081209385</v>
          </cell>
          <cell r="AM30">
            <v>17951.670683155102</v>
          </cell>
          <cell r="AN30">
            <v>18645.198250985759</v>
          </cell>
          <cell r="AO30">
            <v>19717.072277032225</v>
          </cell>
          <cell r="AP30">
            <v>22577.35566484668</v>
          </cell>
          <cell r="AQ30">
            <v>24596.091343124019</v>
          </cell>
          <cell r="AR30">
            <v>22887.983208475009</v>
          </cell>
          <cell r="AS30">
            <v>22342.548633297851</v>
          </cell>
          <cell r="AT30">
            <v>23058.107371723985</v>
          </cell>
          <cell r="AU30">
            <v>20412.36569773766</v>
          </cell>
          <cell r="AV30">
            <v>21467.230083302351</v>
          </cell>
          <cell r="AW30">
            <v>21965.075911302349</v>
          </cell>
          <cell r="AX30">
            <v>19100.687787932071</v>
          </cell>
          <cell r="AY30">
            <v>18127.060084936846</v>
          </cell>
          <cell r="AZ30">
            <v>18886.60280282997</v>
          </cell>
        </row>
        <row r="31">
          <cell r="E31">
            <v>1203.075327228066</v>
          </cell>
          <cell r="F31">
            <v>1352.9050751666371</v>
          </cell>
          <cell r="G31">
            <v>1696.6090692544301</v>
          </cell>
          <cell r="H31">
            <v>2230.5092955732025</v>
          </cell>
          <cell r="I31">
            <v>2727.0804330291767</v>
          </cell>
          <cell r="J31">
            <v>3168.8394342387433</v>
          </cell>
          <cell r="K31">
            <v>3244.1557084768688</v>
          </cell>
          <cell r="L31">
            <v>3590.5150343568766</v>
          </cell>
          <cell r="M31">
            <v>4308.2900332233785</v>
          </cell>
          <cell r="N31">
            <v>5708.9886265208452</v>
          </cell>
          <cell r="O31">
            <v>6138.0864134621361</v>
          </cell>
          <cell r="P31">
            <v>5305.8390706439377</v>
          </cell>
          <cell r="Q31">
            <v>5090.0930813575424</v>
          </cell>
          <cell r="R31">
            <v>4413.9724557732943</v>
          </cell>
          <cell r="S31">
            <v>4445.8092044793075</v>
          </cell>
          <cell r="T31">
            <v>4634.8887024175892</v>
          </cell>
          <cell r="U31">
            <v>6442.8239672640884</v>
          </cell>
          <cell r="V31">
            <v>8141.9021920970699</v>
          </cell>
          <cell r="W31">
            <v>9580.5986898237479</v>
          </cell>
          <cell r="X31">
            <v>10555.370567445503</v>
          </cell>
          <cell r="Y31">
            <v>13611.117499714548</v>
          </cell>
          <cell r="Z31">
            <v>14618.102083079546</v>
          </cell>
          <cell r="AA31">
            <v>15917.799571975684</v>
          </cell>
          <cell r="AB31">
            <v>13219.425612929768</v>
          </cell>
          <cell r="AC31">
            <v>13303.303242887636</v>
          </cell>
          <cell r="AD31">
            <v>15367.068887787207</v>
          </cell>
          <cell r="AE31">
            <v>16021.265443025231</v>
          </cell>
          <cell r="AF31">
            <v>14676.728240815957</v>
          </cell>
          <cell r="AG31">
            <v>15312.970309217762</v>
          </cell>
          <cell r="AH31">
            <v>15614.314493112977</v>
          </cell>
          <cell r="AI31">
            <v>14546.35706412171</v>
          </cell>
          <cell r="AJ31">
            <v>15123.657400938111</v>
          </cell>
          <cell r="AK31">
            <v>16791.503356395253</v>
          </cell>
          <cell r="AL31">
            <v>21264.420418645095</v>
          </cell>
          <cell r="AM31">
            <v>24681.864605532595</v>
          </cell>
          <cell r="AN31">
            <v>26338.117122518928</v>
          </cell>
          <cell r="AO31">
            <v>28171.828118221154</v>
          </cell>
          <cell r="AP31">
            <v>32603.531191533937</v>
          </cell>
          <cell r="AQ31">
            <v>35653.872897595465</v>
          </cell>
          <cell r="AR31">
            <v>32274.672437894493</v>
          </cell>
          <cell r="AS31">
            <v>30562.97948612817</v>
          </cell>
          <cell r="AT31">
            <v>31763.535359082289</v>
          </cell>
          <cell r="AU31">
            <v>28597.40159740817</v>
          </cell>
          <cell r="AV31">
            <v>29123.582323972787</v>
          </cell>
          <cell r="AW31">
            <v>29663.494736277346</v>
          </cell>
          <cell r="AX31">
            <v>25863.371052473678</v>
          </cell>
          <cell r="AY31">
            <v>26723.720948836919</v>
          </cell>
          <cell r="AZ31">
            <v>28243.822407674179</v>
          </cell>
        </row>
        <row r="32">
          <cell r="E32">
            <v>4667.6221252959067</v>
          </cell>
          <cell r="F32">
            <v>5067.5882908567446</v>
          </cell>
          <cell r="G32">
            <v>5945.3098991587831</v>
          </cell>
          <cell r="H32">
            <v>7192.8928538919608</v>
          </cell>
          <cell r="I32">
            <v>7971.0390593650473</v>
          </cell>
          <cell r="J32">
            <v>9979.8626536169049</v>
          </cell>
          <cell r="K32">
            <v>10725.788643150658</v>
          </cell>
          <cell r="L32">
            <v>11300.877625097037</v>
          </cell>
          <cell r="M32">
            <v>12443.499866020959</v>
          </cell>
          <cell r="N32">
            <v>14698.789867907277</v>
          </cell>
          <cell r="O32">
            <v>16834.33261130079</v>
          </cell>
          <cell r="P32">
            <v>15374.464911567398</v>
          </cell>
          <cell r="Q32">
            <v>13566.362624070689</v>
          </cell>
          <cell r="R32">
            <v>12481.333505671746</v>
          </cell>
          <cell r="S32">
            <v>12948.957129360082</v>
          </cell>
          <cell r="T32">
            <v>13520.543808237051</v>
          </cell>
          <cell r="U32">
            <v>17769.850383822806</v>
          </cell>
          <cell r="V32">
            <v>21493.741402503438</v>
          </cell>
          <cell r="W32">
            <v>24099.83854289541</v>
          </cell>
          <cell r="X32">
            <v>25251.91427127791</v>
          </cell>
          <cell r="Y32">
            <v>30114.209891840965</v>
          </cell>
          <cell r="Z32">
            <v>31419.790781294258</v>
          </cell>
          <cell r="AA32">
            <v>32348.161070358055</v>
          </cell>
          <cell r="AB32">
            <v>24008.846230885527</v>
          </cell>
          <cell r="AC32">
            <v>25686.973090281528</v>
          </cell>
          <cell r="AD32">
            <v>29876.352640549001</v>
          </cell>
          <cell r="AE32">
            <v>32508.611677973757</v>
          </cell>
          <cell r="AF32">
            <v>29879.850303077525</v>
          </cell>
          <cell r="AG32">
            <v>30098.588094396386</v>
          </cell>
          <cell r="AH32">
            <v>30541.749783052146</v>
          </cell>
          <cell r="AI32">
            <v>29273.872843303714</v>
          </cell>
          <cell r="AJ32">
            <v>26972.980827942389</v>
          </cell>
          <cell r="AK32">
            <v>29594.110054666151</v>
          </cell>
          <cell r="AL32">
            <v>37089.079254670374</v>
          </cell>
          <cell r="AM32">
            <v>42488.637348246324</v>
          </cell>
          <cell r="AN32">
            <v>43037.52905724688</v>
          </cell>
          <cell r="AO32">
            <v>46282.737616234532</v>
          </cell>
          <cell r="AP32">
            <v>53256.254363220534</v>
          </cell>
          <cell r="AQ32">
            <v>55754.696656558648</v>
          </cell>
          <cell r="AR32">
            <v>46169.647901675402</v>
          </cell>
          <cell r="AS32">
            <v>52075.745609663216</v>
          </cell>
          <cell r="AT32">
            <v>59582.340470396237</v>
          </cell>
          <cell r="AU32">
            <v>57017.639937167398</v>
          </cell>
          <cell r="AV32">
            <v>60216.861823726424</v>
          </cell>
          <cell r="AW32">
            <v>59240.140954381379</v>
          </cell>
          <cell r="AX32">
            <v>51005.959401099906</v>
          </cell>
          <cell r="AY32">
            <v>52063.345635332465</v>
          </cell>
          <cell r="AZ32">
            <v>54128.647435175641</v>
          </cell>
        </row>
        <row r="33">
          <cell r="E33">
            <v>3934.6642765746451</v>
          </cell>
          <cell r="F33">
            <v>4688.5544286992081</v>
          </cell>
          <cell r="G33">
            <v>5706.062981719173</v>
          </cell>
          <cell r="H33">
            <v>7623.323223023197</v>
          </cell>
          <cell r="I33">
            <v>8744.612458607091</v>
          </cell>
          <cell r="J33">
            <v>10001.356095204907</v>
          </cell>
          <cell r="K33">
            <v>10462.596191955286</v>
          </cell>
          <cell r="L33">
            <v>11199.31457452484</v>
          </cell>
          <cell r="M33">
            <v>15710.87492420749</v>
          </cell>
          <cell r="N33">
            <v>17759.344705550859</v>
          </cell>
          <cell r="O33">
            <v>18878.071454293651</v>
          </cell>
          <cell r="P33">
            <v>17258.083234943788</v>
          </cell>
          <cell r="Q33">
            <v>17661.302886929185</v>
          </cell>
          <cell r="R33">
            <v>17406.04460181321</v>
          </cell>
          <cell r="S33">
            <v>16519.381832264378</v>
          </cell>
          <cell r="T33">
            <v>16728.044132297764</v>
          </cell>
          <cell r="U33">
            <v>23713.883678165024</v>
          </cell>
          <cell r="V33">
            <v>29547.348401052132</v>
          </cell>
          <cell r="W33">
            <v>31800.295362360561</v>
          </cell>
          <cell r="X33">
            <v>30517.490525603345</v>
          </cell>
          <cell r="Y33">
            <v>38652.322360368482</v>
          </cell>
          <cell r="Z33">
            <v>38717.894743400488</v>
          </cell>
          <cell r="AA33">
            <v>39909.756996532546</v>
          </cell>
          <cell r="AB33">
            <v>38307.504788438098</v>
          </cell>
          <cell r="AC33">
            <v>42090.063254326116</v>
          </cell>
          <cell r="AD33">
            <v>48870.667269832338</v>
          </cell>
          <cell r="AE33">
            <v>46734.444829492211</v>
          </cell>
          <cell r="AF33">
            <v>40469.47410129918</v>
          </cell>
          <cell r="AG33">
            <v>41460.960570345407</v>
          </cell>
          <cell r="AH33">
            <v>40624.985991384143</v>
          </cell>
          <cell r="AI33">
            <v>37950.399386096484</v>
          </cell>
          <cell r="AJ33">
            <v>38735.554865997889</v>
          </cell>
          <cell r="AK33">
            <v>41552.122236680334</v>
          </cell>
          <cell r="AL33">
            <v>48409.925927327786</v>
          </cell>
          <cell r="AM33">
            <v>53625.528037916789</v>
          </cell>
          <cell r="AN33">
            <v>55193.387373372338</v>
          </cell>
          <cell r="AO33">
            <v>57609.484419174092</v>
          </cell>
          <cell r="AP33">
            <v>63489.056999681758</v>
          </cell>
          <cell r="AQ33">
            <v>72455.115429238358</v>
          </cell>
          <cell r="AR33">
            <v>69922.288033039513</v>
          </cell>
          <cell r="AS33">
            <v>74566.159655085547</v>
          </cell>
          <cell r="AT33">
            <v>88267.697263487018</v>
          </cell>
          <cell r="AU33">
            <v>83170.747802138285</v>
          </cell>
          <cell r="AV33">
            <v>84719.98262809994</v>
          </cell>
          <cell r="AW33">
            <v>86152.121802817594</v>
          </cell>
          <cell r="AX33">
            <v>81733.038501429546</v>
          </cell>
          <cell r="AY33">
            <v>79833.032192014885</v>
          </cell>
          <cell r="AZ33">
            <v>80255.095371183954</v>
          </cell>
        </row>
        <row r="34">
          <cell r="E34">
            <v>2354.6355836555649</v>
          </cell>
          <cell r="F34">
            <v>2651.8662903214477</v>
          </cell>
          <cell r="G34">
            <v>3038.2468815076568</v>
          </cell>
          <cell r="H34">
            <v>3442.3204079017696</v>
          </cell>
          <cell r="I34">
            <v>3668.6020026292836</v>
          </cell>
          <cell r="J34">
            <v>4305.1345596491337</v>
          </cell>
          <cell r="K34">
            <v>4142.4133992032766</v>
          </cell>
          <cell r="L34">
            <v>4674.5566547379567</v>
          </cell>
          <cell r="M34">
            <v>5971.8830947009137</v>
          </cell>
          <cell r="N34">
            <v>7802.7620995778898</v>
          </cell>
          <cell r="O34">
            <v>10041.681687719127</v>
          </cell>
          <cell r="P34">
            <v>9613.2803007218881</v>
          </cell>
          <cell r="Q34">
            <v>9148.0354638249373</v>
          </cell>
          <cell r="R34">
            <v>8698.6042965140459</v>
          </cell>
          <cell r="S34">
            <v>8175.7558370995012</v>
          </cell>
          <cell r="T34">
            <v>8660.0583868574522</v>
          </cell>
          <cell r="U34">
            <v>10623.201921438505</v>
          </cell>
          <cell r="V34">
            <v>13137.196343845959</v>
          </cell>
          <cell r="W34">
            <v>16003.406931888023</v>
          </cell>
          <cell r="X34">
            <v>16256.386111722162</v>
          </cell>
          <cell r="Y34">
            <v>19061.498549962078</v>
          </cell>
          <cell r="Z34">
            <v>19881.600534417423</v>
          </cell>
          <cell r="AA34">
            <v>20523.689416329926</v>
          </cell>
          <cell r="AB34">
            <v>18386.666461291072</v>
          </cell>
          <cell r="AC34">
            <v>19719.508329693297</v>
          </cell>
          <cell r="AD34">
            <v>23112.087414743994</v>
          </cell>
          <cell r="AE34">
            <v>24244.823609794938</v>
          </cell>
          <cell r="AF34">
            <v>26565.354061667818</v>
          </cell>
          <cell r="AG34">
            <v>28012.670472472633</v>
          </cell>
          <cell r="AH34">
            <v>28427.115123756339</v>
          </cell>
          <cell r="AI34">
            <v>27989.419253137799</v>
          </cell>
          <cell r="AJ34">
            <v>27557.363949801369</v>
          </cell>
          <cell r="AK34">
            <v>29823.610027688443</v>
          </cell>
          <cell r="AL34">
            <v>34239.54901545855</v>
          </cell>
          <cell r="AM34">
            <v>40077.397469994052</v>
          </cell>
          <cell r="AN34">
            <v>41966.102270694566</v>
          </cell>
          <cell r="AO34">
            <v>44405.84973060451</v>
          </cell>
          <cell r="AP34">
            <v>50150.892311379728</v>
          </cell>
          <cell r="AQ34">
            <v>46716.762070886405</v>
          </cell>
          <cell r="AR34">
            <v>38104.28290864436</v>
          </cell>
          <cell r="AS34">
            <v>38700.39706923315</v>
          </cell>
          <cell r="AT34">
            <v>41214.896035032973</v>
          </cell>
          <cell r="AU34">
            <v>41711.849315384039</v>
          </cell>
          <cell r="AV34">
            <v>42542.584972857519</v>
          </cell>
          <cell r="AW34">
            <v>46604.136527786955</v>
          </cell>
          <cell r="AX34">
            <v>44344.487552043611</v>
          </cell>
          <cell r="AY34">
            <v>40442.107032560096</v>
          </cell>
          <cell r="AZ34">
            <v>39766.996247870498</v>
          </cell>
        </row>
        <row r="35">
          <cell r="E35">
            <v>5105.2506099772518</v>
          </cell>
          <cell r="F35">
            <v>5485.6295421958412</v>
          </cell>
          <cell r="G35">
            <v>5999.481344837739</v>
          </cell>
          <cell r="H35">
            <v>6642.8611299010654</v>
          </cell>
          <cell r="I35">
            <v>7135.6754308106492</v>
          </cell>
          <cell r="J35">
            <v>7664.0484087574232</v>
          </cell>
          <cell r="K35">
            <v>8452.3893810941736</v>
          </cell>
          <cell r="L35">
            <v>9313.820068316154</v>
          </cell>
          <cell r="M35">
            <v>10423.612784803263</v>
          </cell>
          <cell r="N35">
            <v>11555.366779819629</v>
          </cell>
          <cell r="O35">
            <v>12447.606024181712</v>
          </cell>
          <cell r="P35">
            <v>13839.848208338952</v>
          </cell>
          <cell r="Q35">
            <v>14265.418098049038</v>
          </cell>
          <cell r="R35">
            <v>15358.968283518938</v>
          </cell>
          <cell r="S35">
            <v>16933.95943602471</v>
          </cell>
          <cell r="T35">
            <v>18021.450076630197</v>
          </cell>
          <cell r="U35">
            <v>18840.066625057269</v>
          </cell>
          <cell r="V35">
            <v>19804.169848645288</v>
          </cell>
          <cell r="W35">
            <v>21151.24242720937</v>
          </cell>
          <cell r="X35">
            <v>22549.790897868064</v>
          </cell>
          <cell r="Y35">
            <v>23601.160784285898</v>
          </cell>
          <cell r="Z35">
            <v>24159.248731451189</v>
          </cell>
          <cell r="AA35">
            <v>25324.885655810755</v>
          </cell>
          <cell r="AB35">
            <v>26382.566473914456</v>
          </cell>
          <cell r="AC35">
            <v>27745.895160372947</v>
          </cell>
          <cell r="AD35">
            <v>28758.688285812335</v>
          </cell>
          <cell r="AE35">
            <v>30021.939006253135</v>
          </cell>
          <cell r="AF35">
            <v>31528.290445255305</v>
          </cell>
          <cell r="AG35">
            <v>32880.579130213016</v>
          </cell>
          <cell r="AH35">
            <v>34533.176291413132</v>
          </cell>
          <cell r="AI35">
            <v>36527.052658647415</v>
          </cell>
          <cell r="AJ35">
            <v>37212.256577076776</v>
          </cell>
          <cell r="AK35">
            <v>37912.140444042569</v>
          </cell>
          <cell r="AL35">
            <v>39651.396507014011</v>
          </cell>
          <cell r="AM35">
            <v>41703.794438196019</v>
          </cell>
          <cell r="AN35">
            <v>44048.459485772051</v>
          </cell>
          <cell r="AO35">
            <v>46335.568364169092</v>
          </cell>
          <cell r="AP35">
            <v>48237.635010819598</v>
          </cell>
          <cell r="AQ35">
            <v>48455.029513398113</v>
          </cell>
          <cell r="AR35">
            <v>47047.08451308254</v>
          </cell>
          <cell r="AS35">
            <v>48600.094369719242</v>
          </cell>
          <cell r="AT35">
            <v>49830.998970716602</v>
          </cell>
          <cell r="AU35">
            <v>51701.78268767977</v>
          </cell>
          <cell r="AV35">
            <v>53242.622778248733</v>
          </cell>
          <cell r="AW35">
            <v>55080.155411900356</v>
          </cell>
          <cell r="AX35">
            <v>56887.594913513851</v>
          </cell>
          <cell r="AY35">
            <v>58060.772676488603</v>
          </cell>
          <cell r="AZ35">
            <v>60142.66061162285</v>
          </cell>
        </row>
      </sheetData>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n Freeman" refreshedDate="44185.499468865739" createdVersion="5" refreshedVersion="6" minRefreshableVersion="3" recordCount="0" supportSubquery="1" supportAdvancedDrill="1" xr:uid="{DB4DE775-0E70-40CA-AA30-252B4389888D}">
  <cacheSource type="external" connectionId="2"/>
  <cacheFields count="7">
    <cacheField name="[Measures].[Item]" caption="Item" numFmtId="0" hierarchy="22" level="32767"/>
    <cacheField name="[fact].[date (Year)].[date (Year)]" caption="date (Year)" numFmtId="0" hierarchy="11" level="1">
      <sharedItems count="23">
        <s v="1997"/>
        <s v="1998"/>
        <s v="1999"/>
        <s v="2000"/>
        <s v="2001"/>
        <s v="2002"/>
        <s v="2003"/>
        <s v="2004"/>
        <s v="2005"/>
        <s v="2006"/>
        <s v="2007"/>
        <s v="2008"/>
        <s v="2009"/>
        <s v="2010"/>
        <s v="2011"/>
        <s v="2012"/>
        <s v="2013"/>
        <s v="2014"/>
        <s v="2015"/>
        <s v="2016"/>
        <s v="2017"/>
        <s v="2018"/>
        <s v="2019"/>
      </sharedItems>
    </cacheField>
    <cacheField name="[fact].[indicator].[indicator]" caption="indicator" numFmtId="0" hierarchy="7" level="1">
      <sharedItems containsSemiMixedTypes="0" containsNonDate="0" containsString="0"/>
    </cacheField>
    <cacheField name="[dim_geography].[Province].[Province]" caption="Province" numFmtId="0" level="1">
      <sharedItems count="11">
        <s v="Alberta"/>
        <s v="British Columbia"/>
        <s v="Manitoba"/>
        <s v="New Brunswick"/>
        <s v="Newfoundland and Labrador"/>
        <s v="North (NorthWest, Northern, Nunavut and Yukon)"/>
        <s v="Nova Scotia"/>
        <s v="Ontario"/>
        <s v="Prince Edward Island"/>
        <s v="Quebec"/>
        <s v="Saskatchewan"/>
      </sharedItems>
    </cacheField>
    <cacheField name="[fact].[source].[source]" caption="source" numFmtId="0" hierarchy="6" level="1">
      <sharedItems containsSemiMixedTypes="0" containsNonDate="0" containsString="0"/>
    </cacheField>
    <cacheField name="[dim_industry_with_descriptions].[Creative Sector].[Creative Sector]" caption="Creative Sector" numFmtId="0" hierarchy="2" level="1">
      <sharedItems count="8">
        <s v="Advertising and marketing"/>
        <s v="Architecture"/>
        <s v="Crafts"/>
        <s v="Design"/>
        <s v="Film, TV, video, radio and photography"/>
        <s v="IT, software and computer services"/>
        <s v="Music"/>
        <s v="Publishing"/>
      </sharedItems>
    </cacheField>
    <cacheField name="[dim_industry_with_descriptions].[Aggregation Level].[Aggregation Level]" caption="Aggregation Level" numFmtId="0" hierarchy="3" level="1">
      <sharedItems containsSemiMixedTypes="0" containsNonDate="0" containsString="0"/>
    </cacheField>
  </cacheFields>
  <cacheHierarchies count="27">
    <cacheHierarchy uniqueName="[dim_geography].[Province]" caption="Province" attribute="1" defaultMemberUniqueName="[dim_geography].[Province].[All]" allUniqueName="[dim_geography].[Province].[All]" dimensionUniqueName="[dim_geography]" displayFolder="" count="2" memberValueDatatype="130" unbalanced="0">
      <fieldsUsage count="2">
        <fieldUsage x="-1"/>
        <fieldUsage x="3"/>
      </fieldsUsage>
    </cacheHierarchy>
    <cacheHierarchy uniqueName="[dim_industry_with_descriptions].[Main Industry]" caption="Main Industry" attribute="1" defaultMemberUniqueName="[dim_industry_with_descriptions].[Main Industry].[All]" allUniqueName="[dim_industry_with_descriptions].[Main Industry].[All]" dimensionUniqueName="[dim_industry_with_descriptions]" displayFolder="" count="0" memberValueDatatype="130" unbalanced="0"/>
    <cacheHierarchy uniqueName="[dim_industry_with_descriptions].[Creative Sector]" caption="Creative Sector" attribute="1" defaultMemberUniqueName="[dim_industry_with_descriptions].[Creative Sector].[All]" allUniqueName="[dim_industry_with_descriptions].[Creative Sector].[All]" dimensionUniqueName="[dim_industry_with_descriptions]" displayFolder="" count="2" memberValueDatatype="130" unbalanced="0">
      <fieldsUsage count="2">
        <fieldUsage x="-1"/>
        <fieldUsage x="5"/>
      </fieldsUsage>
    </cacheHierarchy>
    <cacheHierarchy uniqueName="[dim_industry_with_descriptions].[Aggregation Level]" caption="Aggregation Level" attribute="1" defaultMemberUniqueName="[dim_industry_with_descriptions].[Aggregation Level].[All]" allUniqueName="[dim_industry_with_descriptions].[Aggregation Level].[All]" dimensionUniqueName="[dim_industry_with_descriptions]" displayFolder="" count="2" memberValueDatatype="130" unbalanced="0">
      <fieldsUsage count="2">
        <fieldUsage x="-1"/>
        <fieldUsage x="6"/>
      </fieldsUsage>
    </cacheHierarchy>
    <cacheHierarchy uniqueName="[dim_industry_with_descriptions].[naics_description]" caption="naics_description" attribute="1" defaultMemberUniqueName="[dim_industry_with_descriptions].[naics_description].[All]" allUniqueName="[dim_industry_with_descriptions].[naics_description].[All]" dimensionUniqueName="[dim_industry_with_descriptions]" displayFolder="" count="0" memberValueDatatype="130" unbalanced="0"/>
    <cacheHierarchy uniqueName="[dim_industry_with_descriptions].[description]" caption="description" attribute="1" defaultMemberUniqueName="[dim_industry_with_descriptions].[description].[All]" allUniqueName="[dim_industry_with_descriptions].[description].[All]" dimensionUniqueName="[dim_industry_with_descriptions]" displayFolder="" count="0" memberValueDatatype="130" unbalanced="0"/>
    <cacheHierarchy uniqueName="[fact].[source]" caption="source" attribute="1" defaultMemberUniqueName="[fact].[source].[All]" allUniqueName="[fact].[source].[All]" dimensionUniqueName="[fact]" displayFolder="" count="2" memberValueDatatype="130" unbalanced="0">
      <fieldsUsage count="2">
        <fieldUsage x="-1"/>
        <fieldUsage x="4"/>
      </fieldsUsage>
    </cacheHierarchy>
    <cacheHierarchy uniqueName="[fact].[indicator]" caption="indicator" attribute="1" defaultMemberUniqueName="[fact].[indicator].[All]" allUniqueName="[fact].[indicator].[All]" dimensionUniqueName="[fact]" displayFolder="" count="2" memberValueDatatype="130" unbalanced="0">
      <fieldsUsage count="2">
        <fieldUsage x="-1"/>
        <fieldUsage x="2"/>
      </fieldsUsage>
    </cacheHierarchy>
    <cacheHierarchy uniqueName="[fact].[pnaics_description]" caption="pnaics_description" attribute="1" defaultMemberUniqueName="[fact].[pnaics_description].[All]" allUniqueName="[fact].[pnaics_description].[All]" dimensionUniqueName="[fact]" displayFolder="" count="0" memberValueDatatype="130" unbalanced="0"/>
    <cacheHierarchy uniqueName="[fact].[redacted]" caption="redacted" attribute="1" defaultMemberUniqueName="[fact].[redacted].[All]" allUniqueName="[fact].[redacted].[All]" dimensionUniqueName="[fact]" displayFolder="" count="0" memberValueDatatype="130" unbalanced="0"/>
    <cacheHierarchy uniqueName="[fact].[date]" caption="date" attribute="1" time="1" defaultMemberUniqueName="[fact].[date].[All]" allUniqueName="[fact].[date].[All]" dimensionUniqueName="[fact]" displayFolder="" count="2" memberValueDatatype="7" unbalanced="0"/>
    <cacheHierarchy uniqueName="[fact].[date (Year)]" caption="date (Year)" attribute="1" defaultMemberUniqueName="[fact].[date (Year)].[All]" allUniqueName="[fact].[date (Year)].[All]" dimensionUniqueName="[fact]" displayFolder="" count="2" memberValueDatatype="130" unbalanced="0">
      <fieldsUsage count="2">
        <fieldUsage x="-1"/>
        <fieldUsage x="1"/>
      </fieldsUsage>
    </cacheHierarchy>
    <cacheHierarchy uniqueName="[fact].[date (Quarter)]" caption="date (Quarter)" attribute="1" defaultMemberUniqueName="[fact].[date (Quarter)].[All]" allUniqueName="[fact].[date (Quarter)].[All]" dimensionUniqueName="[fact]" displayFolder="" count="2" memberValueDatatype="130" unbalanced="0"/>
    <cacheHierarchy uniqueName="[fact].[date (Month)]" caption="date (Month)" attribute="1" defaultMemberUniqueName="[fact].[date (Month)].[All]" allUniqueName="[fact].[date (Month)].[All]" dimensionUniqueName="[fact]" displayFolder="" count="2" memberValueDatatype="130" unbalanced="0"/>
    <cacheHierarchy uniqueName="[dim_geography].[geo_id]" caption="geo_id" attribute="1" defaultMemberUniqueName="[dim_geography].[geo_id].[All]" allUniqueName="[dim_geography].[geo_id].[All]" dimensionUniqueName="[dim_geography]" displayFolder="" count="0" memberValueDatatype="20" unbalanced="0" hidden="1"/>
    <cacheHierarchy uniqueName="[dim_geography].[geo_name_id]" caption="geo_name_id" attribute="1" defaultMemberUniqueName="[dim_geography].[geo_name_id].[All]" allUniqueName="[dim_geography].[geo_name_id].[All]" dimensionUniqueName="[dim_geography]" displayFolder="" count="0" memberValueDatatype="130" unbalanced="0" hidden="1"/>
    <cacheHierarchy uniqueName="[dim_industry_with_descriptions].[pnaics_id]" caption="pnaics_id" attribute="1" defaultMemberUniqueName="[dim_industry_with_descriptions].[pnaics_id].[All]" allUniqueName="[dim_industry_with_descriptions].[pnaics_id].[All]" dimensionUniqueName="[dim_industry_with_descriptions]" displayFolder="" count="0" memberValueDatatype="130" unbalanced="0" hidden="1"/>
    <cacheHierarchy uniqueName="[fact].[date (Month Index)]" caption="date (Month Index)" attribute="1" defaultMemberUniqueName="[fact].[date (Month Index)].[All]" allUniqueName="[fact].[date (Month Index)].[All]" dimensionUniqueName="[fact]" displayFolder="" count="0" memberValueDatatype="20" unbalanced="0" hidden="1"/>
    <cacheHierarchy uniqueName="[fact].[factpk]" caption="factpk" attribute="1" defaultMemberUniqueName="[fact].[factpk].[All]" allUniqueName="[fact].[factpk].[All]" dimensionUniqueName="[fact]" displayFolder="" count="0" memberValueDatatype="20" unbalanced="0" hidden="1"/>
    <cacheHierarchy uniqueName="[fact].[geo_name_id]" caption="geo_name_id" attribute="1" defaultMemberUniqueName="[fact].[geo_name_id].[All]" allUniqueName="[fact].[geo_name_id].[All]" dimensionUniqueName="[fact]" displayFolder="" count="0" memberValueDatatype="130" unbalanced="0" hidden="1"/>
    <cacheHierarchy uniqueName="[fact].[pnaics_id]" caption="pnaics_id" attribute="1" defaultMemberUniqueName="[fact].[pnaics_id].[All]" allUniqueName="[fact].[pnaics_id].[All]" dimensionUniqueName="[fact]" displayFolder="" count="0" memberValueDatatype="130" unbalanced="0" hidden="1"/>
    <cacheHierarchy uniqueName="[fact].[value]" caption="value" attribute="1" defaultMemberUniqueName="[fact].[value].[All]" allUniqueName="[fact].[value].[All]" dimensionUniqueName="[fact]" displayFolder="" count="0" memberValueDatatype="5" unbalanced="0" hidden="1"/>
    <cacheHierarchy uniqueName="[Measures].[Item]" caption="Item" measure="1" displayFolder="" measureGroup="fact" count="0" oneField="1">
      <fieldsUsage count="1">
        <fieldUsage x="0"/>
      </fieldsUsage>
    </cacheHierarchy>
    <cacheHierarchy uniqueName="[Measures].[__XL_Count dim_geography]" caption="__XL_Count dim_geography" measure="1" displayFolder="" measureGroup="dim_geography" count="0" hidden="1"/>
    <cacheHierarchy uniqueName="[Measures].[__XL_Count fact]" caption="__XL_Count fact" measure="1" displayFolder="" measureGroup="fact" count="0" hidden="1"/>
    <cacheHierarchy uniqueName="[Measures].[__XL_Count dim_industry_with_descriptions]" caption="__XL_Count dim_industry_with_descriptions" measure="1" displayFolder="" measureGroup="dim_industry_with_descriptions" count="0" hidden="1"/>
    <cacheHierarchy uniqueName="[Measures].[__No measures defined]" caption="__No measures defined" measure="1" displayFolder="" count="0" hidden="1"/>
  </cacheHierarchies>
  <kpis count="0"/>
  <dimensions count="4">
    <dimension name="dim_geography" uniqueName="[dim_geography]" caption="dim_geography"/>
    <dimension name="dim_industry_with_descriptions" uniqueName="[dim_industry_with_descriptions]" caption="dim_industry_with_descriptions"/>
    <dimension name="fact" uniqueName="[fact]" caption="fact"/>
    <dimension measure="1" name="Measures" uniqueName="[Measures]" caption="Measures"/>
  </dimensions>
  <measureGroups count="3">
    <measureGroup name="dim_geography" caption="dim_geography"/>
    <measureGroup name="dim_industry_with_descriptions" caption="dim_industry_with_descriptions"/>
    <measureGroup name="fact" caption="fact"/>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n Freeman" refreshedDate="44185.503336689813" createdVersion="5" refreshedVersion="6" minRefreshableVersion="3" recordCount="0" supportSubquery="1" supportAdvancedDrill="1" xr:uid="{03FBD337-1316-4EA3-ACFE-2CA957D1B6EE}">
  <cacheSource type="external" connectionId="2"/>
  <cacheFields count="7">
    <cacheField name="[Measures].[Item]" caption="Item" numFmtId="0" hierarchy="22" level="32767"/>
    <cacheField name="[fact].[date (Year)].[date (Year)]" caption="date (Year)" numFmtId="0" hierarchy="11" level="1">
      <sharedItems count="23">
        <s v="1997"/>
        <s v="1998"/>
        <s v="1999"/>
        <s v="2000"/>
        <s v="2001"/>
        <s v="2002"/>
        <s v="2003"/>
        <s v="2004"/>
        <s v="2005"/>
        <s v="2006"/>
        <s v="2007"/>
        <s v="2008"/>
        <s v="2009"/>
        <s v="2010"/>
        <s v="2011"/>
        <s v="2012"/>
        <s v="2013"/>
        <s v="2014"/>
        <s v="2015"/>
        <s v="2016"/>
        <s v="2017"/>
        <s v="2018"/>
        <s v="2019"/>
      </sharedItems>
    </cacheField>
    <cacheField name="[fact].[indicator].[indicator]" caption="indicator" numFmtId="0" hierarchy="7" level="1">
      <sharedItems containsSemiMixedTypes="0" containsNonDate="0" containsString="0"/>
    </cacheField>
    <cacheField name="[dim_geography].[Province].[Province]" caption="Province" numFmtId="0" level="1">
      <sharedItems count="11">
        <s v="Alberta"/>
        <s v="British Columbia"/>
        <s v="Manitoba"/>
        <s v="New Brunswick"/>
        <s v="Newfoundland and Labrador"/>
        <s v="North (NorthWest, Northern, Nunavut and Yukon)"/>
        <s v="Nova Scotia"/>
        <s v="Ontario"/>
        <s v="Prince Edward Island"/>
        <s v="Quebec"/>
        <s v="Saskatchewan"/>
      </sharedItems>
    </cacheField>
    <cacheField name="[fact].[source].[source]" caption="source" numFmtId="0" hierarchy="6" level="1">
      <sharedItems containsSemiMixedTypes="0" containsNonDate="0" containsString="0"/>
    </cacheField>
    <cacheField name="[dim_industry_with_descriptions].[Creative Sector].[Creative Sector]" caption="Creative Sector" numFmtId="0" hierarchy="2" level="1">
      <sharedItems count="8">
        <s v="Advertising and marketing"/>
        <s v="Architecture"/>
        <s v="Crafts"/>
        <s v="Design"/>
        <s v="Film, TV, video, radio and photography"/>
        <s v="IT, software and computer services"/>
        <s v="Music"/>
        <s v="Publishing"/>
      </sharedItems>
    </cacheField>
    <cacheField name="[dim_industry_with_descriptions].[Aggregation Level].[Aggregation Level]" caption="Aggregation Level" numFmtId="0" hierarchy="3" level="1">
      <sharedItems containsSemiMixedTypes="0" containsNonDate="0" containsString="0"/>
    </cacheField>
  </cacheFields>
  <cacheHierarchies count="27">
    <cacheHierarchy uniqueName="[dim_geography].[Province]" caption="Province" attribute="1" defaultMemberUniqueName="[dim_geography].[Province].[All]" allUniqueName="[dim_geography].[Province].[All]" dimensionUniqueName="[dim_geography]" displayFolder="" count="2" memberValueDatatype="130" unbalanced="0">
      <fieldsUsage count="2">
        <fieldUsage x="-1"/>
        <fieldUsage x="3"/>
      </fieldsUsage>
    </cacheHierarchy>
    <cacheHierarchy uniqueName="[dim_industry_with_descriptions].[Main Industry]" caption="Main Industry" attribute="1" defaultMemberUniqueName="[dim_industry_with_descriptions].[Main Industry].[All]" allUniqueName="[dim_industry_with_descriptions].[Main Industry].[All]" dimensionUniqueName="[dim_industry_with_descriptions]" displayFolder="" count="0" memberValueDatatype="130" unbalanced="0"/>
    <cacheHierarchy uniqueName="[dim_industry_with_descriptions].[Creative Sector]" caption="Creative Sector" attribute="1" defaultMemberUniqueName="[dim_industry_with_descriptions].[Creative Sector].[All]" allUniqueName="[dim_industry_with_descriptions].[Creative Sector].[All]" dimensionUniqueName="[dim_industry_with_descriptions]" displayFolder="" count="2" memberValueDatatype="130" unbalanced="0">
      <fieldsUsage count="2">
        <fieldUsage x="-1"/>
        <fieldUsage x="5"/>
      </fieldsUsage>
    </cacheHierarchy>
    <cacheHierarchy uniqueName="[dim_industry_with_descriptions].[Aggregation Level]" caption="Aggregation Level" attribute="1" defaultMemberUniqueName="[dim_industry_with_descriptions].[Aggregation Level].[All]" allUniqueName="[dim_industry_with_descriptions].[Aggregation Level].[All]" dimensionUniqueName="[dim_industry_with_descriptions]" displayFolder="" count="2" memberValueDatatype="130" unbalanced="0">
      <fieldsUsage count="2">
        <fieldUsage x="-1"/>
        <fieldUsage x="6"/>
      </fieldsUsage>
    </cacheHierarchy>
    <cacheHierarchy uniqueName="[dim_industry_with_descriptions].[naics_description]" caption="naics_description" attribute="1" defaultMemberUniqueName="[dim_industry_with_descriptions].[naics_description].[All]" allUniqueName="[dim_industry_with_descriptions].[naics_description].[All]" dimensionUniqueName="[dim_industry_with_descriptions]" displayFolder="" count="0" memberValueDatatype="130" unbalanced="0"/>
    <cacheHierarchy uniqueName="[dim_industry_with_descriptions].[description]" caption="description" attribute="1" defaultMemberUniqueName="[dim_industry_with_descriptions].[description].[All]" allUniqueName="[dim_industry_with_descriptions].[description].[All]" dimensionUniqueName="[dim_industry_with_descriptions]" displayFolder="" count="0" memberValueDatatype="130" unbalanced="0"/>
    <cacheHierarchy uniqueName="[fact].[source]" caption="source" attribute="1" defaultMemberUniqueName="[fact].[source].[All]" allUniqueName="[fact].[source].[All]" dimensionUniqueName="[fact]" displayFolder="" count="2" memberValueDatatype="130" unbalanced="0">
      <fieldsUsage count="2">
        <fieldUsage x="-1"/>
        <fieldUsage x="4"/>
      </fieldsUsage>
    </cacheHierarchy>
    <cacheHierarchy uniqueName="[fact].[indicator]" caption="indicator" attribute="1" defaultMemberUniqueName="[fact].[indicator].[All]" allUniqueName="[fact].[indicator].[All]" dimensionUniqueName="[fact]" displayFolder="" count="2" memberValueDatatype="130" unbalanced="0">
      <fieldsUsage count="2">
        <fieldUsage x="-1"/>
        <fieldUsage x="2"/>
      </fieldsUsage>
    </cacheHierarchy>
    <cacheHierarchy uniqueName="[fact].[pnaics_description]" caption="pnaics_description" attribute="1" defaultMemberUniqueName="[fact].[pnaics_description].[All]" allUniqueName="[fact].[pnaics_description].[All]" dimensionUniqueName="[fact]" displayFolder="" count="0" memberValueDatatype="130" unbalanced="0"/>
    <cacheHierarchy uniqueName="[fact].[redacted]" caption="redacted" attribute="1" defaultMemberUniqueName="[fact].[redacted].[All]" allUniqueName="[fact].[redacted].[All]" dimensionUniqueName="[fact]" displayFolder="" count="0" memberValueDatatype="130" unbalanced="0"/>
    <cacheHierarchy uniqueName="[fact].[date]" caption="date" attribute="1" time="1" defaultMemberUniqueName="[fact].[date].[All]" allUniqueName="[fact].[date].[All]" dimensionUniqueName="[fact]" displayFolder="" count="2" memberValueDatatype="7" unbalanced="0"/>
    <cacheHierarchy uniqueName="[fact].[date (Year)]" caption="date (Year)" attribute="1" defaultMemberUniqueName="[fact].[date (Year)].[All]" allUniqueName="[fact].[date (Year)].[All]" dimensionUniqueName="[fact]" displayFolder="" count="2" memberValueDatatype="130" unbalanced="0">
      <fieldsUsage count="2">
        <fieldUsage x="-1"/>
        <fieldUsage x="1"/>
      </fieldsUsage>
    </cacheHierarchy>
    <cacheHierarchy uniqueName="[fact].[date (Quarter)]" caption="date (Quarter)" attribute="1" defaultMemberUniqueName="[fact].[date (Quarter)].[All]" allUniqueName="[fact].[date (Quarter)].[All]" dimensionUniqueName="[fact]" displayFolder="" count="2" memberValueDatatype="130" unbalanced="0"/>
    <cacheHierarchy uniqueName="[fact].[date (Month)]" caption="date (Month)" attribute="1" defaultMemberUniqueName="[fact].[date (Month)].[All]" allUniqueName="[fact].[date (Month)].[All]" dimensionUniqueName="[fact]" displayFolder="" count="2" memberValueDatatype="130" unbalanced="0"/>
    <cacheHierarchy uniqueName="[dim_geography].[geo_id]" caption="geo_id" attribute="1" defaultMemberUniqueName="[dim_geography].[geo_id].[All]" allUniqueName="[dim_geography].[geo_id].[All]" dimensionUniqueName="[dim_geography]" displayFolder="" count="0" memberValueDatatype="20" unbalanced="0" hidden="1"/>
    <cacheHierarchy uniqueName="[dim_geography].[geo_name_id]" caption="geo_name_id" attribute="1" defaultMemberUniqueName="[dim_geography].[geo_name_id].[All]" allUniqueName="[dim_geography].[geo_name_id].[All]" dimensionUniqueName="[dim_geography]" displayFolder="" count="0" memberValueDatatype="130" unbalanced="0" hidden="1"/>
    <cacheHierarchy uniqueName="[dim_industry_with_descriptions].[pnaics_id]" caption="pnaics_id" attribute="1" defaultMemberUniqueName="[dim_industry_with_descriptions].[pnaics_id].[All]" allUniqueName="[dim_industry_with_descriptions].[pnaics_id].[All]" dimensionUniqueName="[dim_industry_with_descriptions]" displayFolder="" count="0" memberValueDatatype="130" unbalanced="0" hidden="1"/>
    <cacheHierarchy uniqueName="[fact].[date (Month Index)]" caption="date (Month Index)" attribute="1" defaultMemberUniqueName="[fact].[date (Month Index)].[All]" allUniqueName="[fact].[date (Month Index)].[All]" dimensionUniqueName="[fact]" displayFolder="" count="0" memberValueDatatype="20" unbalanced="0" hidden="1"/>
    <cacheHierarchy uniqueName="[fact].[factpk]" caption="factpk" attribute="1" defaultMemberUniqueName="[fact].[factpk].[All]" allUniqueName="[fact].[factpk].[All]" dimensionUniqueName="[fact]" displayFolder="" count="0" memberValueDatatype="20" unbalanced="0" hidden="1"/>
    <cacheHierarchy uniqueName="[fact].[geo_name_id]" caption="geo_name_id" attribute="1" defaultMemberUniqueName="[fact].[geo_name_id].[All]" allUniqueName="[fact].[geo_name_id].[All]" dimensionUniqueName="[fact]" displayFolder="" count="0" memberValueDatatype="130" unbalanced="0" hidden="1"/>
    <cacheHierarchy uniqueName="[fact].[pnaics_id]" caption="pnaics_id" attribute="1" defaultMemberUniqueName="[fact].[pnaics_id].[All]" allUniqueName="[fact].[pnaics_id].[All]" dimensionUniqueName="[fact]" displayFolder="" count="0" memberValueDatatype="130" unbalanced="0" hidden="1"/>
    <cacheHierarchy uniqueName="[fact].[value]" caption="value" attribute="1" defaultMemberUniqueName="[fact].[value].[All]" allUniqueName="[fact].[value].[All]" dimensionUniqueName="[fact]" displayFolder="" count="0" memberValueDatatype="5" unbalanced="0" hidden="1"/>
    <cacheHierarchy uniqueName="[Measures].[Item]" caption="Item" measure="1" displayFolder="" measureGroup="fact" count="0" oneField="1">
      <fieldsUsage count="1">
        <fieldUsage x="0"/>
      </fieldsUsage>
    </cacheHierarchy>
    <cacheHierarchy uniqueName="[Measures].[__XL_Count dim_geography]" caption="__XL_Count dim_geography" measure="1" displayFolder="" measureGroup="dim_geography" count="0" hidden="1"/>
    <cacheHierarchy uniqueName="[Measures].[__XL_Count fact]" caption="__XL_Count fact" measure="1" displayFolder="" measureGroup="fact" count="0" hidden="1"/>
    <cacheHierarchy uniqueName="[Measures].[__XL_Count dim_industry_with_descriptions]" caption="__XL_Count dim_industry_with_descriptions" measure="1" displayFolder="" measureGroup="dim_industry_with_descriptions" count="0" hidden="1"/>
    <cacheHierarchy uniqueName="[Measures].[__No measures defined]" caption="__No measures defined" measure="1" displayFolder="" count="0" hidden="1"/>
  </cacheHierarchies>
  <kpis count="0"/>
  <dimensions count="4">
    <dimension name="dim_geography" uniqueName="[dim_geography]" caption="dim_geography"/>
    <dimension name="dim_industry_with_descriptions" uniqueName="[dim_industry_with_descriptions]" caption="dim_industry_with_descriptions"/>
    <dimension name="fact" uniqueName="[fact]" caption="fact"/>
    <dimension measure="1" name="Measures" uniqueName="[Measures]" caption="Measures"/>
  </dimensions>
  <measureGroups count="3">
    <measureGroup name="dim_geography" caption="dim_geography"/>
    <measureGroup name="dim_industry_with_descriptions" caption="dim_industry_with_descriptions"/>
    <measureGroup name="fact" caption="fact"/>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n Freeman" refreshedDate="44185.650128240741" createdVersion="5" refreshedVersion="6" minRefreshableVersion="3" recordCount="0" supportSubquery="1" supportAdvancedDrill="1" xr:uid="{DF2BEADD-FB01-49E2-8AF8-347A169B9CBE}">
  <cacheSource type="external" connectionId="2"/>
  <cacheFields count="7">
    <cacheField name="[Measures].[Item]" caption="Item" numFmtId="0" hierarchy="22" level="32767"/>
    <cacheField name="[fact].[date (Year)].[date (Year)]" caption="date (Year)" numFmtId="0" hierarchy="11" level="1">
      <sharedItems count="11">
        <s v="2010"/>
        <s v="2011"/>
        <s v="2012"/>
        <s v="2013"/>
        <s v="2014"/>
        <s v="2015"/>
        <s v="2016"/>
        <s v="2017"/>
        <s v="2018"/>
        <s v="2019"/>
        <s v="2020"/>
      </sharedItems>
    </cacheField>
    <cacheField name="[fact].[indicator].[indicator]" caption="indicator" numFmtId="0" hierarchy="7" level="1">
      <sharedItems containsSemiMixedTypes="0" containsNonDate="0" containsString="0"/>
    </cacheField>
    <cacheField name="[dim_geography].[Province].[Province]" caption="Province" numFmtId="0" level="1">
      <sharedItems count="11">
        <s v="Alberta"/>
        <s v="British Columbia"/>
        <s v="Manitoba"/>
        <s v="New Brunswick"/>
        <s v="Newfoundland and Labrador"/>
        <s v="North (NorthWest, Northern, Nunavut and Yukon)"/>
        <s v="Nova Scotia"/>
        <s v="Ontario"/>
        <s v="Prince Edward Island"/>
        <s v="Quebec"/>
        <s v="Saskatchewan"/>
      </sharedItems>
    </cacheField>
    <cacheField name="[fact].[source].[source]" caption="source" numFmtId="0" hierarchy="6" level="1">
      <sharedItems containsSemiMixedTypes="0" containsNonDate="0" containsString="0"/>
    </cacheField>
    <cacheField name="[dim_industry_with_descriptions].[Creative Sector].[Creative Sector]" caption="Creative Sector" numFmtId="0" hierarchy="2" level="1">
      <sharedItems count="8">
        <s v="Advertising and marketing"/>
        <s v="Architecture"/>
        <s v="Crafts"/>
        <s v="Design"/>
        <s v="Film, TV, video, radio and photography"/>
        <s v="IT, software and computer services"/>
        <s v="Music"/>
        <s v="Publishing"/>
      </sharedItems>
    </cacheField>
    <cacheField name="[dim_industry_with_descriptions].[Aggregation Level].[Aggregation Level]" caption="Aggregation Level" numFmtId="0" hierarchy="3" level="1">
      <sharedItems containsSemiMixedTypes="0" containsNonDate="0" containsString="0"/>
    </cacheField>
  </cacheFields>
  <cacheHierarchies count="27">
    <cacheHierarchy uniqueName="[dim_geography].[Province]" caption="Province" attribute="1" defaultMemberUniqueName="[dim_geography].[Province].[All]" allUniqueName="[dim_geography].[Province].[All]" dimensionUniqueName="[dim_geography]" displayFolder="" count="2" memberValueDatatype="130" unbalanced="0">
      <fieldsUsage count="2">
        <fieldUsage x="-1"/>
        <fieldUsage x="3"/>
      </fieldsUsage>
    </cacheHierarchy>
    <cacheHierarchy uniqueName="[dim_industry_with_descriptions].[Main Industry]" caption="Main Industry" attribute="1" defaultMemberUniqueName="[dim_industry_with_descriptions].[Main Industry].[All]" allUniqueName="[dim_industry_with_descriptions].[Main Industry].[All]" dimensionUniqueName="[dim_industry_with_descriptions]" displayFolder="" count="0" memberValueDatatype="130" unbalanced="0"/>
    <cacheHierarchy uniqueName="[dim_industry_with_descriptions].[Creative Sector]" caption="Creative Sector" attribute="1" defaultMemberUniqueName="[dim_industry_with_descriptions].[Creative Sector].[All]" allUniqueName="[dim_industry_with_descriptions].[Creative Sector].[All]" dimensionUniqueName="[dim_industry_with_descriptions]" displayFolder="" count="2" memberValueDatatype="130" unbalanced="0">
      <fieldsUsage count="2">
        <fieldUsage x="-1"/>
        <fieldUsage x="5"/>
      </fieldsUsage>
    </cacheHierarchy>
    <cacheHierarchy uniqueName="[dim_industry_with_descriptions].[Aggregation Level]" caption="Aggregation Level" attribute="1" defaultMemberUniqueName="[dim_industry_with_descriptions].[Aggregation Level].[All]" allUniqueName="[dim_industry_with_descriptions].[Aggregation Level].[All]" dimensionUniqueName="[dim_industry_with_descriptions]" displayFolder="" count="2" memberValueDatatype="130" unbalanced="0">
      <fieldsUsage count="2">
        <fieldUsage x="-1"/>
        <fieldUsage x="6"/>
      </fieldsUsage>
    </cacheHierarchy>
    <cacheHierarchy uniqueName="[dim_industry_with_descriptions].[naics_description]" caption="naics_description" attribute="1" defaultMemberUniqueName="[dim_industry_with_descriptions].[naics_description].[All]" allUniqueName="[dim_industry_with_descriptions].[naics_description].[All]" dimensionUniqueName="[dim_industry_with_descriptions]" displayFolder="" count="0" memberValueDatatype="130" unbalanced="0"/>
    <cacheHierarchy uniqueName="[dim_industry_with_descriptions].[description]" caption="description" attribute="1" defaultMemberUniqueName="[dim_industry_with_descriptions].[description].[All]" allUniqueName="[dim_industry_with_descriptions].[description].[All]" dimensionUniqueName="[dim_industry_with_descriptions]" displayFolder="" count="0" memberValueDatatype="130" unbalanced="0"/>
    <cacheHierarchy uniqueName="[fact].[source]" caption="source" attribute="1" defaultMemberUniqueName="[fact].[source].[All]" allUniqueName="[fact].[source].[All]" dimensionUniqueName="[fact]" displayFolder="" count="2" memberValueDatatype="130" unbalanced="0">
      <fieldsUsage count="2">
        <fieldUsage x="-1"/>
        <fieldUsage x="4"/>
      </fieldsUsage>
    </cacheHierarchy>
    <cacheHierarchy uniqueName="[fact].[indicator]" caption="indicator" attribute="1" defaultMemberUniqueName="[fact].[indicator].[All]" allUniqueName="[fact].[indicator].[All]" dimensionUniqueName="[fact]" displayFolder="" count="2" memberValueDatatype="130" unbalanced="0">
      <fieldsUsage count="2">
        <fieldUsage x="-1"/>
        <fieldUsage x="2"/>
      </fieldsUsage>
    </cacheHierarchy>
    <cacheHierarchy uniqueName="[fact].[pnaics_description]" caption="pnaics_description" attribute="1" defaultMemberUniqueName="[fact].[pnaics_description].[All]" allUniqueName="[fact].[pnaics_description].[All]" dimensionUniqueName="[fact]" displayFolder="" count="0" memberValueDatatype="130" unbalanced="0"/>
    <cacheHierarchy uniqueName="[fact].[redacted]" caption="redacted" attribute="1" defaultMemberUniqueName="[fact].[redacted].[All]" allUniqueName="[fact].[redacted].[All]" dimensionUniqueName="[fact]" displayFolder="" count="0" memberValueDatatype="130" unbalanced="0"/>
    <cacheHierarchy uniqueName="[fact].[date]" caption="date" attribute="1" time="1" defaultMemberUniqueName="[fact].[date].[All]" allUniqueName="[fact].[date].[All]" dimensionUniqueName="[fact]" displayFolder="" count="2" memberValueDatatype="7" unbalanced="0"/>
    <cacheHierarchy uniqueName="[fact].[date (Year)]" caption="date (Year)" attribute="1" defaultMemberUniqueName="[fact].[date (Year)].[All]" allUniqueName="[fact].[date (Year)].[All]" dimensionUniqueName="[fact]" displayFolder="" count="2" memberValueDatatype="130" unbalanced="0">
      <fieldsUsage count="2">
        <fieldUsage x="-1"/>
        <fieldUsage x="1"/>
      </fieldsUsage>
    </cacheHierarchy>
    <cacheHierarchy uniqueName="[fact].[date (Quarter)]" caption="date (Quarter)" attribute="1" defaultMemberUniqueName="[fact].[date (Quarter)].[All]" allUniqueName="[fact].[date (Quarter)].[All]" dimensionUniqueName="[fact]" displayFolder="" count="2" memberValueDatatype="130" unbalanced="0"/>
    <cacheHierarchy uniqueName="[fact].[date (Month)]" caption="date (Month)" attribute="1" defaultMemberUniqueName="[fact].[date (Month)].[All]" allUniqueName="[fact].[date (Month)].[All]" dimensionUniqueName="[fact]" displayFolder="" count="2" memberValueDatatype="130" unbalanced="0"/>
    <cacheHierarchy uniqueName="[dim_geography].[geo_id]" caption="geo_id" attribute="1" defaultMemberUniqueName="[dim_geography].[geo_id].[All]" allUniqueName="[dim_geography].[geo_id].[All]" dimensionUniqueName="[dim_geography]" displayFolder="" count="0" memberValueDatatype="20" unbalanced="0" hidden="1"/>
    <cacheHierarchy uniqueName="[dim_geography].[geo_name_id]" caption="geo_name_id" attribute="1" defaultMemberUniqueName="[dim_geography].[geo_name_id].[All]" allUniqueName="[dim_geography].[geo_name_id].[All]" dimensionUniqueName="[dim_geography]" displayFolder="" count="0" memberValueDatatype="130" unbalanced="0" hidden="1"/>
    <cacheHierarchy uniqueName="[dim_industry_with_descriptions].[pnaics_id]" caption="pnaics_id" attribute="1" defaultMemberUniqueName="[dim_industry_with_descriptions].[pnaics_id].[All]" allUniqueName="[dim_industry_with_descriptions].[pnaics_id].[All]" dimensionUniqueName="[dim_industry_with_descriptions]" displayFolder="" count="0" memberValueDatatype="130" unbalanced="0" hidden="1"/>
    <cacheHierarchy uniqueName="[fact].[date (Month Index)]" caption="date (Month Index)" attribute="1" defaultMemberUniqueName="[fact].[date (Month Index)].[All]" allUniqueName="[fact].[date (Month Index)].[All]" dimensionUniqueName="[fact]" displayFolder="" count="0" memberValueDatatype="20" unbalanced="0" hidden="1"/>
    <cacheHierarchy uniqueName="[fact].[factpk]" caption="factpk" attribute="1" defaultMemberUniqueName="[fact].[factpk].[All]" allUniqueName="[fact].[factpk].[All]" dimensionUniqueName="[fact]" displayFolder="" count="0" memberValueDatatype="20" unbalanced="0" hidden="1"/>
    <cacheHierarchy uniqueName="[fact].[geo_name_id]" caption="geo_name_id" attribute="1" defaultMemberUniqueName="[fact].[geo_name_id].[All]" allUniqueName="[fact].[geo_name_id].[All]" dimensionUniqueName="[fact]" displayFolder="" count="0" memberValueDatatype="130" unbalanced="0" hidden="1"/>
    <cacheHierarchy uniqueName="[fact].[pnaics_id]" caption="pnaics_id" attribute="1" defaultMemberUniqueName="[fact].[pnaics_id].[All]" allUniqueName="[fact].[pnaics_id].[All]" dimensionUniqueName="[fact]" displayFolder="" count="0" memberValueDatatype="130" unbalanced="0" hidden="1"/>
    <cacheHierarchy uniqueName="[fact].[value]" caption="value" attribute="1" defaultMemberUniqueName="[fact].[value].[All]" allUniqueName="[fact].[value].[All]" dimensionUniqueName="[fact]" displayFolder="" count="0" memberValueDatatype="5" unbalanced="0" hidden="1"/>
    <cacheHierarchy uniqueName="[Measures].[Item]" caption="Item" measure="1" displayFolder="" measureGroup="fact" count="0" oneField="1">
      <fieldsUsage count="1">
        <fieldUsage x="0"/>
      </fieldsUsage>
    </cacheHierarchy>
    <cacheHierarchy uniqueName="[Measures].[__XL_Count dim_geography]" caption="__XL_Count dim_geography" measure="1" displayFolder="" measureGroup="dim_geography" count="0" hidden="1"/>
    <cacheHierarchy uniqueName="[Measures].[__XL_Count fact]" caption="__XL_Count fact" measure="1" displayFolder="" measureGroup="fact" count="0" hidden="1"/>
    <cacheHierarchy uniqueName="[Measures].[__XL_Count dim_industry_with_descriptions]" caption="__XL_Count dim_industry_with_descriptions" measure="1" displayFolder="" measureGroup="dim_industry_with_descriptions" count="0" hidden="1"/>
    <cacheHierarchy uniqueName="[Measures].[__No measures defined]" caption="__No measures defined" measure="1" displayFolder="" count="0" hidden="1"/>
  </cacheHierarchies>
  <kpis count="0"/>
  <dimensions count="4">
    <dimension name="dim_geography" uniqueName="[dim_geography]" caption="dim_geography"/>
    <dimension name="dim_industry_with_descriptions" uniqueName="[dim_industry_with_descriptions]" caption="dim_industry_with_descriptions"/>
    <dimension name="fact" uniqueName="[fact]" caption="fact"/>
    <dimension measure="1" name="Measures" uniqueName="[Measures]" caption="Measures"/>
  </dimensions>
  <measureGroups count="3">
    <measureGroup name="dim_geography" caption="dim_geography"/>
    <measureGroup name="dim_industry_with_descriptions" caption="dim_industry_with_descriptions"/>
    <measureGroup name="fact" caption="fact"/>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n Freeman" refreshedDate="44185.650223495373" createdVersion="5" refreshedVersion="6" minRefreshableVersion="3" recordCount="0" supportSubquery="1" supportAdvancedDrill="1" xr:uid="{A57962C6-38DA-4969-99B6-2AE71F2F8864}">
  <cacheSource type="external" connectionId="2"/>
  <cacheFields count="7">
    <cacheField name="[Measures].[Item]" caption="Item" numFmtId="0" hierarchy="22" level="32767"/>
    <cacheField name="[fact].[date (Year)].[date (Year)]" caption="date (Year)" numFmtId="0" hierarchy="11" level="1">
      <sharedItems count="11">
        <s v="2010"/>
        <s v="2011"/>
        <s v="2012"/>
        <s v="2013"/>
        <s v="2014"/>
        <s v="2015"/>
        <s v="2016"/>
        <s v="2017"/>
        <s v="2018"/>
        <s v="2019"/>
        <s v="2020"/>
      </sharedItems>
    </cacheField>
    <cacheField name="[fact].[indicator].[indicator]" caption="indicator" numFmtId="0" hierarchy="7" level="1">
      <sharedItems containsSemiMixedTypes="0" containsNonDate="0" containsString="0"/>
    </cacheField>
    <cacheField name="[dim_geography].[Province].[Province]" caption="Province" numFmtId="0" level="1">
      <sharedItems count="11">
        <s v="Alberta"/>
        <s v="British Columbia"/>
        <s v="Manitoba"/>
        <s v="New Brunswick"/>
        <s v="Newfoundland and Labrador"/>
        <s v="North (NorthWest, Northern, Nunavut and Yukon)"/>
        <s v="Nova Scotia"/>
        <s v="Ontario"/>
        <s v="Prince Edward Island"/>
        <s v="Quebec"/>
        <s v="Saskatchewan"/>
      </sharedItems>
    </cacheField>
    <cacheField name="[fact].[source].[source]" caption="source" numFmtId="0" hierarchy="6" level="1">
      <sharedItems containsSemiMixedTypes="0" containsNonDate="0" containsString="0"/>
    </cacheField>
    <cacheField name="[dim_industry_with_descriptions].[Creative Sector].[Creative Sector]" caption="Creative Sector" numFmtId="0" hierarchy="2" level="1">
      <sharedItems count="8">
        <s v="Advertising and marketing"/>
        <s v="Architecture"/>
        <s v="Crafts"/>
        <s v="Design"/>
        <s v="Film, TV, video, radio and photography"/>
        <s v="IT, software and computer services"/>
        <s v="Music"/>
        <s v="Publishing"/>
      </sharedItems>
    </cacheField>
    <cacheField name="[dim_industry_with_descriptions].[Aggregation Level].[Aggregation Level]" caption="Aggregation Level" numFmtId="0" hierarchy="3" level="1">
      <sharedItems containsSemiMixedTypes="0" containsNonDate="0" containsString="0"/>
    </cacheField>
  </cacheFields>
  <cacheHierarchies count="27">
    <cacheHierarchy uniqueName="[dim_geography].[Province]" caption="Province" attribute="1" defaultMemberUniqueName="[dim_geography].[Province].[All]" allUniqueName="[dim_geography].[Province].[All]" dimensionUniqueName="[dim_geography]" displayFolder="" count="2" memberValueDatatype="130" unbalanced="0">
      <fieldsUsage count="2">
        <fieldUsage x="-1"/>
        <fieldUsage x="3"/>
      </fieldsUsage>
    </cacheHierarchy>
    <cacheHierarchy uniqueName="[dim_industry_with_descriptions].[Main Industry]" caption="Main Industry" attribute="1" defaultMemberUniqueName="[dim_industry_with_descriptions].[Main Industry].[All]" allUniqueName="[dim_industry_with_descriptions].[Main Industry].[All]" dimensionUniqueName="[dim_industry_with_descriptions]" displayFolder="" count="0" memberValueDatatype="130" unbalanced="0"/>
    <cacheHierarchy uniqueName="[dim_industry_with_descriptions].[Creative Sector]" caption="Creative Sector" attribute="1" defaultMemberUniqueName="[dim_industry_with_descriptions].[Creative Sector].[All]" allUniqueName="[dim_industry_with_descriptions].[Creative Sector].[All]" dimensionUniqueName="[dim_industry_with_descriptions]" displayFolder="" count="2" memberValueDatatype="130" unbalanced="0">
      <fieldsUsage count="2">
        <fieldUsage x="-1"/>
        <fieldUsage x="5"/>
      </fieldsUsage>
    </cacheHierarchy>
    <cacheHierarchy uniqueName="[dim_industry_with_descriptions].[Aggregation Level]" caption="Aggregation Level" attribute="1" defaultMemberUniqueName="[dim_industry_with_descriptions].[Aggregation Level].[All]" allUniqueName="[dim_industry_with_descriptions].[Aggregation Level].[All]" dimensionUniqueName="[dim_industry_with_descriptions]" displayFolder="" count="2" memberValueDatatype="130" unbalanced="0">
      <fieldsUsage count="2">
        <fieldUsage x="-1"/>
        <fieldUsage x="6"/>
      </fieldsUsage>
    </cacheHierarchy>
    <cacheHierarchy uniqueName="[dim_industry_with_descriptions].[naics_description]" caption="naics_description" attribute="1" defaultMemberUniqueName="[dim_industry_with_descriptions].[naics_description].[All]" allUniqueName="[dim_industry_with_descriptions].[naics_description].[All]" dimensionUniqueName="[dim_industry_with_descriptions]" displayFolder="" count="0" memberValueDatatype="130" unbalanced="0"/>
    <cacheHierarchy uniqueName="[dim_industry_with_descriptions].[description]" caption="description" attribute="1" defaultMemberUniqueName="[dim_industry_with_descriptions].[description].[All]" allUniqueName="[dim_industry_with_descriptions].[description].[All]" dimensionUniqueName="[dim_industry_with_descriptions]" displayFolder="" count="0" memberValueDatatype="130" unbalanced="0"/>
    <cacheHierarchy uniqueName="[fact].[source]" caption="source" attribute="1" defaultMemberUniqueName="[fact].[source].[All]" allUniqueName="[fact].[source].[All]" dimensionUniqueName="[fact]" displayFolder="" count="2" memberValueDatatype="130" unbalanced="0">
      <fieldsUsage count="2">
        <fieldUsage x="-1"/>
        <fieldUsage x="4"/>
      </fieldsUsage>
    </cacheHierarchy>
    <cacheHierarchy uniqueName="[fact].[indicator]" caption="indicator" attribute="1" defaultMemberUniqueName="[fact].[indicator].[All]" allUniqueName="[fact].[indicator].[All]" dimensionUniqueName="[fact]" displayFolder="" count="2" memberValueDatatype="130" unbalanced="0">
      <fieldsUsage count="2">
        <fieldUsage x="-1"/>
        <fieldUsage x="2"/>
      </fieldsUsage>
    </cacheHierarchy>
    <cacheHierarchy uniqueName="[fact].[pnaics_description]" caption="pnaics_description" attribute="1" defaultMemberUniqueName="[fact].[pnaics_description].[All]" allUniqueName="[fact].[pnaics_description].[All]" dimensionUniqueName="[fact]" displayFolder="" count="0" memberValueDatatype="130" unbalanced="0"/>
    <cacheHierarchy uniqueName="[fact].[redacted]" caption="redacted" attribute="1" defaultMemberUniqueName="[fact].[redacted].[All]" allUniqueName="[fact].[redacted].[All]" dimensionUniqueName="[fact]" displayFolder="" count="0" memberValueDatatype="130" unbalanced="0"/>
    <cacheHierarchy uniqueName="[fact].[date]" caption="date" attribute="1" time="1" defaultMemberUniqueName="[fact].[date].[All]" allUniqueName="[fact].[date].[All]" dimensionUniqueName="[fact]" displayFolder="" count="2" memberValueDatatype="7" unbalanced="0"/>
    <cacheHierarchy uniqueName="[fact].[date (Year)]" caption="date (Year)" attribute="1" defaultMemberUniqueName="[fact].[date (Year)].[All]" allUniqueName="[fact].[date (Year)].[All]" dimensionUniqueName="[fact]" displayFolder="" count="2" memberValueDatatype="130" unbalanced="0">
      <fieldsUsage count="2">
        <fieldUsage x="-1"/>
        <fieldUsage x="1"/>
      </fieldsUsage>
    </cacheHierarchy>
    <cacheHierarchy uniqueName="[fact].[date (Quarter)]" caption="date (Quarter)" attribute="1" defaultMemberUniqueName="[fact].[date (Quarter)].[All]" allUniqueName="[fact].[date (Quarter)].[All]" dimensionUniqueName="[fact]" displayFolder="" count="2" memberValueDatatype="130" unbalanced="0"/>
    <cacheHierarchy uniqueName="[fact].[date (Month)]" caption="date (Month)" attribute="1" defaultMemberUniqueName="[fact].[date (Month)].[All]" allUniqueName="[fact].[date (Month)].[All]" dimensionUniqueName="[fact]" displayFolder="" count="2" memberValueDatatype="130" unbalanced="0"/>
    <cacheHierarchy uniqueName="[dim_geography].[geo_id]" caption="geo_id" attribute="1" defaultMemberUniqueName="[dim_geography].[geo_id].[All]" allUniqueName="[dim_geography].[geo_id].[All]" dimensionUniqueName="[dim_geography]" displayFolder="" count="0" memberValueDatatype="20" unbalanced="0" hidden="1"/>
    <cacheHierarchy uniqueName="[dim_geography].[geo_name_id]" caption="geo_name_id" attribute="1" defaultMemberUniqueName="[dim_geography].[geo_name_id].[All]" allUniqueName="[dim_geography].[geo_name_id].[All]" dimensionUniqueName="[dim_geography]" displayFolder="" count="0" memberValueDatatype="130" unbalanced="0" hidden="1"/>
    <cacheHierarchy uniqueName="[dim_industry_with_descriptions].[pnaics_id]" caption="pnaics_id" attribute="1" defaultMemberUniqueName="[dim_industry_with_descriptions].[pnaics_id].[All]" allUniqueName="[dim_industry_with_descriptions].[pnaics_id].[All]" dimensionUniqueName="[dim_industry_with_descriptions]" displayFolder="" count="0" memberValueDatatype="130" unbalanced="0" hidden="1"/>
    <cacheHierarchy uniqueName="[fact].[date (Month Index)]" caption="date (Month Index)" attribute="1" defaultMemberUniqueName="[fact].[date (Month Index)].[All]" allUniqueName="[fact].[date (Month Index)].[All]" dimensionUniqueName="[fact]" displayFolder="" count="0" memberValueDatatype="20" unbalanced="0" hidden="1"/>
    <cacheHierarchy uniqueName="[fact].[factpk]" caption="factpk" attribute="1" defaultMemberUniqueName="[fact].[factpk].[All]" allUniqueName="[fact].[factpk].[All]" dimensionUniqueName="[fact]" displayFolder="" count="0" memberValueDatatype="20" unbalanced="0" hidden="1"/>
    <cacheHierarchy uniqueName="[fact].[geo_name_id]" caption="geo_name_id" attribute="1" defaultMemberUniqueName="[fact].[geo_name_id].[All]" allUniqueName="[fact].[geo_name_id].[All]" dimensionUniqueName="[fact]" displayFolder="" count="0" memberValueDatatype="130" unbalanced="0" hidden="1"/>
    <cacheHierarchy uniqueName="[fact].[pnaics_id]" caption="pnaics_id" attribute="1" defaultMemberUniqueName="[fact].[pnaics_id].[All]" allUniqueName="[fact].[pnaics_id].[All]" dimensionUniqueName="[fact]" displayFolder="" count="0" memberValueDatatype="130" unbalanced="0" hidden="1"/>
    <cacheHierarchy uniqueName="[fact].[value]" caption="value" attribute="1" defaultMemberUniqueName="[fact].[value].[All]" allUniqueName="[fact].[value].[All]" dimensionUniqueName="[fact]" displayFolder="" count="0" memberValueDatatype="5" unbalanced="0" hidden="1"/>
    <cacheHierarchy uniqueName="[Measures].[Item]" caption="Item" measure="1" displayFolder="" measureGroup="fact" count="0" oneField="1">
      <fieldsUsage count="1">
        <fieldUsage x="0"/>
      </fieldsUsage>
    </cacheHierarchy>
    <cacheHierarchy uniqueName="[Measures].[__XL_Count dim_geography]" caption="__XL_Count dim_geography" measure="1" displayFolder="" measureGroup="dim_geography" count="0" hidden="1"/>
    <cacheHierarchy uniqueName="[Measures].[__XL_Count fact]" caption="__XL_Count fact" measure="1" displayFolder="" measureGroup="fact" count="0" hidden="1"/>
    <cacheHierarchy uniqueName="[Measures].[__XL_Count dim_industry_with_descriptions]" caption="__XL_Count dim_industry_with_descriptions" measure="1" displayFolder="" measureGroup="dim_industry_with_descriptions" count="0" hidden="1"/>
    <cacheHierarchy uniqueName="[Measures].[__No measures defined]" caption="__No measures defined" measure="1" displayFolder="" count="0" hidden="1"/>
  </cacheHierarchies>
  <kpis count="0"/>
  <dimensions count="4">
    <dimension name="dim_geography" uniqueName="[dim_geography]" caption="dim_geography"/>
    <dimension name="dim_industry_with_descriptions" uniqueName="[dim_industry_with_descriptions]" caption="dim_industry_with_descriptions"/>
    <dimension name="fact" uniqueName="[fact]" caption="fact"/>
    <dimension measure="1" name="Measures" uniqueName="[Measures]" caption="Measures"/>
  </dimensions>
  <measureGroups count="3">
    <measureGroup name="dim_geography" caption="dim_geography"/>
    <measureGroup name="dim_industry_with_descriptions" caption="dim_industry_with_descriptions"/>
    <measureGroup name="fact" caption="fact"/>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Alan Freeman" refreshedDate="44185.764828472224" createdVersion="3" refreshedVersion="6" minRefreshableVersion="3" recordCount="0" tupleCache="1" supportSubquery="1" supportAdvancedDrill="1" xr:uid="{B1E3B279-4DE7-45E1-A524-29CC1B98FE47}">
  <cacheSource type="external" connectionId="2"/>
  <cacheFields count="8">
    <cacheField name="[fact].[indicator].[indicator]" caption="indicator" numFmtId="0" hierarchy="7" level="1">
      <sharedItems count="2">
        <s v="[fact].[indicator].&amp;[Labour Force]" c="Labour Force"/>
        <s v="[fact].[indicator].&amp;[Real value added]" c="Real value added"/>
      </sharedItems>
    </cacheField>
    <cacheField name="[Measures].[MeasuresLevel]" caption="MeasuresLevel" numFmtId="0" hierarchy="14">
      <sharedItems count="1">
        <s v="[Measures].[Item]" c="Item"/>
      </sharedItems>
    </cacheField>
    <cacheField name="[fact].[date (Year)].[date (Year)]" caption="date (Year)" numFmtId="0" hierarchy="11" level="1">
      <sharedItems count="11">
        <s v="[fact].[date (Year)].&amp;[2010]" c="2010"/>
        <s v="[fact].[date (Year)].&amp;[2011]" c="2011"/>
        <s v="[fact].[date (Year)].&amp;[2012]" c="2012"/>
        <s v="[fact].[date (Year)].&amp;[2013]" c="2013"/>
        <s v="[fact].[date (Year)].&amp;[2014]" c="2014"/>
        <s v="[fact].[date (Year)].&amp;[2015]" c="2015"/>
        <s v="[fact].[date (Year)].&amp;[2016]" c="2016"/>
        <s v="[fact].[date (Year)].&amp;[2017]" c="2017"/>
        <s v="[fact].[date (Year)].&amp;[2018]" c="2018"/>
        <s v="[fact].[date (Year)].&amp;[2019]" c="2019"/>
        <s v="[fact].[date (Year)].&amp;[2020]" c="2020"/>
      </sharedItems>
    </cacheField>
    <cacheField name="[dim_industry_with_descriptions].[Main Industry].[Main Industry]" caption="Main Industry" numFmtId="0" hierarchy="1" level="1">
      <sharedItems count="2">
        <s v="[dim_industry_with_descriptions].[Main Industry].&amp;[Arts, entertainment and recreation]" c="Arts, entertainment and recreation"/>
        <s v="[dim_industry_with_descriptions].[Main Industry].&amp;[Information and cultural industries]" c="Information and cultural industries"/>
      </sharedItems>
    </cacheField>
    <cacheField name="[dim_industry_with_descriptions].[naics_description].[naics_description]" caption="naics_description" numFmtId="0" hierarchy="4" level="1">
      <sharedItems count="21">
        <s v="[dim_industry_with_descriptions].[naics_description].&amp;[Agents and managers for artists, athletes, entertainers and other public figures]" c="Agents and managers for artists, athletes, entertainers and other public figures"/>
        <s v="[dim_industry_with_descriptions].[naics_description].&amp;[Amusement parks and arcades]" c="Amusement parks and arcades"/>
        <s v="[dim_industry_with_descriptions].[naics_description].&amp;[Gambling industries]" c="Gambling industries"/>
        <s v="[dim_industry_with_descriptions].[naics_description].&amp;[Heritage institutions]" c="Heritage institutions"/>
        <s v="[dim_industry_with_descriptions].[naics_description].&amp;[Independent artists, writers and performers]" c="Independent artists, writers and performers"/>
        <s v="[dim_industry_with_descriptions].[naics_description].&amp;[Other amusement and recreation industries]" c="Other amusement and recreation industries"/>
        <s v="[dim_industry_with_descriptions].[naics_description].&amp;[Performing arts companies]" c="Performing arts companies"/>
        <s v="[dim_industry_with_descriptions].[naics_description].&amp;[Promoters (presenters) of performing arts, sports and similar events]" c="Promoters (presenters) of performing arts, sports and similar events"/>
        <s v="[dim_industry_with_descriptions].[naics_description].&amp;[Spectator sports]" c="Spectator sports"/>
        <s v="[dim_industry_with_descriptions].[naics_description].&amp;[Data processing, hosting, and related services]" c="Data processing, hosting, and related services"/>
        <s v="[dim_industry_with_descriptions].[naics_description].&amp;[Motion picture and video industries]" c="Motion picture and video industries"/>
        <s v="[dim_industry_with_descriptions].[naics_description].&amp;[Newspaper, periodical, book and directory publishers]" c="Newspaper, periodical, book and directory publishers"/>
        <s v="[dim_industry_with_descriptions].[naics_description].&amp;[Other information services]" c="Other information services"/>
        <s v="[dim_industry_with_descriptions].[naics_description].&amp;[Other telecommunications]" c="Other telecommunications"/>
        <s v="[dim_industry_with_descriptions].[naics_description].&amp;[Pay and specialty television]" c="Pay and specialty television"/>
        <s v="[dim_industry_with_descriptions].[naics_description].&amp;[Radio and television broadcasting]" c="Radio and television broadcasting"/>
        <s v="[dim_industry_with_descriptions].[naics_description].&amp;[Satellite telecommunications]" c="Satellite telecommunications"/>
        <s v="[dim_industry_with_descriptions].[naics_description].&amp;[Software publishers]" c="Software publishers"/>
        <s v="[dim_industry_with_descriptions].[naics_description].&amp;[Sound recording industries]" c="Sound recording industries"/>
        <s v="[dim_industry_with_descriptions].[naics_description].&amp;[Wired telecommunications carriers]" c="Wired telecommunications carriers"/>
        <s v="[dim_industry_with_descriptions].[naics_description].&amp;[Wireless telecommunications carriers (except satellite)]" c="Wireless telecommunications carriers (except satellite)"/>
      </sharedItems>
    </cacheField>
    <cacheField name="[fact].[source].[source]" caption="source" numFmtId="0" hierarchy="6" level="1">
      <sharedItems count="3">
        <s v="[fact].[source].&amp;[Monthly LFS all Provinces]" c="Monthly LFS all Provinces"/>
        <s v="[fact].[source].&amp;[Monthly LFS to November Manitoba and Canada Only]" c="Monthly LFS to November Manitoba and Canada Only"/>
        <s v="[fact].[source].&amp;[Productivity and Hours]" c="Productivity and Hours"/>
      </sharedItems>
    </cacheField>
    <cacheField name="[dim_industry_with_descriptions].[Aggregation Level].[Aggregation Level]" caption="Aggregation Level" numFmtId="0" hierarchy="3" level="1">
      <sharedItems count="2">
        <s v="[dim_industry_with_descriptions].[Aggregation Level].&amp;[Four-digit]" c="Four-digit"/>
        <s v="[dim_industry_with_descriptions].[Aggregation Level].&amp;[IOICC]" c="IOICC"/>
      </sharedItems>
    </cacheField>
    <cacheField name="[dim_geography].[Province].[Province]" caption="Province" numFmtId="0" level="1">
      <sharedItems count="3">
        <s v="[dim_geography].[Province].&amp;[Canada]" c="Canada"/>
        <s v="[dim_geography].[Province].&amp;[Manitoba]" c="Manitoba"/>
        <s v="[dim_geography].[Province].&amp;[Ontario]" c="Ontario"/>
      </sharedItems>
    </cacheField>
  </cacheFields>
  <cacheHierarchies count="28">
    <cacheHierarchy uniqueName="[dim_geography].[Province]" caption="Province" attribute="1" defaultMemberUniqueName="[dim_geography].[Province].[All]" allUniqueName="[dim_geography].[Province].[All]" dimensionUniqueName="[dim_geography]" displayFolder="" count="2" memberValueDatatype="130" unbalanced="0">
      <fieldsUsage count="2">
        <fieldUsage x="-1"/>
        <fieldUsage x="7"/>
      </fieldsUsage>
    </cacheHierarchy>
    <cacheHierarchy uniqueName="[dim_industry_with_descriptions].[Main Industry]" caption="Main Industry" attribute="1" defaultMemberUniqueName="[dim_industry_with_descriptions].[Main Industry].[All]" allUniqueName="[dim_industry_with_descriptions].[Main Industry].[All]" dimensionUniqueName="[dim_industry_with_descriptions]" displayFolder="" count="2" memberValueDatatype="130" unbalanced="0">
      <fieldsUsage count="2">
        <fieldUsage x="-1"/>
        <fieldUsage x="3"/>
      </fieldsUsage>
    </cacheHierarchy>
    <cacheHierarchy uniqueName="[dim_industry_with_descriptions].[Creative Sector]" caption="Creative Sector" attribute="1" defaultMemberUniqueName="[dim_industry_with_descriptions].[Creative Sector].[All]" allUniqueName="[dim_industry_with_descriptions].[Creative Sector].[All]" dimensionUniqueName="[dim_industry_with_descriptions]" displayFolder="" count="2" memberValueDatatype="130" unbalanced="0"/>
    <cacheHierarchy uniqueName="[dim_industry_with_descriptions].[Aggregation Level]" caption="Aggregation Level" attribute="1" defaultMemberUniqueName="[dim_industry_with_descriptions].[Aggregation Level].[All]" allUniqueName="[dim_industry_with_descriptions].[Aggregation Level].[All]" dimensionUniqueName="[dim_industry_with_descriptions]" displayFolder="" count="2" memberValueDatatype="130" unbalanced="0">
      <fieldsUsage count="2">
        <fieldUsage x="-1"/>
        <fieldUsage x="6"/>
      </fieldsUsage>
    </cacheHierarchy>
    <cacheHierarchy uniqueName="[dim_industry_with_descriptions].[naics_description]" caption="naics_description" attribute="1" defaultMemberUniqueName="[dim_industry_with_descriptions].[naics_description].[All]" allUniqueName="[dim_industry_with_descriptions].[naics_description].[All]" dimensionUniqueName="[dim_industry_with_descriptions]" displayFolder="" count="2" memberValueDatatype="130" unbalanced="0">
      <fieldsUsage count="2">
        <fieldUsage x="-1"/>
        <fieldUsage x="4"/>
      </fieldsUsage>
    </cacheHierarchy>
    <cacheHierarchy uniqueName="[dim_industry_with_descriptions].[description]" caption="description" attribute="1" defaultMemberUniqueName="[dim_industry_with_descriptions].[description].[All]" allUniqueName="[dim_industry_with_descriptions].[description].[All]" dimensionUniqueName="[dim_industry_with_descriptions]" displayFolder="" count="2" memberValueDatatype="130" unbalanced="0"/>
    <cacheHierarchy uniqueName="[fact].[source]" caption="source" attribute="1" defaultMemberUniqueName="[fact].[source].[All]" allUniqueName="[fact].[source].[All]" dimensionUniqueName="[fact]" displayFolder="" count="2" memberValueDatatype="130" unbalanced="0">
      <fieldsUsage count="2">
        <fieldUsage x="-1"/>
        <fieldUsage x="5"/>
      </fieldsUsage>
    </cacheHierarchy>
    <cacheHierarchy uniqueName="[fact].[indicator]" caption="indicator" attribute="1" defaultMemberUniqueName="[fact].[indicator].[All]" allUniqueName="[fact].[indicator].[All]" dimensionUniqueName="[fact]" displayFolder="" count="2" memberValueDatatype="130" unbalanced="0">
      <fieldsUsage count="2">
        <fieldUsage x="-1"/>
        <fieldUsage x="0"/>
      </fieldsUsage>
    </cacheHierarchy>
    <cacheHierarchy uniqueName="[fact].[pnaics_description]" caption="pnaics_description" attribute="1" defaultMemberUniqueName="[fact].[pnaics_description].[All]" allUniqueName="[fact].[pnaics_description].[All]" dimensionUniqueName="[fact]" displayFolder="" count="2" memberValueDatatype="130" unbalanced="0"/>
    <cacheHierarchy uniqueName="[fact].[redacted]" caption="redacted" attribute="1" defaultMemberUniqueName="[fact].[redacted].[All]" allUniqueName="[fact].[redacted].[All]" dimensionUniqueName="[fact]" displayFolder="" count="2" memberValueDatatype="130" unbalanced="0"/>
    <cacheHierarchy uniqueName="[fact].[date]" caption="date" attribute="1" time="1" defaultMemberUniqueName="[fact].[date].[All]" allUniqueName="[fact].[date].[All]" dimensionUniqueName="[fact]" displayFolder="" count="2" memberValueDatatype="7" unbalanced="0"/>
    <cacheHierarchy uniqueName="[fact].[date (Year)]" caption="date (Year)" attribute="1" defaultMemberUniqueName="[fact].[date (Year)].[All]" allUniqueName="[fact].[date (Year)].[All]" dimensionUniqueName="[fact]" displayFolder="" count="2" memberValueDatatype="130" unbalanced="0">
      <fieldsUsage count="2">
        <fieldUsage x="-1"/>
        <fieldUsage x="2"/>
      </fieldsUsage>
    </cacheHierarchy>
    <cacheHierarchy uniqueName="[fact].[date (Quarter)]" caption="date (Quarter)" attribute="1" defaultMemberUniqueName="[fact].[date (Quarter)].[All]" allUniqueName="[fact].[date (Quarter)].[All]" dimensionUniqueName="[fact]" displayFolder="" count="2" memberValueDatatype="130" unbalanced="0"/>
    <cacheHierarchy uniqueName="[fact].[date (Month)]" caption="date (Month)" attribute="1" defaultMemberUniqueName="[fact].[date (Month)].[All]" allUniqueName="[fact].[date (Month)].[All]" dimensionUniqueName="[fact]" displayFolder="" count="2" memberValueDatatype="130" unbalanced="0"/>
    <cacheHierarchy uniqueName="[Measures]" caption="Measures" attribute="1" keyAttribute="1" defaultMemberUniqueName="[Measures].[__No measures defined]" dimensionUniqueName="[Measures]" displayFolder="" measures="1" count="1" memberValueDatatype="130" unbalanced="0">
      <fieldsUsage count="1">
        <fieldUsage x="1"/>
      </fieldsUsage>
    </cacheHierarchy>
    <cacheHierarchy uniqueName="[dim_geography].[geo_id]" caption="geo_id" attribute="1" defaultMemberUniqueName="[dim_geography].[geo_id].[All]" allUniqueName="[dim_geography].[geo_id].[All]" dimensionUniqueName="[dim_geography]" displayFolder="" count="2" memberValueDatatype="20" unbalanced="0" hidden="1"/>
    <cacheHierarchy uniqueName="[dim_geography].[geo_name_id]" caption="geo_name_id" attribute="1" defaultMemberUniqueName="[dim_geography].[geo_name_id].[All]" allUniqueName="[dim_geography].[geo_name_id].[All]" dimensionUniqueName="[dim_geography]" displayFolder="" count="2" memberValueDatatype="130" unbalanced="0" hidden="1"/>
    <cacheHierarchy uniqueName="[dim_industry_with_descriptions].[pnaics_id]" caption="pnaics_id" attribute="1" defaultMemberUniqueName="[dim_industry_with_descriptions].[pnaics_id].[All]" allUniqueName="[dim_industry_with_descriptions].[pnaics_id].[All]" dimensionUniqueName="[dim_industry_with_descriptions]" displayFolder="" count="2" memberValueDatatype="130" unbalanced="0" hidden="1"/>
    <cacheHierarchy uniqueName="[fact].[date (Month Index)]" caption="date (Month Index)" attribute="1" defaultMemberUniqueName="[fact].[date (Month Index)].[All]" allUniqueName="[fact].[date (Month Index)].[All]" dimensionUniqueName="[fact]" displayFolder="" count="2" memberValueDatatype="20" unbalanced="0" hidden="1"/>
    <cacheHierarchy uniqueName="[fact].[factpk]" caption="factpk" attribute="1" defaultMemberUniqueName="[fact].[factpk].[All]" allUniqueName="[fact].[factpk].[All]" dimensionUniqueName="[fact]" displayFolder="" count="2" memberValueDatatype="20" unbalanced="0" hidden="1"/>
    <cacheHierarchy uniqueName="[fact].[geo_name_id]" caption="geo_name_id" attribute="1" defaultMemberUniqueName="[fact].[geo_name_id].[All]" allUniqueName="[fact].[geo_name_id].[All]" dimensionUniqueName="[fact]" displayFolder="" count="2" memberValueDatatype="130" unbalanced="0" hidden="1"/>
    <cacheHierarchy uniqueName="[fact].[pnaics_id]" caption="pnaics_id" attribute="1" defaultMemberUniqueName="[fact].[pnaics_id].[All]" allUniqueName="[fact].[pnaics_id].[All]" dimensionUniqueName="[fact]" displayFolder="" count="2" memberValueDatatype="130" unbalanced="0" hidden="1"/>
    <cacheHierarchy uniqueName="[fact].[value]" caption="value" attribute="1" defaultMemberUniqueName="[fact].[value].[All]" allUniqueName="[fact].[value].[All]" dimensionUniqueName="[fact]" displayFolder="" count="2" memberValueDatatype="5" unbalanced="0" hidden="1"/>
    <cacheHierarchy uniqueName="[Measures].[Item]" caption="Item" measure="1" displayFolder="" measureGroup="fact" count="0"/>
    <cacheHierarchy uniqueName="[Measures].[__XL_Count dim_geography]" caption="__XL_Count dim_geography" measure="1" displayFolder="" measureGroup="dim_geography" count="0" hidden="1"/>
    <cacheHierarchy uniqueName="[Measures].[__XL_Count fact]" caption="__XL_Count fact" measure="1" displayFolder="" measureGroup="fact" count="0" hidden="1"/>
    <cacheHierarchy uniqueName="[Measures].[__XL_Count dim_industry_with_descriptions]" caption="__XL_Count dim_industry_with_descriptions" measure="1" displayFolder="" measureGroup="dim_industry_with_descriptions" count="0" hidden="1"/>
    <cacheHierarchy uniqueName="[Measures].[__No measures defined]" caption="__No measures defined" measure="1" displayFolder="" count="0" hidden="1"/>
  </cacheHierarchies>
  <kpis count="0"/>
  <tupleCache>
    <entries count="2024">
      <n v="13100" in="0">
        <tpls c="8">
          <tpl hier="0" item="3"/>
          <tpl fld="3" item="1"/>
          <tpl hier="3" item="2"/>
          <tpl fld="4" item="20"/>
          <tpl hier="6" item="1"/>
          <tpl hier="7" item="0"/>
          <tpl fld="2" item="10"/>
          <tpl fld="1" item="0"/>
        </tpls>
      </n>
      <n v="1585800" in="0">
        <tpls c="8">
          <tpl hier="0" item="3"/>
          <tpl fld="3" item="1"/>
          <tpl hier="3" item="2"/>
          <tpl fld="4" item="19"/>
          <tpl hier="6" item="1"/>
          <tpl hier="7" item="0"/>
          <tpl fld="2" item="5"/>
          <tpl fld="1" item="0"/>
        </tpls>
      </n>
      <n v="51600" in="0">
        <tpls c="8">
          <tpl hier="0" item="3"/>
          <tpl fld="3" item="1"/>
          <tpl hier="3" item="2"/>
          <tpl fld="4" item="18"/>
          <tpl hier="6" item="1"/>
          <tpl hier="7" item="0"/>
          <tpl fld="2" item="0"/>
          <tpl fld="1" item="0"/>
        </tpls>
      </n>
      <n v="26200" in="0">
        <tpls c="8">
          <tpl hier="0" item="3"/>
          <tpl fld="3" item="1"/>
          <tpl hier="3" item="2"/>
          <tpl fld="4" item="16"/>
          <tpl hier="6" item="1"/>
          <tpl hier="7" item="0"/>
          <tpl fld="2" item="6"/>
          <tpl fld="1" item="0"/>
        </tpls>
      </n>
      <n v="503000" in="0">
        <tpls c="8">
          <tpl hier="0" item="3"/>
          <tpl fld="3" item="1"/>
          <tpl hier="3" item="2"/>
          <tpl fld="4" item="15"/>
          <tpl hier="6" item="1"/>
          <tpl hier="7" item="0"/>
          <tpl fld="2" item="1"/>
          <tpl fld="1" item="0"/>
        </tpls>
      </n>
      <n v="83100" in="0">
        <tpls c="8">
          <tpl hier="0" item="3"/>
          <tpl fld="3" item="1"/>
          <tpl hier="3" item="2"/>
          <tpl fld="4" item="13"/>
          <tpl hier="6" item="1"/>
          <tpl hier="7" item="0"/>
          <tpl fld="2" item="7"/>
          <tpl fld="1" item="0"/>
        </tpls>
      </n>
      <n v="419400" in="0">
        <tpls c="8">
          <tpl hier="0" item="3"/>
          <tpl fld="3" item="1"/>
          <tpl hier="3" item="2"/>
          <tpl fld="4" item="12"/>
          <tpl hier="6" item="1"/>
          <tpl hier="7" item="0"/>
          <tpl fld="2" item="2"/>
          <tpl fld="1" item="0"/>
        </tpls>
      </n>
      <n v="961100" in="0">
        <tpls c="8">
          <tpl hier="0" item="3"/>
          <tpl fld="3" item="1"/>
          <tpl hier="3" item="2"/>
          <tpl fld="4" item="10"/>
          <tpl hier="6" item="1"/>
          <tpl hier="7" item="0"/>
          <tpl fld="2" item="8"/>
          <tpl fld="1" item="0"/>
        </tpls>
      </n>
      <n v="114300" in="0">
        <tpls c="8">
          <tpl hier="0" item="3"/>
          <tpl fld="3" item="1"/>
          <tpl hier="3" item="2"/>
          <tpl fld="4" item="9"/>
          <tpl hier="6" item="1"/>
          <tpl hier="7" item="0"/>
          <tpl fld="2" item="3"/>
          <tpl fld="1" item="0"/>
        </tpls>
      </n>
      <n v="264800" in="0">
        <tpls c="8">
          <tpl hier="0" item="3"/>
          <tpl fld="3" item="0"/>
          <tpl hier="3" item="2"/>
          <tpl fld="4" item="8"/>
          <tpl hier="6" item="1"/>
          <tpl hier="7" item="0"/>
          <tpl fld="2" item="9"/>
          <tpl fld="1" item="0"/>
        </tpls>
      </n>
      <n v="137600" in="0">
        <tpls c="8">
          <tpl hier="0" item="3"/>
          <tpl fld="3" item="0"/>
          <tpl hier="3" item="2"/>
          <tpl fld="4" item="7"/>
          <tpl hier="6" item="1"/>
          <tpl hier="7" item="0"/>
          <tpl fld="2" item="4"/>
          <tpl fld="1" item="0"/>
        </tpls>
      </n>
      <n v="1545300" in="0">
        <tpls c="8">
          <tpl hier="0" item="3"/>
          <tpl fld="3" item="0"/>
          <tpl hier="3" item="2"/>
          <tpl fld="4" item="5"/>
          <tpl hier="6" item="1"/>
          <tpl hier="7" item="0"/>
          <tpl fld="2" item="10"/>
          <tpl fld="1" item="0"/>
        </tpls>
      </n>
      <n v="705700" in="0">
        <tpls c="8">
          <tpl hier="0" item="3"/>
          <tpl fld="3" item="0"/>
          <tpl hier="3" item="2"/>
          <tpl fld="4" item="4"/>
          <tpl hier="6" item="1"/>
          <tpl hier="7" item="0"/>
          <tpl fld="2" item="5"/>
          <tpl fld="1" item="0"/>
        </tpls>
      </n>
      <n v="351100" in="0">
        <tpls c="8">
          <tpl hier="0" item="3"/>
          <tpl fld="3" item="0"/>
          <tpl hier="3" item="2"/>
          <tpl fld="4" item="3"/>
          <tpl hier="6" item="1"/>
          <tpl hier="7" item="0"/>
          <tpl fld="2" item="0"/>
          <tpl fld="1" item="0"/>
        </tpls>
      </n>
      <n v="79800" in="0">
        <tpls c="8">
          <tpl hier="0" item="3"/>
          <tpl fld="3" item="0"/>
          <tpl hier="3" item="2"/>
          <tpl fld="4" item="1"/>
          <tpl hier="6" item="1"/>
          <tpl hier="7" item="0"/>
          <tpl fld="2" item="6"/>
          <tpl fld="1" item="0"/>
        </tpls>
      </n>
      <n v="36200" in="0">
        <tpls c="8">
          <tpl hier="0" item="3"/>
          <tpl fld="3" item="0"/>
          <tpl hier="3" item="2"/>
          <tpl fld="4" item="0"/>
          <tpl hier="6" item="1"/>
          <tpl hier="7" item="0"/>
          <tpl fld="2" item="1"/>
          <tpl fld="1" item="0"/>
        </tpls>
      </n>
      <n v="16300" in="0">
        <tpls c="8">
          <tpl hier="0" item="3"/>
          <tpl fld="3" item="1"/>
          <tpl hier="3" item="2"/>
          <tpl fld="4" item="20"/>
          <tpl hier="6" item="1"/>
          <tpl hier="7" item="0"/>
          <tpl fld="2" item="9"/>
          <tpl fld="1" item="0"/>
        </tpls>
      </n>
      <n v="406400" in="0">
        <tpls c="8">
          <tpl hier="0" item="3"/>
          <tpl fld="3" item="1"/>
          <tpl hier="3" item="2"/>
          <tpl fld="4" item="12"/>
          <tpl hier="6" item="1"/>
          <tpl hier="7" item="0"/>
          <tpl fld="2" item="1"/>
          <tpl fld="1" item="0"/>
        </tpls>
      </n>
      <n v="762400" in="0">
        <tpls c="8">
          <tpl hier="0" item="3"/>
          <tpl fld="3" item="0"/>
          <tpl hier="3" item="2"/>
          <tpl fld="4" item="4"/>
          <tpl hier="6" item="1"/>
          <tpl hier="7" item="0"/>
          <tpl fld="2" item="4"/>
          <tpl fld="1" item="0"/>
        </tpls>
      </n>
      <n v="23800" in="0">
        <tpls c="8">
          <tpl hier="0" item="3"/>
          <tpl fld="3" item="0"/>
          <tpl hier="3" item="2"/>
          <tpl fld="4" item="0"/>
          <tpl hier="6" item="1"/>
          <tpl hier="7" item="0"/>
          <tpl fld="2" item="0"/>
          <tpl fld="1" item="0"/>
        </tpls>
      </n>
      <n v="1581300" in="0">
        <tpls c="8">
          <tpl hier="0" item="3"/>
          <tpl fld="3" item="1"/>
          <tpl hier="3" item="2"/>
          <tpl fld="4" item="19"/>
          <tpl hier="6" item="1"/>
          <tpl hier="7" item="0"/>
          <tpl fld="2" item="3"/>
          <tpl fld="1" item="0"/>
        </tpls>
      </n>
      <n v="4600" in="0">
        <tpls c="8">
          <tpl hier="0" item="3"/>
          <tpl fld="3" item="1"/>
          <tpl hier="3" item="2"/>
          <tpl fld="4" item="14"/>
          <tpl hier="6" item="1"/>
          <tpl hier="7" item="0"/>
          <tpl fld="2" item="10"/>
          <tpl fld="1" item="0"/>
        </tpls>
      </n>
      <n v="79900" in="0">
        <tpls c="8">
          <tpl hier="0" item="3"/>
          <tpl fld="3" item="1"/>
          <tpl hier="3" item="2"/>
          <tpl fld="4" item="9"/>
          <tpl hier="6" item="1"/>
          <tpl hier="7" item="0"/>
          <tpl fld="2" item="1"/>
          <tpl fld="1" item="0"/>
        </tpls>
      </n>
      <n v="166300" in="0">
        <tpls c="8">
          <tpl hier="0" item="3"/>
          <tpl fld="3" item="0"/>
          <tpl hier="3" item="2"/>
          <tpl fld="4" item="7"/>
          <tpl hier="6" item="1"/>
          <tpl hier="7" item="0"/>
          <tpl fld="2" item="2"/>
          <tpl fld="1" item="0"/>
        </tpls>
      </n>
      <n v="434600" in="0">
        <tpls c="8">
          <tpl hier="0" item="3"/>
          <tpl fld="3" item="0"/>
          <tpl hier="3" item="2"/>
          <tpl fld="4" item="2"/>
          <tpl hier="6" item="1"/>
          <tpl hier="7" item="0"/>
          <tpl fld="2" item="9"/>
          <tpl fld="1" item="0"/>
        </tpls>
      </n>
      <n v="399100" in="0">
        <tpls c="8">
          <tpl hier="0" item="3"/>
          <tpl fld="3" item="1"/>
          <tpl hier="3" item="2"/>
          <tpl fld="4" item="17"/>
          <tpl hier="6" item="1"/>
          <tpl hier="7" item="0"/>
          <tpl fld="2" item="8"/>
          <tpl fld="1" item="0"/>
        </tpls>
      </n>
      <n v="11700" in="0">
        <tpls c="8">
          <tpl hier="0" item="3"/>
          <tpl fld="3" item="1"/>
          <tpl hier="3" item="2"/>
          <tpl fld="4" item="14"/>
          <tpl hier="6" item="1"/>
          <tpl hier="7" item="0"/>
          <tpl fld="2" item="9"/>
          <tpl fld="1" item="0"/>
        </tpls>
      </n>
      <n v="97200" in="0">
        <tpls c="8">
          <tpl hier="0" item="3"/>
          <tpl fld="3" item="1"/>
          <tpl hier="3" item="2"/>
          <tpl fld="4" item="9"/>
          <tpl hier="6" item="1"/>
          <tpl hier="7" item="0"/>
          <tpl fld="2" item="0"/>
          <tpl fld="1" item="0"/>
        </tpls>
      </n>
      <n v="718600" in="0">
        <tpls c="8">
          <tpl hier="0" item="3"/>
          <tpl fld="3" item="0"/>
          <tpl hier="3" item="2"/>
          <tpl fld="4" item="4"/>
          <tpl hier="6" item="1"/>
          <tpl hier="7" item="0"/>
          <tpl fld="2" item="2"/>
          <tpl fld="1" item="0"/>
        </tpls>
      </n>
      <n v="34900" in="0">
        <tpls c="8">
          <tpl hier="0" item="3"/>
          <tpl fld="3" item="1"/>
          <tpl hier="3" item="2"/>
          <tpl fld="4" item="20"/>
          <tpl hier="6" item="1"/>
          <tpl hier="7" item="0"/>
          <tpl fld="2" item="6"/>
          <tpl fld="1" item="0"/>
        </tpls>
      </n>
      <n v="24300" in="0">
        <tpls c="8">
          <tpl hier="0" item="3"/>
          <tpl fld="3" item="1"/>
          <tpl hier="3" item="2"/>
          <tpl fld="4" item="14"/>
          <tpl hier="6" item="1"/>
          <tpl hier="7" item="0"/>
          <tpl fld="2" item="8"/>
          <tpl fld="1" item="0"/>
        </tpls>
      </n>
      <n v="487500" in="0">
        <tpls c="8">
          <tpl hier="0" item="3"/>
          <tpl fld="3" item="1"/>
          <tpl hier="3" item="2"/>
          <tpl fld="4" item="11"/>
          <tpl hier="6" item="1"/>
          <tpl hier="7" item="0"/>
          <tpl fld="2" item="9"/>
          <tpl fld="1" item="0"/>
        </tpls>
      </n>
      <n v="230600" in="0">
        <tpls c="8">
          <tpl hier="0" item="3"/>
          <tpl fld="3" item="0"/>
          <tpl hier="3" item="2"/>
          <tpl fld="4" item="8"/>
          <tpl hier="6" item="1"/>
          <tpl hier="7" item="0"/>
          <tpl fld="2" item="5"/>
          <tpl fld="1" item="0"/>
        </tpls>
      </n>
      <n v="726500" in="0">
        <tpls c="8">
          <tpl hier="0" item="3"/>
          <tpl fld="3" item="0"/>
          <tpl hier="3" item="2"/>
          <tpl fld="4" item="4"/>
          <tpl hier="6" item="1"/>
          <tpl hier="7" item="0"/>
          <tpl fld="2" item="1"/>
          <tpl fld="1" item="0"/>
        </tpls>
      </n>
      <n v="1460100" in="0">
        <tpls c="8">
          <tpl hier="0" item="3"/>
          <tpl fld="3" item="1"/>
          <tpl hier="3" item="2"/>
          <tpl fld="4" item="19"/>
          <tpl hier="6" item="1"/>
          <tpl hier="7" item="0"/>
          <tpl fld="2" item="0"/>
          <tpl fld="1" item="0"/>
        </tpls>
      </n>
      <n v="4032700" in="0">
        <tpls c="7">
          <tpl hier="0" item="3"/>
          <tpl fld="3" item="1"/>
          <tpl hier="3" item="2"/>
          <tpl hier="6" item="1"/>
          <tpl hier="7" item="0"/>
          <tpl fld="2" item="9"/>
          <tpl fld="1" item="0"/>
        </tpls>
      </n>
      <n v="751400" in="0">
        <tpls c="8">
          <tpl hier="0" item="3"/>
          <tpl fld="3" item="0"/>
          <tpl hier="3" item="2"/>
          <tpl fld="4" item="4"/>
          <tpl hier="6" item="1"/>
          <tpl hier="7" item="0"/>
          <tpl fld="2" item="0"/>
          <tpl fld="1" item="0"/>
        </tpls>
      </n>
      <n v="52400" in="0">
        <tpls c="8">
          <tpl hier="0" item="3"/>
          <tpl fld="3" item="1"/>
          <tpl hier="3" item="2"/>
          <tpl fld="4" item="20"/>
          <tpl hier="6" item="1"/>
          <tpl hier="7" item="0"/>
          <tpl fld="2" item="5"/>
          <tpl fld="1" item="0"/>
        </tpls>
      </n>
      <n v="82500" in="0">
        <tpls c="8">
          <tpl hier="0" item="3"/>
          <tpl fld="3" item="1"/>
          <tpl hier="3" item="2"/>
          <tpl fld="4" item="20"/>
          <tpl hier="6" item="1"/>
          <tpl hier="7" item="0"/>
          <tpl fld="2" item="4"/>
          <tpl fld="1" item="0"/>
        </tpls>
      </n>
      <n v="11100" in="0">
        <tpls c="8">
          <tpl hier="0" item="3"/>
          <tpl fld="3" item="1"/>
          <tpl hier="3" item="2"/>
          <tpl fld="4" item="18"/>
          <tpl hier="6" item="1"/>
          <tpl hier="7" item="0"/>
          <tpl fld="2" item="10"/>
          <tpl fld="1" item="0"/>
        </tpls>
      </n>
      <n v="245500" in="0">
        <tpls c="8">
          <tpl hier="0" item="3"/>
          <tpl fld="3" item="1"/>
          <tpl hier="3" item="2"/>
          <tpl fld="4" item="17"/>
          <tpl hier="6" item="1"/>
          <tpl hier="7" item="0"/>
          <tpl fld="2" item="5"/>
          <tpl fld="1" item="0"/>
        </tpls>
      </n>
      <n v="7200" in="0">
        <tpls c="8">
          <tpl hier="0" item="3"/>
          <tpl fld="3" item="1"/>
          <tpl hier="3" item="2"/>
          <tpl fld="4" item="16"/>
          <tpl hier="6" item="1"/>
          <tpl hier="7" item="0"/>
          <tpl fld="2" item="0"/>
          <tpl fld="1" item="0"/>
        </tpls>
      </n>
      <n v="52200" in="0">
        <tpls c="8">
          <tpl hier="0" item="3"/>
          <tpl fld="3" item="1"/>
          <tpl hier="3" item="2"/>
          <tpl fld="4" item="14"/>
          <tpl hier="6" item="1"/>
          <tpl hier="7" item="0"/>
          <tpl fld="2" item="6"/>
          <tpl fld="1" item="0"/>
        </tpls>
      </n>
      <n v="48500" in="0">
        <tpls c="8">
          <tpl hier="0" item="3"/>
          <tpl fld="3" item="1"/>
          <tpl hier="3" item="2"/>
          <tpl fld="4" item="13"/>
          <tpl hier="6" item="1"/>
          <tpl hier="7" item="0"/>
          <tpl fld="2" item="1"/>
          <tpl fld="1" item="0"/>
        </tpls>
      </n>
      <n v="521000" in="0">
        <tpls c="8">
          <tpl hier="0" item="3"/>
          <tpl fld="3" item="1"/>
          <tpl hier="3" item="2"/>
          <tpl fld="4" item="11"/>
          <tpl hier="6" item="1"/>
          <tpl hier="7" item="0"/>
          <tpl fld="2" item="7"/>
          <tpl fld="1" item="0"/>
        </tpls>
      </n>
      <n v="669000" in="0">
        <tpls c="8">
          <tpl hier="0" item="3"/>
          <tpl fld="3" item="1"/>
          <tpl hier="3" item="2"/>
          <tpl fld="4" item="10"/>
          <tpl hier="6" item="1"/>
          <tpl hier="7" item="0"/>
          <tpl fld="2" item="2"/>
          <tpl fld="1" item="0"/>
        </tpls>
      </n>
      <n v="4252700" in="0">
        <tpls c="7">
          <tpl hier="0" item="3"/>
          <tpl fld="3" item="1"/>
          <tpl hier="3" item="2"/>
          <tpl hier="6" item="1"/>
          <tpl hier="7" item="0"/>
          <tpl fld="2" item="8"/>
          <tpl fld="1" item="0"/>
        </tpls>
      </n>
      <n v="231100" in="0">
        <tpls c="8">
          <tpl hier="0" item="3"/>
          <tpl fld="3" item="0"/>
          <tpl hier="3" item="2"/>
          <tpl fld="4" item="8"/>
          <tpl hier="6" item="1"/>
          <tpl hier="7" item="0"/>
          <tpl fld="2" item="3"/>
          <tpl fld="1" item="0"/>
        </tpls>
      </n>
      <n v="477800" in="0">
        <tpls c="8">
          <tpl hier="0" item="3"/>
          <tpl fld="3" item="0"/>
          <tpl hier="3" item="2"/>
          <tpl fld="4" item="6"/>
          <tpl hier="6" item="1"/>
          <tpl hier="7" item="0"/>
          <tpl fld="2" item="9"/>
          <tpl fld="1" item="0"/>
        </tpls>
      </n>
      <n v="2591200" in="0">
        <tpls c="8">
          <tpl hier="0" item="3"/>
          <tpl fld="3" item="0"/>
          <tpl hier="3" item="2"/>
          <tpl fld="4" item="5"/>
          <tpl hier="6" item="1"/>
          <tpl hier="7" item="0"/>
          <tpl fld="2" item="4"/>
          <tpl fld="1" item="0"/>
        </tpls>
      </n>
      <n v="244600" in="0">
        <tpls c="8">
          <tpl hier="0" item="3"/>
          <tpl fld="3" item="0"/>
          <tpl hier="3" item="2"/>
          <tpl fld="4" item="3"/>
          <tpl hier="6" item="1"/>
          <tpl hier="7" item="0"/>
          <tpl fld="2" item="10"/>
          <tpl fld="1" item="0"/>
        </tpls>
      </n>
      <n v="477800" in="0">
        <tpls c="8">
          <tpl hier="0" item="3"/>
          <tpl fld="3" item="0"/>
          <tpl hier="3" item="2"/>
          <tpl fld="4" item="2"/>
          <tpl hier="6" item="1"/>
          <tpl hier="7" item="0"/>
          <tpl fld="2" item="5"/>
          <tpl fld="1" item="0"/>
        </tpls>
      </n>
      <n v="67200" in="0">
        <tpls c="8">
          <tpl hier="0" item="3"/>
          <tpl fld="3" item="0"/>
          <tpl hier="3" item="2"/>
          <tpl fld="4" item="1"/>
          <tpl hier="6" item="1"/>
          <tpl hier="7" item="0"/>
          <tpl fld="2" item="0"/>
          <tpl fld="1" item="0"/>
        </tpls>
      </n>
      <n v="5461900" in="0">
        <tpls c="7">
          <tpl hier="0" item="3"/>
          <tpl fld="3" item="0"/>
          <tpl hier="3" item="2"/>
          <tpl hier="6" item="1"/>
          <tpl hier="7" item="0"/>
          <tpl fld="2" item="6"/>
          <tpl fld="1" item="0"/>
        </tpls>
      </n>
      <n v="128200" in="0">
        <tpls c="8">
          <tpl hier="0" item="3"/>
          <tpl fld="3" item="1"/>
          <tpl hier="3" item="2"/>
          <tpl fld="4" item="20"/>
          <tpl hier="6" item="1"/>
          <tpl hier="7" item="0"/>
          <tpl fld="2" item="3"/>
          <tpl fld="1" item="0"/>
        </tpls>
      </n>
      <n v="46500" in="0">
        <tpls c="8">
          <tpl hier="0" item="3"/>
          <tpl fld="3" item="1"/>
          <tpl hier="3" item="2"/>
          <tpl fld="4" item="18"/>
          <tpl hier="6" item="1"/>
          <tpl hier="7" item="0"/>
          <tpl fld="2" item="9"/>
          <tpl fld="1" item="0"/>
        </tpls>
      </n>
      <n v="191000" in="0">
        <tpls c="8">
          <tpl hier="0" item="3"/>
          <tpl fld="3" item="1"/>
          <tpl hier="3" item="2"/>
          <tpl fld="4" item="17"/>
          <tpl hier="6" item="1"/>
          <tpl hier="7" item="0"/>
          <tpl fld="2" item="4"/>
          <tpl fld="1" item="0"/>
        </tpls>
      </n>
      <n v="218900" in="0">
        <tpls c="8">
          <tpl hier="0" item="3"/>
          <tpl fld="3" item="1"/>
          <tpl hier="3" item="2"/>
          <tpl fld="4" item="15"/>
          <tpl hier="6" item="1"/>
          <tpl hier="7" item="0"/>
          <tpl fld="2" item="10"/>
          <tpl fld="1" item="0"/>
        </tpls>
      </n>
      <n v="16100" in="0">
        <tpls c="8">
          <tpl hier="0" item="3"/>
          <tpl fld="3" item="1"/>
          <tpl hier="3" item="2"/>
          <tpl fld="4" item="14"/>
          <tpl hier="6" item="1"/>
          <tpl hier="7" item="0"/>
          <tpl fld="2" item="5"/>
          <tpl fld="1" item="0"/>
        </tpls>
      </n>
      <n v="107400" in="0">
        <tpls c="8">
          <tpl hier="0" item="3"/>
          <tpl fld="3" item="1"/>
          <tpl hier="3" item="2"/>
          <tpl fld="4" item="13"/>
          <tpl hier="6" item="1"/>
          <tpl hier="7" item="0"/>
          <tpl fld="2" item="0"/>
          <tpl fld="1" item="0"/>
        </tpls>
      </n>
      <n v="590500" in="0">
        <tpls c="8">
          <tpl hier="0" item="3"/>
          <tpl fld="3" item="1"/>
          <tpl hier="3" item="2"/>
          <tpl fld="4" item="11"/>
          <tpl hier="6" item="1"/>
          <tpl hier="7" item="0"/>
          <tpl fld="2" item="6"/>
          <tpl fld="1" item="0"/>
        </tpls>
      </n>
      <n v="665400" in="0">
        <tpls c="8">
          <tpl hier="0" item="3"/>
          <tpl fld="3" item="1"/>
          <tpl hier="3" item="2"/>
          <tpl fld="4" item="10"/>
          <tpl hier="6" item="1"/>
          <tpl hier="7" item="0"/>
          <tpl fld="2" item="1"/>
          <tpl fld="1" item="0"/>
        </tpls>
      </n>
      <n v="4306600" in="0">
        <tpls c="7">
          <tpl hier="0" item="3"/>
          <tpl fld="3" item="1"/>
          <tpl hier="3" item="2"/>
          <tpl hier="6" item="1"/>
          <tpl hier="7" item="0"/>
          <tpl fld="2" item="7"/>
          <tpl fld="1" item="0"/>
        </tpls>
      </n>
      <n v="229100" in="0">
        <tpls c="8">
          <tpl hier="0" item="3"/>
          <tpl fld="3" item="0"/>
          <tpl hier="3" item="2"/>
          <tpl fld="4" item="8"/>
          <tpl hier="6" item="1"/>
          <tpl hier="7" item="0"/>
          <tpl fld="2" item="2"/>
          <tpl fld="1" item="0"/>
        </tpls>
      </n>
      <n v="460700" in="0">
        <tpls c="8">
          <tpl hier="0" item="3"/>
          <tpl fld="3" item="0"/>
          <tpl hier="3" item="2"/>
          <tpl fld="4" item="6"/>
          <tpl hier="6" item="1"/>
          <tpl hier="7" item="0"/>
          <tpl fld="2" item="8"/>
          <tpl fld="1" item="0"/>
        </tpls>
      </n>
      <n v="2621200" in="0">
        <tpls c="8">
          <tpl hier="0" item="3"/>
          <tpl fld="3" item="0"/>
          <tpl hier="3" item="2"/>
          <tpl fld="4" item="5"/>
          <tpl hier="6" item="1"/>
          <tpl hier="7" item="0"/>
          <tpl fld="2" item="3"/>
          <tpl fld="1" item="0"/>
        </tpls>
      </n>
      <n v="455800" in="0">
        <tpls c="8">
          <tpl hier="0" item="3"/>
          <tpl fld="3" item="0"/>
          <tpl hier="3" item="2"/>
          <tpl fld="4" item="3"/>
          <tpl hier="6" item="1"/>
          <tpl hier="7" item="0"/>
          <tpl fld="2" item="9"/>
          <tpl fld="1" item="0"/>
        </tpls>
      </n>
      <n v="566300" in="0">
        <tpls c="8">
          <tpl hier="0" item="3"/>
          <tpl fld="3" item="0"/>
          <tpl hier="3" item="2"/>
          <tpl fld="4" item="2"/>
          <tpl hier="6" item="1"/>
          <tpl hier="7" item="0"/>
          <tpl fld="2" item="4"/>
          <tpl fld="1" item="0"/>
        </tpls>
      </n>
      <n v="31300" in="0">
        <tpls c="8">
          <tpl hier="0" item="3"/>
          <tpl fld="3" item="0"/>
          <tpl hier="3" item="2"/>
          <tpl fld="4" item="0"/>
          <tpl hier="6" item="1"/>
          <tpl hier="7" item="0"/>
          <tpl fld="2" item="10"/>
          <tpl fld="1" item="0"/>
        </tpls>
      </n>
      <n v="5086700" in="0">
        <tpls c="7">
          <tpl hier="0" item="3"/>
          <tpl fld="3" item="0"/>
          <tpl hier="3" item="2"/>
          <tpl hier="6" item="1"/>
          <tpl hier="7" item="0"/>
          <tpl fld="2" item="5"/>
          <tpl fld="1" item="0"/>
        </tpls>
      </n>
      <n v="71300" in="0">
        <tpls c="8">
          <tpl hier="0" item="3"/>
          <tpl fld="3" item="1"/>
          <tpl hier="3" item="2"/>
          <tpl fld="4" item="13"/>
          <tpl hier="6" item="1"/>
          <tpl hier="7" item="0"/>
          <tpl fld="2" item="2"/>
          <tpl fld="1" item="0"/>
        </tpls>
      </n>
      <n v="156000" in="0">
        <tpls c="8">
          <tpl hier="0" item="3"/>
          <tpl fld="3" item="1"/>
          <tpl hier="3" item="2"/>
          <tpl fld="4" item="20"/>
          <tpl hier="6" item="1"/>
          <tpl hier="7" item="0"/>
          <tpl fld="2" item="2"/>
          <tpl fld="1" item="0"/>
        </tpls>
      </n>
      <n v="76400" in="0">
        <tpls c="8">
          <tpl hier="0" item="3"/>
          <tpl fld="3" item="1"/>
          <tpl hier="3" item="2"/>
          <tpl fld="4" item="18"/>
          <tpl hier="6" item="1"/>
          <tpl hier="7" item="0"/>
          <tpl fld="2" item="8"/>
          <tpl fld="1" item="0"/>
        </tpls>
      </n>
      <n v="173600" in="0">
        <tpls c="8">
          <tpl hier="0" item="3"/>
          <tpl fld="3" item="1"/>
          <tpl hier="3" item="2"/>
          <tpl fld="4" item="17"/>
          <tpl hier="6" item="1"/>
          <tpl hier="7" item="0"/>
          <tpl fld="2" item="3"/>
          <tpl fld="1" item="0"/>
        </tpls>
      </n>
      <n v="368500" in="0">
        <tpls c="8">
          <tpl hier="0" item="3"/>
          <tpl fld="3" item="1"/>
          <tpl hier="3" item="2"/>
          <tpl fld="4" item="15"/>
          <tpl hier="6" item="1"/>
          <tpl hier="7" item="0"/>
          <tpl fld="2" item="9"/>
          <tpl fld="1" item="0"/>
        </tpls>
      </n>
      <n v="11900" in="0">
        <tpls c="8">
          <tpl hier="0" item="3"/>
          <tpl fld="3" item="1"/>
          <tpl hier="3" item="2"/>
          <tpl fld="4" item="14"/>
          <tpl hier="6" item="1"/>
          <tpl hier="7" item="0"/>
          <tpl fld="2" item="4"/>
          <tpl fld="1" item="0"/>
        </tpls>
      </n>
      <n v="257500" in="0">
        <tpls c="8">
          <tpl hier="0" item="3"/>
          <tpl fld="3" item="1"/>
          <tpl hier="3" item="2"/>
          <tpl fld="4" item="12"/>
          <tpl hier="6" item="1"/>
          <tpl hier="7" item="0"/>
          <tpl fld="2" item="10"/>
          <tpl fld="1" item="0"/>
        </tpls>
      </n>
      <n v="645300" in="0">
        <tpls c="8">
          <tpl hier="0" item="3"/>
          <tpl fld="3" item="1"/>
          <tpl hier="3" item="2"/>
          <tpl fld="4" item="11"/>
          <tpl hier="6" item="1"/>
          <tpl hier="7" item="0"/>
          <tpl fld="2" item="5"/>
          <tpl fld="1" item="0"/>
        </tpls>
      </n>
      <n v="706900" in="0">
        <tpls c="8">
          <tpl hier="0" item="3"/>
          <tpl fld="3" item="1"/>
          <tpl hier="3" item="2"/>
          <tpl fld="4" item="10"/>
          <tpl hier="6" item="1"/>
          <tpl hier="7" item="0"/>
          <tpl fld="2" item="0"/>
          <tpl fld="1" item="0"/>
        </tpls>
      </n>
      <n v="4466300" in="0">
        <tpls c="7">
          <tpl hier="0" item="3"/>
          <tpl fld="3" item="1"/>
          <tpl hier="3" item="2"/>
          <tpl hier="6" item="1"/>
          <tpl hier="7" item="0"/>
          <tpl fld="2" item="6"/>
          <tpl fld="1" item="0"/>
        </tpls>
      </n>
      <n v="249000" in="0">
        <tpls c="8">
          <tpl hier="0" item="3"/>
          <tpl fld="3" item="0"/>
          <tpl hier="3" item="2"/>
          <tpl fld="4" item="8"/>
          <tpl hier="6" item="1"/>
          <tpl hier="7" item="0"/>
          <tpl fld="2" item="1"/>
          <tpl fld="1" item="0"/>
        </tpls>
      </n>
      <n v="472700" in="0">
        <tpls c="8">
          <tpl hier="0" item="3"/>
          <tpl fld="3" item="0"/>
          <tpl hier="3" item="2"/>
          <tpl fld="4" item="6"/>
          <tpl hier="6" item="1"/>
          <tpl hier="7" item="0"/>
          <tpl fld="2" item="7"/>
          <tpl fld="1" item="0"/>
        </tpls>
      </n>
      <n v="2394000" in="0">
        <tpls c="8">
          <tpl hier="0" item="3"/>
          <tpl fld="3" item="0"/>
          <tpl hier="3" item="2"/>
          <tpl fld="4" item="5"/>
          <tpl hier="6" item="1"/>
          <tpl hier="7" item="0"/>
          <tpl fld="2" item="2"/>
          <tpl fld="1" item="0"/>
        </tpls>
      </n>
      <n v="484600" in="0">
        <tpls c="8">
          <tpl hier="0" item="3"/>
          <tpl fld="3" item="0"/>
          <tpl hier="3" item="2"/>
          <tpl fld="4" item="3"/>
          <tpl hier="6" item="1"/>
          <tpl hier="7" item="0"/>
          <tpl fld="2" item="8"/>
          <tpl fld="1" item="0"/>
        </tpls>
      </n>
      <n v="505400" in="0">
        <tpls c="8">
          <tpl hier="0" item="3"/>
          <tpl fld="3" item="0"/>
          <tpl hier="3" item="2"/>
          <tpl fld="4" item="2"/>
          <tpl hier="6" item="1"/>
          <tpl hier="7" item="0"/>
          <tpl fld="2" item="3"/>
          <tpl fld="1" item="0"/>
        </tpls>
      </n>
      <n v="56700" in="0">
        <tpls c="8">
          <tpl hier="0" item="3"/>
          <tpl fld="3" item="0"/>
          <tpl hier="3" item="2"/>
          <tpl fld="4" item="0"/>
          <tpl hier="6" item="1"/>
          <tpl hier="7" item="0"/>
          <tpl fld="2" item="9"/>
          <tpl fld="1" item="0"/>
        </tpls>
      </n>
      <n v="5165700" in="0">
        <tpls c="7">
          <tpl hier="0" item="3"/>
          <tpl fld="3" item="0"/>
          <tpl hier="3" item="2"/>
          <tpl hier="6" item="1"/>
          <tpl hier="7" item="0"/>
          <tpl fld="2" item="4"/>
          <tpl fld="1" item="0"/>
        </tpls>
      </n>
      <n v="57000" in="0">
        <tpls c="8">
          <tpl hier="0" item="3"/>
          <tpl fld="3" item="0"/>
          <tpl hier="3" item="2"/>
          <tpl fld="4" item="0"/>
          <tpl hier="6" item="1"/>
          <tpl hier="7" item="0"/>
          <tpl fld="2" item="6"/>
          <tpl fld="1" item="0"/>
        </tpls>
      </n>
      <n v="227500" in="0">
        <tpls c="8">
          <tpl hier="0" item="3"/>
          <tpl fld="3" item="0"/>
          <tpl hier="3" item="2"/>
          <tpl fld="4" item="6"/>
          <tpl hier="6" item="1"/>
          <tpl hier="7" item="0"/>
          <tpl fld="2" item="10"/>
          <tpl fld="1" item="0"/>
        </tpls>
      </n>
      <n v="193000" in="0">
        <tpls c="8">
          <tpl hier="0" item="3"/>
          <tpl fld="3" item="1"/>
          <tpl hier="3" item="2"/>
          <tpl fld="4" item="20"/>
          <tpl hier="6" item="1"/>
          <tpl hier="7" item="0"/>
          <tpl fld="2" item="1"/>
          <tpl fld="1" item="0"/>
        </tpls>
      </n>
      <n v="55300" in="0">
        <tpls c="8">
          <tpl hier="0" item="3"/>
          <tpl fld="3" item="1"/>
          <tpl hier="3" item="2"/>
          <tpl fld="4" item="18"/>
          <tpl hier="6" item="1"/>
          <tpl hier="7" item="0"/>
          <tpl fld="2" item="7"/>
          <tpl fld="1" item="0"/>
        </tpls>
      </n>
      <n v="201300" in="0">
        <tpls c="8">
          <tpl hier="0" item="3"/>
          <tpl fld="3" item="1"/>
          <tpl hier="3" item="2"/>
          <tpl fld="4" item="17"/>
          <tpl hier="6" item="1"/>
          <tpl hier="7" item="0"/>
          <tpl fld="2" item="2"/>
          <tpl fld="1" item="0"/>
        </tpls>
      </n>
      <n v="346600" in="0">
        <tpls c="8">
          <tpl hier="0" item="3"/>
          <tpl fld="3" item="1"/>
          <tpl hier="3" item="2"/>
          <tpl fld="4" item="15"/>
          <tpl hier="6" item="1"/>
          <tpl hier="7" item="0"/>
          <tpl fld="2" item="8"/>
          <tpl fld="1" item="0"/>
        </tpls>
      </n>
      <m in="0">
        <tpls c="8">
          <tpl hier="0" item="3"/>
          <tpl fld="3" item="1"/>
          <tpl hier="3" item="2"/>
          <tpl fld="4" item="14"/>
          <tpl hier="6" item="1"/>
          <tpl hier="7" item="0"/>
          <tpl fld="2" item="3"/>
          <tpl fld="1" item="0"/>
        </tpls>
      </m>
      <n v="341600" in="0">
        <tpls c="8">
          <tpl hier="0" item="3"/>
          <tpl fld="3" item="1"/>
          <tpl hier="3" item="2"/>
          <tpl fld="4" item="12"/>
          <tpl hier="6" item="1"/>
          <tpl hier="7" item="0"/>
          <tpl fld="2" item="9"/>
          <tpl fld="1" item="0"/>
        </tpls>
      </n>
      <n v="756500" in="0">
        <tpls c="8">
          <tpl hier="0" item="3"/>
          <tpl fld="3" item="1"/>
          <tpl hier="3" item="2"/>
          <tpl fld="4" item="11"/>
          <tpl hier="6" item="1"/>
          <tpl hier="7" item="0"/>
          <tpl fld="2" item="4"/>
          <tpl fld="1" item="0"/>
        </tpls>
      </n>
      <n v="63300" in="0">
        <tpls c="8">
          <tpl hier="0" item="3"/>
          <tpl fld="3" item="1"/>
          <tpl hier="3" item="2"/>
          <tpl fld="4" item="9"/>
          <tpl hier="6" item="1"/>
          <tpl hier="7" item="0"/>
          <tpl fld="2" item="10"/>
          <tpl fld="1" item="0"/>
        </tpls>
      </n>
      <n v="4419600" in="0">
        <tpls c="7">
          <tpl hier="0" item="3"/>
          <tpl fld="3" item="1"/>
          <tpl hier="3" item="2"/>
          <tpl hier="6" item="1"/>
          <tpl hier="7" item="0"/>
          <tpl fld="2" item="5"/>
          <tpl fld="1" item="0"/>
        </tpls>
      </n>
      <n v="256900" in="0">
        <tpls c="8">
          <tpl hier="0" item="3"/>
          <tpl fld="3" item="0"/>
          <tpl hier="3" item="2"/>
          <tpl fld="4" item="8"/>
          <tpl hier="6" item="1"/>
          <tpl hier="7" item="0"/>
          <tpl fld="2" item="0"/>
          <tpl fld="1" item="0"/>
        </tpls>
      </n>
      <n v="369500" in="0">
        <tpls c="8">
          <tpl hier="0" item="3"/>
          <tpl fld="3" item="0"/>
          <tpl hier="3" item="2"/>
          <tpl fld="4" item="6"/>
          <tpl hier="6" item="1"/>
          <tpl hier="7" item="0"/>
          <tpl fld="2" item="6"/>
          <tpl fld="1" item="0"/>
        </tpls>
      </n>
      <n v="2478900" in="0">
        <tpls c="8">
          <tpl hier="0" item="3"/>
          <tpl fld="3" item="0"/>
          <tpl hier="3" item="2"/>
          <tpl fld="4" item="5"/>
          <tpl hier="6" item="1"/>
          <tpl hier="7" item="0"/>
          <tpl fld="2" item="1"/>
          <tpl fld="1" item="0"/>
        </tpls>
      </n>
      <n v="372100" in="0">
        <tpls c="8">
          <tpl hier="0" item="3"/>
          <tpl fld="3" item="0"/>
          <tpl hier="3" item="2"/>
          <tpl fld="4" item="3"/>
          <tpl hier="6" item="1"/>
          <tpl hier="7" item="0"/>
          <tpl fld="2" item="7"/>
          <tpl fld="1" item="0"/>
        </tpls>
      </n>
      <n v="578700" in="0">
        <tpls c="8">
          <tpl hier="0" item="3"/>
          <tpl fld="3" item="0"/>
          <tpl hier="3" item="2"/>
          <tpl fld="4" item="2"/>
          <tpl hier="6" item="1"/>
          <tpl hier="7" item="0"/>
          <tpl fld="2" item="2"/>
          <tpl fld="1" item="0"/>
        </tpls>
      </n>
      <n v="48400" in="0">
        <tpls c="8">
          <tpl hier="0" item="3"/>
          <tpl fld="3" item="0"/>
          <tpl hier="3" item="2"/>
          <tpl fld="4" item="0"/>
          <tpl hier="6" item="1"/>
          <tpl hier="7" item="0"/>
          <tpl fld="2" item="8"/>
          <tpl fld="1" item="0"/>
        </tpls>
      </n>
      <n v="5080800" in="0">
        <tpls c="7">
          <tpl hier="0" item="3"/>
          <tpl fld="3" item="0"/>
          <tpl hier="3" item="2"/>
          <tpl hier="6" item="1"/>
          <tpl hier="7" item="0"/>
          <tpl fld="2" item="3"/>
          <tpl fld="1" item="0"/>
        </tpls>
      </n>
      <n v="458800" in="0">
        <tpls c="8">
          <tpl hier="0" item="3"/>
          <tpl fld="3" item="1"/>
          <tpl hier="3" item="2"/>
          <tpl fld="4" item="11"/>
          <tpl hier="6" item="1"/>
          <tpl hier="7" item="0"/>
          <tpl fld="2" item="8"/>
          <tpl fld="1" item="0"/>
        </tpls>
      </n>
      <n v="183100" in="0">
        <tpls c="8">
          <tpl hier="0" item="3"/>
          <tpl fld="3" item="1"/>
          <tpl hier="3" item="2"/>
          <tpl fld="4" item="20"/>
          <tpl hier="6" item="1"/>
          <tpl hier="7" item="0"/>
          <tpl fld="2" item="0"/>
          <tpl fld="1" item="0"/>
        </tpls>
      </n>
      <n v="73400" in="0">
        <tpls c="8">
          <tpl hier="0" item="3"/>
          <tpl fld="3" item="1"/>
          <tpl hier="3" item="2"/>
          <tpl fld="4" item="18"/>
          <tpl hier="6" item="1"/>
          <tpl hier="7" item="0"/>
          <tpl fld="2" item="6"/>
          <tpl fld="1" item="0"/>
        </tpls>
      </n>
      <n v="164000" in="0">
        <tpls c="8">
          <tpl hier="0" item="3"/>
          <tpl fld="3" item="1"/>
          <tpl hier="3" item="2"/>
          <tpl fld="4" item="17"/>
          <tpl hier="6" item="1"/>
          <tpl hier="7" item="0"/>
          <tpl fld="2" item="1"/>
          <tpl fld="1" item="0"/>
        </tpls>
      </n>
      <n v="389600" in="0">
        <tpls c="8">
          <tpl hier="0" item="3"/>
          <tpl fld="3" item="1"/>
          <tpl hier="3" item="2"/>
          <tpl fld="4" item="15"/>
          <tpl hier="6" item="1"/>
          <tpl hier="7" item="0"/>
          <tpl fld="2" item="7"/>
          <tpl fld="1" item="0"/>
        </tpls>
      </n>
      <m in="0">
        <tpls c="8">
          <tpl hier="0" item="3"/>
          <tpl fld="3" item="1"/>
          <tpl hier="3" item="2"/>
          <tpl fld="4" item="14"/>
          <tpl hier="6" item="1"/>
          <tpl hier="7" item="0"/>
          <tpl fld="2" item="2"/>
          <tpl fld="1" item="0"/>
        </tpls>
      </m>
      <n v="435900" in="0">
        <tpls c="8">
          <tpl hier="0" item="3"/>
          <tpl fld="3" item="1"/>
          <tpl hier="3" item="2"/>
          <tpl fld="4" item="12"/>
          <tpl hier="6" item="1"/>
          <tpl hier="7" item="0"/>
          <tpl fld="2" item="8"/>
          <tpl fld="1" item="0"/>
        </tpls>
      </n>
      <n v="723800" in="0">
        <tpls c="8">
          <tpl hier="0" item="3"/>
          <tpl fld="3" item="1"/>
          <tpl hier="3" item="2"/>
          <tpl fld="4" item="11"/>
          <tpl hier="6" item="1"/>
          <tpl hier="7" item="0"/>
          <tpl fld="2" item="3"/>
          <tpl fld="1" item="0"/>
        </tpls>
      </n>
      <n v="122300" in="0">
        <tpls c="8">
          <tpl hier="0" item="3"/>
          <tpl fld="3" item="1"/>
          <tpl hier="3" item="2"/>
          <tpl fld="4" item="9"/>
          <tpl hier="6" item="1"/>
          <tpl hier="7" item="0"/>
          <tpl fld="2" item="9"/>
          <tpl fld="1" item="0"/>
        </tpls>
      </n>
      <n v="4447100" in="0">
        <tpls c="7">
          <tpl hier="0" item="3"/>
          <tpl fld="3" item="1"/>
          <tpl hier="3" item="2"/>
          <tpl hier="6" item="1"/>
          <tpl hier="7" item="0"/>
          <tpl fld="2" item="4"/>
          <tpl fld="1" item="0"/>
        </tpls>
      </n>
      <n v="85600" in="0">
        <tpls c="8">
          <tpl hier="0" item="3"/>
          <tpl fld="3" item="0"/>
          <tpl hier="3" item="2"/>
          <tpl fld="4" item="7"/>
          <tpl hier="6" item="1"/>
          <tpl hier="7" item="0"/>
          <tpl fld="2" item="10"/>
          <tpl fld="1" item="0"/>
        </tpls>
      </n>
      <n v="412500" in="0">
        <tpls c="8">
          <tpl hier="0" item="3"/>
          <tpl fld="3" item="0"/>
          <tpl hier="3" item="2"/>
          <tpl fld="4" item="6"/>
          <tpl hier="6" item="1"/>
          <tpl hier="7" item="0"/>
          <tpl fld="2" item="5"/>
          <tpl fld="1" item="0"/>
        </tpls>
      </n>
      <n v="2436800" in="0">
        <tpls c="8">
          <tpl hier="0" item="3"/>
          <tpl fld="3" item="0"/>
          <tpl hier="3" item="2"/>
          <tpl fld="4" item="5"/>
          <tpl hier="6" item="1"/>
          <tpl hier="7" item="0"/>
          <tpl fld="2" item="0"/>
          <tpl fld="1" item="0"/>
        </tpls>
      </n>
      <n v="421200" in="0">
        <tpls c="8">
          <tpl hier="0" item="3"/>
          <tpl fld="3" item="0"/>
          <tpl hier="3" item="2"/>
          <tpl fld="4" item="3"/>
          <tpl hier="6" item="1"/>
          <tpl hier="7" item="0"/>
          <tpl fld="2" item="6"/>
          <tpl fld="1" item="0"/>
        </tpls>
      </n>
      <n v="538200" in="0">
        <tpls c="8">
          <tpl hier="0" item="3"/>
          <tpl fld="3" item="0"/>
          <tpl hier="3" item="2"/>
          <tpl fld="4" item="2"/>
          <tpl hier="6" item="1"/>
          <tpl hier="7" item="0"/>
          <tpl fld="2" item="1"/>
          <tpl fld="1" item="0"/>
        </tpls>
      </n>
      <n v="32300" in="0">
        <tpls c="8">
          <tpl hier="0" item="3"/>
          <tpl fld="3" item="0"/>
          <tpl hier="3" item="2"/>
          <tpl fld="4" item="0"/>
          <tpl hier="6" item="1"/>
          <tpl hier="7" item="0"/>
          <tpl fld="2" item="7"/>
          <tpl fld="1" item="0"/>
        </tpls>
      </n>
      <n v="4926000" in="0">
        <tpls c="7">
          <tpl hier="0" item="3"/>
          <tpl fld="3" item="0"/>
          <tpl hier="3" item="2"/>
          <tpl hier="6" item="1"/>
          <tpl hier="7" item="0"/>
          <tpl fld="2" item="2"/>
          <tpl fld="1" item="0"/>
        </tpls>
      </n>
      <n v="800300" in="0">
        <tpls c="8">
          <tpl hier="0" item="3"/>
          <tpl fld="3" item="1"/>
          <tpl hier="3" item="2"/>
          <tpl fld="4" item="19"/>
          <tpl hier="6" item="1"/>
          <tpl hier="7" item="0"/>
          <tpl fld="2" item="10"/>
          <tpl fld="1" item="0"/>
        </tpls>
      </n>
      <n v="63700" in="0">
        <tpls c="8">
          <tpl hier="0" item="3"/>
          <tpl fld="3" item="1"/>
          <tpl hier="3" item="2"/>
          <tpl fld="4" item="18"/>
          <tpl hier="6" item="1"/>
          <tpl hier="7" item="0"/>
          <tpl fld="2" item="5"/>
          <tpl fld="1" item="0"/>
        </tpls>
      </n>
      <n v="165600" in="0">
        <tpls c="8">
          <tpl hier="0" item="3"/>
          <tpl fld="3" item="1"/>
          <tpl hier="3" item="2"/>
          <tpl fld="4" item="17"/>
          <tpl hier="6" item="1"/>
          <tpl hier="7" item="0"/>
          <tpl fld="2" item="0"/>
          <tpl fld="1" item="0"/>
        </tpls>
      </n>
      <n v="365300" in="0">
        <tpls c="8">
          <tpl hier="0" item="3"/>
          <tpl fld="3" item="1"/>
          <tpl hier="3" item="2"/>
          <tpl fld="4" item="15"/>
          <tpl hier="6" item="1"/>
          <tpl hier="7" item="0"/>
          <tpl fld="2" item="6"/>
          <tpl fld="1" item="0"/>
        </tpls>
      </n>
      <n v="416500" in="0">
        <tpls c="8">
          <tpl hier="0" item="3"/>
          <tpl fld="3" item="1"/>
          <tpl hier="3" item="2"/>
          <tpl fld="4" item="12"/>
          <tpl hier="6" item="1"/>
          <tpl hier="7" item="0"/>
          <tpl fld="2" item="7"/>
          <tpl fld="1" item="0"/>
        </tpls>
      </n>
      <n v="851600" in="0">
        <tpls c="8">
          <tpl hier="0" item="3"/>
          <tpl fld="3" item="1"/>
          <tpl hier="3" item="2"/>
          <tpl fld="4" item="11"/>
          <tpl hier="6" item="1"/>
          <tpl hier="7" item="0"/>
          <tpl fld="2" item="2"/>
          <tpl fld="1" item="0"/>
        </tpls>
      </n>
      <n v="84700" in="0">
        <tpls c="8">
          <tpl hier="0" item="3"/>
          <tpl fld="3" item="1"/>
          <tpl hier="3" item="2"/>
          <tpl fld="4" item="9"/>
          <tpl hier="6" item="1"/>
          <tpl hier="7" item="0"/>
          <tpl fld="2" item="8"/>
          <tpl fld="1" item="0"/>
        </tpls>
      </n>
      <n v="4545000" in="0">
        <tpls c="7">
          <tpl hier="0" item="3"/>
          <tpl fld="3" item="1"/>
          <tpl hier="3" item="2"/>
          <tpl hier="6" item="1"/>
          <tpl hier="7" item="0"/>
          <tpl fld="2" item="3"/>
          <tpl fld="1" item="0"/>
        </tpls>
      </n>
      <n v="151300" in="0">
        <tpls c="8">
          <tpl hier="0" item="3"/>
          <tpl fld="3" item="0"/>
          <tpl hier="3" item="2"/>
          <tpl fld="4" item="7"/>
          <tpl hier="6" item="1"/>
          <tpl hier="7" item="0"/>
          <tpl fld="2" item="9"/>
          <tpl fld="1" item="0"/>
        </tpls>
      </n>
      <n v="405900" in="0">
        <tpls c="8">
          <tpl hier="0" item="3"/>
          <tpl fld="3" item="0"/>
          <tpl hier="3" item="2"/>
          <tpl fld="4" item="6"/>
          <tpl hier="6" item="1"/>
          <tpl hier="7" item="0"/>
          <tpl fld="2" item="4"/>
          <tpl fld="1" item="0"/>
        </tpls>
      </n>
      <n v="498600" in="0">
        <tpls c="8">
          <tpl hier="0" item="3"/>
          <tpl fld="3" item="0"/>
          <tpl hier="3" item="2"/>
          <tpl fld="4" item="4"/>
          <tpl hier="6" item="1"/>
          <tpl hier="7" item="0"/>
          <tpl fld="2" item="10"/>
          <tpl fld="1" item="0"/>
        </tpls>
      </n>
      <n v="514900" in="0">
        <tpls c="8">
          <tpl hier="0" item="3"/>
          <tpl fld="3" item="0"/>
          <tpl hier="3" item="2"/>
          <tpl fld="4" item="2"/>
          <tpl hier="6" item="1"/>
          <tpl hier="7" item="0"/>
          <tpl fld="2" item="0"/>
          <tpl fld="1" item="0"/>
        </tpls>
      </n>
      <n v="5125900" in="0">
        <tpls c="7">
          <tpl hier="0" item="3"/>
          <tpl fld="3" item="0"/>
          <tpl hier="3" item="2"/>
          <tpl hier="6" item="1"/>
          <tpl hier="7" item="0"/>
          <tpl fld="2" item="1"/>
          <tpl fld="1" item="0"/>
        </tpls>
      </n>
      <n v="233800" in="0">
        <tpls c="8">
          <tpl hier="0" item="3"/>
          <tpl fld="3" item="0"/>
          <tpl hier="3" item="2"/>
          <tpl fld="4" item="8"/>
          <tpl hier="6" item="1"/>
          <tpl hier="7" item="0"/>
          <tpl fld="2" item="4"/>
          <tpl fld="1" item="0"/>
        </tpls>
      </n>
      <n v="15900" in="0">
        <tpls c="8">
          <tpl hier="0" item="3"/>
          <tpl fld="3" item="1"/>
          <tpl hier="3" item="2"/>
          <tpl fld="4" item="14"/>
          <tpl hier="6" item="1"/>
          <tpl hier="7" item="0"/>
          <tpl fld="2" item="1"/>
          <tpl fld="1" item="0"/>
        </tpls>
      </n>
      <n v="344600" in="0">
        <tpls c="8">
          <tpl hier="0" item="3"/>
          <tpl fld="3" item="0"/>
          <tpl hier="3" item="2"/>
          <tpl fld="4" item="3"/>
          <tpl hier="6" item="1"/>
          <tpl hier="7" item="0"/>
          <tpl fld="2" item="5"/>
          <tpl fld="1" item="0"/>
        </tpls>
      </n>
      <n v="751300" in="0">
        <tpls c="8">
          <tpl hier="0" item="3"/>
          <tpl fld="3" item="1"/>
          <tpl hier="3" item="2"/>
          <tpl fld="4" item="10"/>
          <tpl hier="6" item="1"/>
          <tpl hier="7" item="0"/>
          <tpl fld="2" item="3"/>
          <tpl fld="1" item="0"/>
        </tpls>
      </n>
      <n v="1271300" in="0">
        <tpls c="8">
          <tpl hier="0" item="3"/>
          <tpl fld="3" item="1"/>
          <tpl hier="3" item="2"/>
          <tpl fld="4" item="19"/>
          <tpl hier="6" item="1"/>
          <tpl hier="7" item="0"/>
          <tpl fld="2" item="9"/>
          <tpl fld="1" item="0"/>
        </tpls>
      </n>
      <n v="58000" in="0">
        <tpls c="8">
          <tpl hier="0" item="3"/>
          <tpl fld="3" item="1"/>
          <tpl hier="3" item="2"/>
          <tpl fld="4" item="18"/>
          <tpl hier="6" item="1"/>
          <tpl hier="7" item="0"/>
          <tpl fld="2" item="4"/>
          <tpl fld="1" item="0"/>
        </tpls>
      </n>
      <n v="24900" in="0">
        <tpls c="8">
          <tpl hier="0" item="3"/>
          <tpl fld="3" item="1"/>
          <tpl hier="3" item="2"/>
          <tpl fld="4" item="16"/>
          <tpl hier="6" item="1"/>
          <tpl hier="7" item="0"/>
          <tpl fld="2" item="10"/>
          <tpl fld="1" item="0"/>
        </tpls>
      </n>
      <n v="517800" in="0">
        <tpls c="8">
          <tpl hier="0" item="3"/>
          <tpl fld="3" item="1"/>
          <tpl hier="3" item="2"/>
          <tpl fld="4" item="15"/>
          <tpl hier="6" item="1"/>
          <tpl hier="7" item="0"/>
          <tpl fld="2" item="5"/>
          <tpl fld="1" item="0"/>
        </tpls>
      </n>
      <n v="1600" in="0">
        <tpls c="8">
          <tpl hier="0" item="3"/>
          <tpl fld="3" item="1"/>
          <tpl hier="3" item="2"/>
          <tpl fld="4" item="14"/>
          <tpl hier="6" item="1"/>
          <tpl hier="7" item="0"/>
          <tpl fld="2" item="0"/>
          <tpl fld="1" item="0"/>
        </tpls>
      </n>
      <n v="362200" in="0">
        <tpls c="8">
          <tpl hier="0" item="3"/>
          <tpl fld="3" item="1"/>
          <tpl hier="3" item="2"/>
          <tpl fld="4" item="12"/>
          <tpl hier="6" item="1"/>
          <tpl hier="7" item="0"/>
          <tpl fld="2" item="6"/>
          <tpl fld="1" item="0"/>
        </tpls>
      </n>
      <n v="943500" in="0">
        <tpls c="8">
          <tpl hier="0" item="3"/>
          <tpl fld="3" item="1"/>
          <tpl hier="3" item="2"/>
          <tpl fld="4" item="11"/>
          <tpl hier="6" item="1"/>
          <tpl hier="7" item="0"/>
          <tpl fld="2" item="1"/>
          <tpl fld="1" item="0"/>
        </tpls>
      </n>
      <n v="144600" in="0">
        <tpls c="8">
          <tpl hier="0" item="3"/>
          <tpl fld="3" item="1"/>
          <tpl hier="3" item="2"/>
          <tpl fld="4" item="9"/>
          <tpl hier="6" item="1"/>
          <tpl hier="7" item="0"/>
          <tpl fld="2" item="7"/>
          <tpl fld="1" item="0"/>
        </tpls>
      </n>
      <n v="4751900" in="0">
        <tpls c="7">
          <tpl hier="0" item="3"/>
          <tpl fld="3" item="1"/>
          <tpl hier="3" item="2"/>
          <tpl hier="6" item="1"/>
          <tpl hier="7" item="0"/>
          <tpl fld="2" item="2"/>
          <tpl fld="1" item="0"/>
        </tpls>
      </n>
      <n v="129000" in="0">
        <tpls c="8">
          <tpl hier="0" item="3"/>
          <tpl fld="3" item="0"/>
          <tpl hier="3" item="2"/>
          <tpl fld="4" item="7"/>
          <tpl hier="6" item="1"/>
          <tpl hier="7" item="0"/>
          <tpl fld="2" item="8"/>
          <tpl fld="1" item="0"/>
        </tpls>
      </n>
      <n v="405400" in="0">
        <tpls c="8">
          <tpl hier="0" item="3"/>
          <tpl fld="3" item="0"/>
          <tpl hier="3" item="2"/>
          <tpl fld="4" item="6"/>
          <tpl hier="6" item="1"/>
          <tpl hier="7" item="0"/>
          <tpl fld="2" item="3"/>
          <tpl fld="1" item="0"/>
        </tpls>
      </n>
      <n v="885700" in="0">
        <tpls c="8">
          <tpl hier="0" item="3"/>
          <tpl fld="3" item="0"/>
          <tpl hier="3" item="2"/>
          <tpl fld="4" item="4"/>
          <tpl hier="6" item="1"/>
          <tpl hier="7" item="0"/>
          <tpl fld="2" item="9"/>
          <tpl fld="1" item="0"/>
        </tpls>
      </n>
      <n v="356700" in="0">
        <tpls c="8">
          <tpl hier="0" item="3"/>
          <tpl fld="3" item="0"/>
          <tpl hier="3" item="2"/>
          <tpl fld="4" item="3"/>
          <tpl hier="6" item="1"/>
          <tpl hier="7" item="0"/>
          <tpl fld="2" item="4"/>
          <tpl fld="1" item="0"/>
        </tpls>
      </n>
      <n v="29900" in="0">
        <tpls c="8">
          <tpl hier="0" item="3"/>
          <tpl fld="3" item="0"/>
          <tpl hier="3" item="2"/>
          <tpl fld="4" item="1"/>
          <tpl hier="6" item="1"/>
          <tpl hier="7" item="0"/>
          <tpl fld="2" item="10"/>
          <tpl fld="1" item="0"/>
        </tpls>
      </n>
      <n v="39700" in="0">
        <tpls c="8">
          <tpl hier="0" item="3"/>
          <tpl fld="3" item="0"/>
          <tpl hier="3" item="2"/>
          <tpl fld="4" item="0"/>
          <tpl hier="6" item="1"/>
          <tpl hier="7" item="0"/>
          <tpl fld="2" item="5"/>
          <tpl fld="1" item="0"/>
        </tpls>
      </n>
      <n v="5022000" in="0">
        <tpls c="7">
          <tpl hier="0" item="3"/>
          <tpl fld="3" item="0"/>
          <tpl hier="3" item="2"/>
          <tpl hier="6" item="1"/>
          <tpl hier="7" item="0"/>
          <tpl fld="2" item="0"/>
          <tpl fld="1" item="0"/>
        </tpls>
      </n>
      <n v="1365900" in="0">
        <tpls c="8">
          <tpl hier="0" item="3"/>
          <tpl fld="3" item="1"/>
          <tpl hier="3" item="2"/>
          <tpl fld="4" item="19"/>
          <tpl hier="6" item="1"/>
          <tpl hier="7" item="0"/>
          <tpl fld="2" item="8"/>
          <tpl fld="1" item="0"/>
        </tpls>
      </n>
      <n v="50900" in="0">
        <tpls c="8">
          <tpl hier="0" item="3"/>
          <tpl fld="3" item="1"/>
          <tpl hier="3" item="2"/>
          <tpl fld="4" item="18"/>
          <tpl hier="6" item="1"/>
          <tpl hier="7" item="0"/>
          <tpl fld="2" item="3"/>
          <tpl fld="1" item="0"/>
        </tpls>
      </n>
      <n v="13200" in="0">
        <tpls c="8">
          <tpl hier="0" item="3"/>
          <tpl fld="3" item="1"/>
          <tpl hier="3" item="2"/>
          <tpl fld="4" item="16"/>
          <tpl hier="6" item="1"/>
          <tpl hier="7" item="0"/>
          <tpl fld="2" item="9"/>
          <tpl fld="1" item="0"/>
        </tpls>
      </n>
      <n v="483100" in="0">
        <tpls c="8">
          <tpl hier="0" item="3"/>
          <tpl fld="3" item="1"/>
          <tpl hier="3" item="2"/>
          <tpl fld="4" item="15"/>
          <tpl hier="6" item="1"/>
          <tpl hier="7" item="0"/>
          <tpl fld="2" item="4"/>
          <tpl fld="1" item="0"/>
        </tpls>
      </n>
      <n v="38800" in="0">
        <tpls c="8">
          <tpl hier="0" item="3"/>
          <tpl fld="3" item="1"/>
          <tpl hier="3" item="2"/>
          <tpl fld="4" item="13"/>
          <tpl hier="6" item="1"/>
          <tpl hier="7" item="0"/>
          <tpl fld="2" item="10"/>
          <tpl fld="1" item="0"/>
        </tpls>
      </n>
      <n v="349300" in="0">
        <tpls c="8">
          <tpl hier="0" item="3"/>
          <tpl fld="3" item="1"/>
          <tpl hier="3" item="2"/>
          <tpl fld="4" item="12"/>
          <tpl hier="6" item="1"/>
          <tpl hier="7" item="0"/>
          <tpl fld="2" item="5"/>
          <tpl fld="1" item="0"/>
        </tpls>
      </n>
      <n v="935600" in="0">
        <tpls c="8">
          <tpl hier="0" item="3"/>
          <tpl fld="3" item="1"/>
          <tpl hier="3" item="2"/>
          <tpl fld="4" item="11"/>
          <tpl hier="6" item="1"/>
          <tpl hier="7" item="0"/>
          <tpl fld="2" item="0"/>
          <tpl fld="1" item="0"/>
        </tpls>
      </n>
      <n v="90200" in="0">
        <tpls c="8">
          <tpl hier="0" item="3"/>
          <tpl fld="3" item="1"/>
          <tpl hier="3" item="2"/>
          <tpl fld="4" item="9"/>
          <tpl hier="6" item="1"/>
          <tpl hier="7" item="0"/>
          <tpl fld="2" item="6"/>
          <tpl fld="1" item="0"/>
        </tpls>
      </n>
      <n v="4795700" in="0">
        <tpls c="7">
          <tpl hier="0" item="3"/>
          <tpl fld="3" item="1"/>
          <tpl hier="3" item="2"/>
          <tpl hier="6" item="1"/>
          <tpl hier="7" item="0"/>
          <tpl fld="2" item="1"/>
          <tpl fld="1" item="0"/>
        </tpls>
      </n>
      <n v="167900" in="0">
        <tpls c="8">
          <tpl hier="0" item="3"/>
          <tpl fld="3" item="0"/>
          <tpl hier="3" item="2"/>
          <tpl fld="4" item="7"/>
          <tpl hier="6" item="1"/>
          <tpl hier="7" item="0"/>
          <tpl fld="2" item="7"/>
          <tpl fld="1" item="0"/>
        </tpls>
      </n>
      <n v="406400" in="0">
        <tpls c="8">
          <tpl hier="0" item="3"/>
          <tpl fld="3" item="0"/>
          <tpl hier="3" item="2"/>
          <tpl fld="4" item="6"/>
          <tpl hier="6" item="1"/>
          <tpl hier="7" item="0"/>
          <tpl fld="2" item="2"/>
          <tpl fld="1" item="0"/>
        </tpls>
      </n>
      <n v="787100" in="0">
        <tpls c="8">
          <tpl hier="0" item="3"/>
          <tpl fld="3" item="0"/>
          <tpl hier="3" item="2"/>
          <tpl fld="4" item="4"/>
          <tpl hier="6" item="1"/>
          <tpl hier="7" item="0"/>
          <tpl fld="2" item="8"/>
          <tpl fld="1" item="0"/>
        </tpls>
      </n>
      <n v="386600" in="0">
        <tpls c="8">
          <tpl hier="0" item="3"/>
          <tpl fld="3" item="0"/>
          <tpl hier="3" item="2"/>
          <tpl fld="4" item="3"/>
          <tpl hier="6" item="1"/>
          <tpl hier="7" item="0"/>
          <tpl fld="2" item="3"/>
          <tpl fld="1" item="0"/>
        </tpls>
      </n>
      <n v="86400" in="0">
        <tpls c="8">
          <tpl hier="0" item="3"/>
          <tpl fld="3" item="0"/>
          <tpl hier="3" item="2"/>
          <tpl fld="4" item="1"/>
          <tpl hier="6" item="1"/>
          <tpl hier="7" item="0"/>
          <tpl fld="2" item="9"/>
          <tpl fld="1" item="0"/>
        </tpls>
      </n>
      <n v="29600" in="0">
        <tpls c="8">
          <tpl hier="0" item="3"/>
          <tpl fld="3" item="0"/>
          <tpl hier="3" item="2"/>
          <tpl fld="4" item="0"/>
          <tpl hier="6" item="1"/>
          <tpl hier="7" item="0"/>
          <tpl fld="2" item="4"/>
          <tpl fld="1" item="0"/>
        </tpls>
      </n>
      <n v="1800" in="0">
        <tpls c="8">
          <tpl hier="0" item="3"/>
          <tpl fld="3" item="1"/>
          <tpl hier="3" item="2"/>
          <tpl fld="4" item="16"/>
          <tpl hier="6" item="1"/>
          <tpl hier="7" item="0"/>
          <tpl fld="2" item="5"/>
          <tpl fld="1" item="0"/>
        </tpls>
      </n>
      <n v="244600" in="0">
        <tpls c="8">
          <tpl hier="0" item="3"/>
          <tpl fld="3" item="0"/>
          <tpl hier="3" item="2"/>
          <tpl fld="4" item="8"/>
          <tpl hier="6" item="1"/>
          <tpl hier="7" item="0"/>
          <tpl fld="2" item="8"/>
          <tpl fld="1" item="0"/>
        </tpls>
      </n>
      <n v="82200" in="0">
        <tpls c="8">
          <tpl hier="0" item="3"/>
          <tpl fld="3" item="0"/>
          <tpl hier="3" item="2"/>
          <tpl fld="4" item="1"/>
          <tpl hier="6" item="1"/>
          <tpl hier="7" item="0"/>
          <tpl fld="2" item="4"/>
          <tpl fld="1" item="0"/>
        </tpls>
      </n>
      <n v="38300" in="0">
        <tpls c="8">
          <tpl hier="0" item="3"/>
          <tpl fld="3" item="1"/>
          <tpl hier="3" item="2"/>
          <tpl fld="4" item="20"/>
          <tpl hier="6" item="1"/>
          <tpl hier="7" item="0"/>
          <tpl fld="2" item="7"/>
          <tpl fld="1" item="0"/>
        </tpls>
      </n>
      <n v="274500" in="0">
        <tpls c="8">
          <tpl hier="0" item="3"/>
          <tpl fld="3" item="1"/>
          <tpl hier="3" item="2"/>
          <tpl fld="4" item="11"/>
          <tpl hier="6" item="1"/>
          <tpl hier="7" item="0"/>
          <tpl fld="2" item="10"/>
          <tpl fld="1" item="0"/>
        </tpls>
      </n>
      <n v="2971800" in="0">
        <tpls c="8">
          <tpl hier="0" item="3"/>
          <tpl fld="3" item="0"/>
          <tpl hier="3" item="2"/>
          <tpl fld="4" item="5"/>
          <tpl hier="6" item="1"/>
          <tpl hier="7" item="0"/>
          <tpl fld="2" item="7"/>
          <tpl fld="1" item="0"/>
        </tpls>
      </n>
      <n v="5772400" in="0">
        <tpls c="7">
          <tpl hier="0" item="3"/>
          <tpl fld="3" item="0"/>
          <tpl hier="3" item="2"/>
          <tpl hier="6" item="1"/>
          <tpl hier="7" item="0"/>
          <tpl fld="2" item="9"/>
          <tpl fld="1" item="0"/>
        </tpls>
      </n>
      <n v="1709200" in="0">
        <tpls c="8">
          <tpl hier="0" item="3"/>
          <tpl fld="3" item="1"/>
          <tpl hier="3" item="2"/>
          <tpl fld="4" item="19"/>
          <tpl hier="6" item="1"/>
          <tpl hier="7" item="0"/>
          <tpl fld="2" item="1"/>
          <tpl fld="1" item="0"/>
        </tpls>
      </n>
      <n v="86100" in="0">
        <tpls c="8">
          <tpl hier="0" item="3"/>
          <tpl fld="3" item="1"/>
          <tpl hier="3" item="2"/>
          <tpl fld="4" item="13"/>
          <tpl hier="6" item="1"/>
          <tpl hier="7" item="0"/>
          <tpl fld="2" item="3"/>
          <tpl fld="1" item="0"/>
        </tpls>
      </n>
      <n v="190100" in="0">
        <tpls c="8">
          <tpl hier="0" item="3"/>
          <tpl fld="3" item="0"/>
          <tpl hier="3" item="2"/>
          <tpl fld="4" item="7"/>
          <tpl hier="6" item="1"/>
          <tpl hier="7" item="0"/>
          <tpl fld="2" item="0"/>
          <tpl fld="1" item="0"/>
        </tpls>
      </n>
      <n v="546500" in="0">
        <tpls c="8">
          <tpl hier="0" item="3"/>
          <tpl fld="3" item="0"/>
          <tpl hier="3" item="2"/>
          <tpl fld="4" item="2"/>
          <tpl hier="6" item="1"/>
          <tpl hier="7" item="0"/>
          <tpl fld="2" item="7"/>
          <tpl fld="1" item="0"/>
        </tpls>
      </n>
      <n v="24300" in="0">
        <tpls c="8">
          <tpl hier="0" item="3"/>
          <tpl fld="3" item="1"/>
          <tpl hier="3" item="2"/>
          <tpl fld="4" item="16"/>
          <tpl hier="6" item="1"/>
          <tpl hier="7" item="0"/>
          <tpl fld="2" item="1"/>
          <tpl fld="1" item="0"/>
        </tpls>
      </n>
      <n v="83500" in="0">
        <tpls c="8">
          <tpl hier="0" item="3"/>
          <tpl fld="3" item="0"/>
          <tpl hier="3" item="2"/>
          <tpl fld="4" item="1"/>
          <tpl hier="6" item="1"/>
          <tpl hier="7" item="0"/>
          <tpl fld="2" item="1"/>
          <tpl fld="1" item="0"/>
        </tpls>
      </n>
      <n v="1245300" in="0">
        <tpls c="8">
          <tpl hier="0" item="3"/>
          <tpl fld="3" item="1"/>
          <tpl hier="3" item="2"/>
          <tpl fld="4" item="19"/>
          <tpl hier="6" item="1"/>
          <tpl hier="7" item="0"/>
          <tpl fld="2" item="7"/>
          <tpl fld="1" item="0"/>
        </tpls>
      </n>
      <n v="49500" in="0">
        <tpls c="8">
          <tpl hier="0" item="3"/>
          <tpl fld="3" item="1"/>
          <tpl hier="3" item="2"/>
          <tpl fld="4" item="18"/>
          <tpl hier="6" item="1"/>
          <tpl hier="7" item="0"/>
          <tpl fld="2" item="2"/>
          <tpl fld="1" item="0"/>
        </tpls>
      </n>
      <n v="1600" in="0">
        <tpls c="8">
          <tpl hier="0" item="3"/>
          <tpl fld="3" item="1"/>
          <tpl hier="3" item="2"/>
          <tpl fld="4" item="16"/>
          <tpl hier="6" item="1"/>
          <tpl hier="7" item="0"/>
          <tpl fld="2" item="8"/>
          <tpl fld="1" item="0"/>
        </tpls>
      </n>
      <n v="475600" in="0">
        <tpls c="8">
          <tpl hier="0" item="3"/>
          <tpl fld="3" item="1"/>
          <tpl hier="3" item="2"/>
          <tpl fld="4" item="15"/>
          <tpl hier="6" item="1"/>
          <tpl hier="7" item="0"/>
          <tpl fld="2" item="3"/>
          <tpl fld="1" item="0"/>
        </tpls>
      </n>
      <n v="70500" in="0">
        <tpls c="8">
          <tpl hier="0" item="3"/>
          <tpl fld="3" item="1"/>
          <tpl hier="3" item="2"/>
          <tpl fld="4" item="13"/>
          <tpl hier="6" item="1"/>
          <tpl hier="7" item="0"/>
          <tpl fld="2" item="9"/>
          <tpl fld="1" item="0"/>
        </tpls>
      </n>
      <n v="393300" in="0">
        <tpls c="8">
          <tpl hier="0" item="3"/>
          <tpl fld="3" item="1"/>
          <tpl hier="3" item="2"/>
          <tpl fld="4" item="12"/>
          <tpl hier="6" item="1"/>
          <tpl hier="7" item="0"/>
          <tpl fld="2" item="4"/>
          <tpl fld="1" item="0"/>
        </tpls>
      </n>
      <n v="568800" in="0">
        <tpls c="8">
          <tpl hier="0" item="3"/>
          <tpl fld="3" item="1"/>
          <tpl hier="3" item="2"/>
          <tpl fld="4" item="10"/>
          <tpl hier="6" item="1"/>
          <tpl hier="7" item="0"/>
          <tpl fld="2" item="10"/>
          <tpl fld="1" item="0"/>
        </tpls>
      </n>
      <n v="118600" in="0">
        <tpls c="8">
          <tpl hier="0" item="3"/>
          <tpl fld="3" item="1"/>
          <tpl hier="3" item="2"/>
          <tpl fld="4" item="9"/>
          <tpl hier="6" item="1"/>
          <tpl hier="7" item="0"/>
          <tpl fld="2" item="5"/>
          <tpl fld="1" item="0"/>
        </tpls>
      </n>
      <n v="4719700" in="0">
        <tpls c="7">
          <tpl hier="0" item="3"/>
          <tpl fld="3" item="1"/>
          <tpl hier="3" item="2"/>
          <tpl hier="6" item="1"/>
          <tpl hier="7" item="0"/>
          <tpl fld="2" item="0"/>
          <tpl fld="1" item="0"/>
        </tpls>
      </n>
      <n v="143700" in="0">
        <tpls c="8">
          <tpl hier="0" item="3"/>
          <tpl fld="3" item="0"/>
          <tpl hier="3" item="2"/>
          <tpl fld="4" item="7"/>
          <tpl hier="6" item="1"/>
          <tpl hier="7" item="0"/>
          <tpl fld="2" item="6"/>
          <tpl fld="1" item="0"/>
        </tpls>
      </n>
      <n v="470700" in="0">
        <tpls c="8">
          <tpl hier="0" item="3"/>
          <tpl fld="3" item="0"/>
          <tpl hier="3" item="2"/>
          <tpl fld="4" item="6"/>
          <tpl hier="6" item="1"/>
          <tpl hier="7" item="0"/>
          <tpl fld="2" item="1"/>
          <tpl fld="1" item="0"/>
        </tpls>
      </n>
      <n v="801700" in="0">
        <tpls c="8">
          <tpl hier="0" item="3"/>
          <tpl fld="3" item="0"/>
          <tpl hier="3" item="2"/>
          <tpl fld="4" item="4"/>
          <tpl hier="6" item="1"/>
          <tpl hier="7" item="0"/>
          <tpl fld="2" item="7"/>
          <tpl fld="1" item="0"/>
        </tpls>
      </n>
      <n v="324600" in="0">
        <tpls c="8">
          <tpl hier="0" item="3"/>
          <tpl fld="3" item="0"/>
          <tpl hier="3" item="2"/>
          <tpl fld="4" item="3"/>
          <tpl hier="6" item="1"/>
          <tpl hier="7" item="0"/>
          <tpl fld="2" item="2"/>
          <tpl fld="1" item="0"/>
        </tpls>
      </n>
      <n v="82500" in="0">
        <tpls c="8">
          <tpl hier="0" item="3"/>
          <tpl fld="3" item="0"/>
          <tpl hier="3" item="2"/>
          <tpl fld="4" item="1"/>
          <tpl hier="6" item="1"/>
          <tpl hier="7" item="0"/>
          <tpl fld="2" item="8"/>
          <tpl fld="1" item="0"/>
        </tpls>
      </n>
      <n v="22400" in="0">
        <tpls c="8">
          <tpl hier="0" item="3"/>
          <tpl fld="3" item="0"/>
          <tpl hier="3" item="2"/>
          <tpl fld="4" item="0"/>
          <tpl hier="6" item="1"/>
          <tpl hier="7" item="0"/>
          <tpl fld="2" item="3"/>
          <tpl fld="1" item="0"/>
        </tpls>
      </n>
      <n v="233200" in="0">
        <tpls c="8">
          <tpl hier="0" item="3"/>
          <tpl fld="3" item="1"/>
          <tpl hier="3" item="2"/>
          <tpl fld="4" item="17"/>
          <tpl hier="6" item="1"/>
          <tpl hier="7" item="0"/>
          <tpl fld="2" item="10"/>
          <tpl fld="1" item="0"/>
        </tpls>
      </n>
      <n v="87200" in="0">
        <tpls c="8">
          <tpl hier="0" item="3"/>
          <tpl fld="3" item="1"/>
          <tpl hier="3" item="2"/>
          <tpl fld="4" item="13"/>
          <tpl hier="6" item="1"/>
          <tpl hier="7" item="0"/>
          <tpl fld="2" item="6"/>
          <tpl fld="1" item="0"/>
        </tpls>
      </n>
      <n v="64400" in="0">
        <tpls c="8">
          <tpl hier="0" item="3"/>
          <tpl fld="3" item="1"/>
          <tpl hier="3" item="2"/>
          <tpl fld="4" item="9"/>
          <tpl hier="6" item="1"/>
          <tpl hier="7" item="0"/>
          <tpl fld="2" item="2"/>
          <tpl fld="1" item="0"/>
        </tpls>
      </n>
      <n v="144500" in="0">
        <tpls c="8">
          <tpl hier="0" item="3"/>
          <tpl fld="3" item="0"/>
          <tpl hier="3" item="2"/>
          <tpl fld="4" item="7"/>
          <tpl hier="6" item="1"/>
          <tpl hier="7" item="0"/>
          <tpl fld="2" item="3"/>
          <tpl fld="1" item="0"/>
        </tpls>
      </n>
      <n v="100200" in="0">
        <tpls c="8">
          <tpl hier="0" item="3"/>
          <tpl fld="3" item="0"/>
          <tpl hier="3" item="2"/>
          <tpl fld="4" item="1"/>
          <tpl hier="6" item="1"/>
          <tpl hier="7" item="0"/>
          <tpl fld="2" item="5"/>
          <tpl fld="1" item="0"/>
        </tpls>
      </n>
      <n v="332100" in="0">
        <tpls c="8">
          <tpl hier="0" item="3"/>
          <tpl fld="3" item="1"/>
          <tpl hier="3" item="2"/>
          <tpl fld="4" item="17"/>
          <tpl hier="6" item="1"/>
          <tpl hier="7" item="0"/>
          <tpl fld="2" item="9"/>
          <tpl fld="1" item="0"/>
        </tpls>
      </n>
      <n v="454000" in="0">
        <tpls c="8">
          <tpl hier="0" item="3"/>
          <tpl fld="3" item="1"/>
          <tpl hier="3" item="2"/>
          <tpl fld="4" item="12"/>
          <tpl hier="6" item="1"/>
          <tpl hier="7" item="0"/>
          <tpl fld="2" item="0"/>
          <tpl fld="1" item="0"/>
        </tpls>
      </n>
      <n v="2906900" in="0">
        <tpls c="8">
          <tpl hier="0" item="3"/>
          <tpl fld="3" item="0"/>
          <tpl hier="3" item="2"/>
          <tpl fld="4" item="5"/>
          <tpl hier="6" item="1"/>
          <tpl hier="7" item="0"/>
          <tpl fld="2" item="8"/>
          <tpl fld="1" item="0"/>
        </tpls>
      </n>
      <n v="1777400" in="0">
        <tpls c="8">
          <tpl hier="0" item="3"/>
          <tpl fld="3" item="1"/>
          <tpl hier="3" item="2"/>
          <tpl fld="4" item="19"/>
          <tpl hier="6" item="1"/>
          <tpl hier="7" item="0"/>
          <tpl fld="2" item="2"/>
          <tpl fld="1" item="0"/>
        </tpls>
      </n>
      <n v="85200" in="0">
        <tpls c="8">
          <tpl hier="0" item="3"/>
          <tpl fld="3" item="1"/>
          <tpl hier="3" item="2"/>
          <tpl fld="4" item="13"/>
          <tpl hier="6" item="1"/>
          <tpl hier="7" item="0"/>
          <tpl fld="2" item="4"/>
          <tpl fld="1" item="0"/>
        </tpls>
      </n>
      <n v="729200" in="0">
        <tpls c="8">
          <tpl hier="0" item="3"/>
          <tpl fld="3" item="1"/>
          <tpl hier="3" item="2"/>
          <tpl fld="4" item="10"/>
          <tpl hier="6" item="1"/>
          <tpl hier="7" item="0"/>
          <tpl fld="2" item="5"/>
          <tpl fld="1" item="0"/>
        </tpls>
      </n>
      <n v="172100" in="0">
        <tpls c="8">
          <tpl hier="0" item="3"/>
          <tpl fld="3" item="0"/>
          <tpl hier="3" item="2"/>
          <tpl fld="4" item="7"/>
          <tpl hier="6" item="1"/>
          <tpl hier="7" item="0"/>
          <tpl fld="2" item="1"/>
          <tpl fld="1" item="0"/>
        </tpls>
      </n>
      <n v="55900" in="0">
        <tpls c="8">
          <tpl hier="0" item="3"/>
          <tpl fld="3" item="0"/>
          <tpl hier="3" item="2"/>
          <tpl fld="4" item="1"/>
          <tpl hier="6" item="1"/>
          <tpl hier="7" item="0"/>
          <tpl fld="2" item="3"/>
          <tpl fld="1" item="0"/>
        </tpls>
      </n>
      <n v="1700" in="0">
        <tpls c="8">
          <tpl hier="0" item="3"/>
          <tpl fld="3" item="1"/>
          <tpl hier="3" item="2"/>
          <tpl fld="4" item="16"/>
          <tpl hier="6" item="1"/>
          <tpl hier="7" item="0"/>
          <tpl fld="2" item="2"/>
          <tpl fld="1" item="0"/>
        </tpls>
      </n>
      <n v="2509000" in="0">
        <tpls c="7">
          <tpl hier="0" item="3"/>
          <tpl fld="3" item="1"/>
          <tpl hier="3" item="2"/>
          <tpl hier="6" item="1"/>
          <tpl hier="7" item="0"/>
          <tpl fld="2" item="10"/>
          <tpl fld="1" item="0"/>
        </tpls>
      </n>
      <n v="65200" in="0">
        <tpls c="8">
          <tpl hier="0" item="3"/>
          <tpl fld="3" item="0"/>
          <tpl hier="3" item="2"/>
          <tpl fld="4" item="1"/>
          <tpl hier="6" item="1"/>
          <tpl hier="7" item="0"/>
          <tpl fld="2" item="2"/>
          <tpl fld="1" item="0"/>
        </tpls>
      </n>
      <n v="306200" in="0">
        <tpls c="8">
          <tpl hier="0" item="3"/>
          <tpl fld="3" item="1"/>
          <tpl hier="3" item="2"/>
          <tpl fld="4" item="17"/>
          <tpl hier="6" item="1"/>
          <tpl hier="7" item="0"/>
          <tpl fld="2" item="6"/>
          <tpl fld="1" item="0"/>
        </tpls>
      </n>
      <n v="2607200" in="0">
        <tpls c="8">
          <tpl hier="0" item="3"/>
          <tpl fld="3" item="0"/>
          <tpl hier="3" item="2"/>
          <tpl fld="4" item="5"/>
          <tpl hier="6" item="1"/>
          <tpl hier="7" item="0"/>
          <tpl fld="2" item="5"/>
          <tpl fld="1" item="0"/>
        </tpls>
      </n>
      <n v="5695900" in="0">
        <tpls c="7">
          <tpl hier="0" item="3"/>
          <tpl fld="3" item="0"/>
          <tpl hier="3" item="2"/>
          <tpl hier="6" item="1"/>
          <tpl hier="7" item="0"/>
          <tpl fld="2" item="7"/>
          <tpl fld="1" item="0"/>
        </tpls>
      </n>
      <n v="1516500" in="0">
        <tpls c="8">
          <tpl hier="0" item="3"/>
          <tpl fld="3" item="1"/>
          <tpl hier="3" item="2"/>
          <tpl fld="4" item="19"/>
          <tpl hier="6" item="1"/>
          <tpl hier="7" item="0"/>
          <tpl fld="2" item="6"/>
          <tpl fld="1" item="0"/>
        </tpls>
      </n>
      <n v="42600" in="0">
        <tpls c="8">
          <tpl hier="0" item="3"/>
          <tpl fld="3" item="1"/>
          <tpl hier="3" item="2"/>
          <tpl fld="4" item="18"/>
          <tpl hier="6" item="1"/>
          <tpl hier="7" item="0"/>
          <tpl fld="2" item="1"/>
          <tpl fld="1" item="0"/>
        </tpls>
      </n>
      <n v="9900" in="0">
        <tpls c="8">
          <tpl hier="0" item="3"/>
          <tpl fld="3" item="1"/>
          <tpl hier="3" item="2"/>
          <tpl fld="4" item="16"/>
          <tpl hier="6" item="1"/>
          <tpl hier="7" item="0"/>
          <tpl fld="2" item="7"/>
          <tpl fld="1" item="0"/>
        </tpls>
      </n>
      <n v="490300" in="0">
        <tpls c="8">
          <tpl hier="0" item="3"/>
          <tpl fld="3" item="1"/>
          <tpl hier="3" item="2"/>
          <tpl fld="4" item="15"/>
          <tpl hier="6" item="1"/>
          <tpl hier="7" item="0"/>
          <tpl fld="2" item="2"/>
          <tpl fld="1" item="0"/>
        </tpls>
      </n>
      <n v="71700" in="0">
        <tpls c="8">
          <tpl hier="0" item="3"/>
          <tpl fld="3" item="1"/>
          <tpl hier="3" item="2"/>
          <tpl fld="4" item="13"/>
          <tpl hier="6" item="1"/>
          <tpl hier="7" item="0"/>
          <tpl fld="2" item="8"/>
          <tpl fld="1" item="0"/>
        </tpls>
      </n>
      <n v="451100" in="0">
        <tpls c="8">
          <tpl hier="0" item="3"/>
          <tpl fld="3" item="1"/>
          <tpl hier="3" item="2"/>
          <tpl fld="4" item="12"/>
          <tpl hier="6" item="1"/>
          <tpl hier="7" item="0"/>
          <tpl fld="2" item="3"/>
          <tpl fld="1" item="0"/>
        </tpls>
      </n>
      <n v="951200" in="0">
        <tpls c="8">
          <tpl hier="0" item="3"/>
          <tpl fld="3" item="1"/>
          <tpl hier="3" item="2"/>
          <tpl fld="4" item="10"/>
          <tpl hier="6" item="1"/>
          <tpl hier="7" item="0"/>
          <tpl fld="2" item="9"/>
          <tpl fld="1" item="0"/>
        </tpls>
      </n>
      <n v="81200" in="0">
        <tpls c="8">
          <tpl hier="0" item="3"/>
          <tpl fld="3" item="1"/>
          <tpl hier="3" item="2"/>
          <tpl fld="4" item="9"/>
          <tpl hier="6" item="1"/>
          <tpl hier="7" item="0"/>
          <tpl fld="2" item="4"/>
          <tpl fld="1" item="0"/>
        </tpls>
      </n>
      <n v="94000" in="0">
        <tpls c="8">
          <tpl hier="0" item="3"/>
          <tpl fld="3" item="0"/>
          <tpl hier="3" item="2"/>
          <tpl fld="4" item="8"/>
          <tpl hier="6" item="1"/>
          <tpl hier="7" item="0"/>
          <tpl fld="2" item="10"/>
          <tpl fld="1" item="0"/>
        </tpls>
      </n>
      <n v="168400" in="0">
        <tpls c="8">
          <tpl hier="0" item="3"/>
          <tpl fld="3" item="0"/>
          <tpl hier="3" item="2"/>
          <tpl fld="4" item="7"/>
          <tpl hier="6" item="1"/>
          <tpl hier="7" item="0"/>
          <tpl fld="2" item="5"/>
          <tpl fld="1" item="0"/>
        </tpls>
      </n>
      <n v="429800" in="0">
        <tpls c="8">
          <tpl hier="0" item="3"/>
          <tpl fld="3" item="0"/>
          <tpl hier="3" item="2"/>
          <tpl fld="4" item="6"/>
          <tpl hier="6" item="1"/>
          <tpl hier="7" item="0"/>
          <tpl fld="2" item="0"/>
          <tpl fld="1" item="0"/>
        </tpls>
      </n>
      <n v="825100" in="0">
        <tpls c="8">
          <tpl hier="0" item="3"/>
          <tpl fld="3" item="0"/>
          <tpl hier="3" item="2"/>
          <tpl fld="4" item="4"/>
          <tpl hier="6" item="1"/>
          <tpl hier="7" item="0"/>
          <tpl fld="2" item="6"/>
          <tpl fld="1" item="0"/>
        </tpls>
      </n>
      <n v="370800" in="0">
        <tpls c="8">
          <tpl hier="0" item="3"/>
          <tpl fld="3" item="0"/>
          <tpl hier="3" item="2"/>
          <tpl fld="4" item="3"/>
          <tpl hier="6" item="1"/>
          <tpl hier="7" item="0"/>
          <tpl fld="2" item="1"/>
          <tpl fld="1" item="0"/>
        </tpls>
      </n>
      <n v="90300" in="0">
        <tpls c="8">
          <tpl hier="0" item="3"/>
          <tpl fld="3" item="0"/>
          <tpl hier="3" item="2"/>
          <tpl fld="4" item="1"/>
          <tpl hier="6" item="1"/>
          <tpl hier="7" item="0"/>
          <tpl fld="2" item="7"/>
          <tpl fld="1" item="0"/>
        </tpls>
      </n>
      <n v="43100" in="0">
        <tpls c="8">
          <tpl hier="0" item="3"/>
          <tpl fld="3" item="0"/>
          <tpl hier="3" item="2"/>
          <tpl fld="4" item="0"/>
          <tpl hier="6" item="1"/>
          <tpl hier="7" item="0"/>
          <tpl fld="2" item="2"/>
          <tpl fld="1" item="0"/>
        </tpls>
      </n>
      <n v="1627200" in="0">
        <tpls c="8">
          <tpl hier="0" item="3"/>
          <tpl fld="3" item="1"/>
          <tpl hier="3" item="2"/>
          <tpl fld="4" item="19"/>
          <tpl hier="6" item="1"/>
          <tpl hier="7" item="0"/>
          <tpl fld="2" item="4"/>
          <tpl fld="1" item="0"/>
        </tpls>
      </n>
      <n v="549400" in="0">
        <tpls c="8">
          <tpl hier="0" item="3"/>
          <tpl fld="3" item="1"/>
          <tpl hier="3" item="2"/>
          <tpl fld="4" item="15"/>
          <tpl hier="6" item="1"/>
          <tpl hier="7" item="0"/>
          <tpl fld="2" item="0"/>
          <tpl fld="1" item="0"/>
        </tpls>
      </n>
      <n v="1047300" in="0">
        <tpls c="8">
          <tpl hier="0" item="3"/>
          <tpl fld="3" item="1"/>
          <tpl hier="3" item="2"/>
          <tpl fld="4" item="10"/>
          <tpl hier="6" item="1"/>
          <tpl hier="7" item="0"/>
          <tpl fld="2" item="7"/>
          <tpl fld="1" item="0"/>
        </tpls>
      </n>
      <n v="2959300" in="0">
        <tpls c="8">
          <tpl hier="0" item="3"/>
          <tpl fld="3" item="0"/>
          <tpl hier="3" item="2"/>
          <tpl fld="4" item="5"/>
          <tpl hier="6" item="1"/>
          <tpl hier="7" item="0"/>
          <tpl fld="2" item="9"/>
          <tpl fld="1" item="0"/>
        </tpls>
      </n>
      <n v="203900" in="0">
        <tpls c="8">
          <tpl hier="0" item="3"/>
          <tpl fld="3" item="0"/>
          <tpl hier="3" item="2"/>
          <tpl fld="4" item="2"/>
          <tpl hier="6" item="1"/>
          <tpl hier="7" item="0"/>
          <tpl fld="2" item="10"/>
          <tpl fld="1" item="0"/>
        </tpls>
      </n>
      <n v="26600" in="0">
        <tpls c="8">
          <tpl hier="0" item="3"/>
          <tpl fld="3" item="1"/>
          <tpl hier="3" item="2"/>
          <tpl fld="4" item="20"/>
          <tpl hier="6" item="1"/>
          <tpl hier="7" item="0"/>
          <tpl fld="2" item="8"/>
          <tpl fld="1" item="0"/>
        </tpls>
      </n>
      <n v="5100" in="0">
        <tpls c="8">
          <tpl hier="0" item="3"/>
          <tpl fld="3" item="1"/>
          <tpl hier="3" item="2"/>
          <tpl fld="4" item="16"/>
          <tpl hier="6" item="1"/>
          <tpl hier="7" item="0"/>
          <tpl fld="2" item="4"/>
          <tpl fld="1" item="0"/>
        </tpls>
      </n>
      <n v="94100" in="0">
        <tpls c="8">
          <tpl hier="0" item="3"/>
          <tpl fld="3" item="1"/>
          <tpl hier="3" item="2"/>
          <tpl fld="4" item="13"/>
          <tpl hier="6" item="1"/>
          <tpl hier="7" item="0"/>
          <tpl fld="2" item="5"/>
          <tpl fld="1" item="0"/>
        </tpls>
      </n>
      <n v="961500" in="0">
        <tpls c="8">
          <tpl hier="0" item="3"/>
          <tpl fld="3" item="1"/>
          <tpl hier="3" item="2"/>
          <tpl fld="4" item="10"/>
          <tpl hier="6" item="1"/>
          <tpl hier="7" item="0"/>
          <tpl fld="2" item="6"/>
          <tpl fld="1" item="0"/>
        </tpls>
      </n>
      <n v="240600" in="0">
        <tpls c="8">
          <tpl hier="0" item="3"/>
          <tpl fld="3" item="0"/>
          <tpl hier="3" item="2"/>
          <tpl fld="4" item="8"/>
          <tpl hier="6" item="1"/>
          <tpl hier="7" item="0"/>
          <tpl fld="2" item="7"/>
          <tpl fld="1" item="0"/>
        </tpls>
      </n>
      <n v="708300" in="0">
        <tpls c="8">
          <tpl hier="0" item="3"/>
          <tpl fld="3" item="0"/>
          <tpl hier="3" item="2"/>
          <tpl fld="4" item="4"/>
          <tpl hier="6" item="1"/>
          <tpl hier="7" item="0"/>
          <tpl fld="2" item="3"/>
          <tpl fld="1" item="0"/>
        </tpls>
      </n>
      <n v="2960700" in="0">
        <tpls c="7">
          <tpl hier="0" item="3"/>
          <tpl fld="3" item="0"/>
          <tpl hier="3" item="2"/>
          <tpl hier="6" item="1"/>
          <tpl hier="7" item="0"/>
          <tpl fld="2" item="10"/>
          <tpl fld="1" item="0"/>
        </tpls>
      </n>
      <n v="8800" in="0">
        <tpls c="8">
          <tpl hier="0" item="3"/>
          <tpl fld="3" item="1"/>
          <tpl hier="3" item="2"/>
          <tpl fld="4" item="16"/>
          <tpl hier="6" item="1"/>
          <tpl hier="7" item="0"/>
          <tpl fld="2" item="3"/>
          <tpl fld="1" item="0"/>
        </tpls>
      </n>
      <n v="260600" in="0">
        <tpls c="8">
          <tpl hier="0" item="3"/>
          <tpl fld="3" item="0"/>
          <tpl hier="3" item="2"/>
          <tpl fld="4" item="8"/>
          <tpl hier="6" item="1"/>
          <tpl hier="7" item="0"/>
          <tpl fld="2" item="6"/>
          <tpl fld="1" item="0"/>
        </tpls>
      </n>
      <n v="518800" in="0">
        <tpls c="8">
          <tpl hier="0" item="3"/>
          <tpl fld="3" item="0"/>
          <tpl hier="3" item="2"/>
          <tpl fld="4" item="2"/>
          <tpl hier="6" item="1"/>
          <tpl hier="7" item="0"/>
          <tpl fld="2" item="8"/>
          <tpl fld="1" item="0"/>
        </tpls>
      </n>
      <n v="324300" in="0">
        <tpls c="8">
          <tpl hier="0" item="3"/>
          <tpl fld="3" item="1"/>
          <tpl hier="3" item="2"/>
          <tpl fld="4" item="17"/>
          <tpl hier="6" item="1"/>
          <tpl hier="7" item="0"/>
          <tpl fld="2" item="7"/>
          <tpl fld="1" item="0"/>
        </tpls>
      </n>
      <n v="672100" in="0">
        <tpls c="8">
          <tpl hier="0" item="3"/>
          <tpl fld="3" item="1"/>
          <tpl hier="3" item="2"/>
          <tpl fld="4" item="10"/>
          <tpl hier="6" item="1"/>
          <tpl hier="7" item="0"/>
          <tpl fld="2" item="4"/>
          <tpl fld="1" item="0"/>
        </tpls>
      </n>
      <n v="2812000" in="0">
        <tpls c="8">
          <tpl hier="0" item="3"/>
          <tpl fld="3" item="0"/>
          <tpl hier="3" item="2"/>
          <tpl fld="4" item="5"/>
          <tpl hier="6" item="1"/>
          <tpl hier="7" item="0"/>
          <tpl fld="2" item="6"/>
          <tpl fld="1" item="0"/>
        </tpls>
      </n>
      <n v="5662600" in="0">
        <tpls c="7">
          <tpl hier="0" item="3"/>
          <tpl fld="3" item="0"/>
          <tpl hier="3" item="2"/>
          <tpl hier="6" item="1"/>
          <tpl hier="7" item="0"/>
          <tpl fld="2" item="8"/>
          <tpl fld="1" item="0"/>
        </tpls>
      </n>
      <n v="31400" in="0">
        <tpls c="8">
          <tpl hier="0" item="3"/>
          <tpl fld="3" item="1"/>
          <tpl hier="3" item="2"/>
          <tpl fld="4" item="14"/>
          <tpl hier="6" item="1"/>
          <tpl hier="7" item="0"/>
          <tpl fld="2" item="7"/>
          <tpl fld="1" item="0"/>
        </tpls>
      </n>
      <n v="493000" in="0">
        <tpls c="8">
          <tpl hier="0" item="3"/>
          <tpl fld="3" item="0"/>
          <tpl hier="3" item="2"/>
          <tpl fld="4" item="2"/>
          <tpl hier="6" item="1"/>
          <tpl hier="7" item="0"/>
          <tpl fld="2" item="6"/>
          <tpl fld="1" item="0"/>
        </tpls>
      </n>
      <m in="0">
        <tpls c="8">
          <tpl hier="0" item="4"/>
          <tpl fld="3" item="1"/>
          <tpl hier="3" item="2"/>
          <tpl fld="4" item="20"/>
          <tpl hier="6" item="1"/>
          <tpl hier="7" item="0"/>
          <tpl fld="2" item="10"/>
          <tpl fld="1" item="0"/>
        </tpls>
      </m>
      <n v="54100" in="0">
        <tpls c="8">
          <tpl hier="0" item="4"/>
          <tpl fld="3" item="1"/>
          <tpl hier="3" item="2"/>
          <tpl fld="4" item="19"/>
          <tpl hier="6" item="1"/>
          <tpl hier="7" item="0"/>
          <tpl fld="2" item="5"/>
          <tpl fld="1" item="0"/>
        </tpls>
      </n>
      <m in="0">
        <tpls c="8">
          <tpl hier="0" item="4"/>
          <tpl fld="3" item="1"/>
          <tpl hier="3" item="2"/>
          <tpl fld="4" item="18"/>
          <tpl hier="6" item="1"/>
          <tpl hier="7" item="0"/>
          <tpl fld="2" item="0"/>
          <tpl fld="1" item="0"/>
        </tpls>
      </m>
      <m in="0">
        <tpls c="8">
          <tpl hier="0" item="4"/>
          <tpl fld="3" item="1"/>
          <tpl hier="3" item="2"/>
          <tpl fld="4" item="16"/>
          <tpl hier="6" item="1"/>
          <tpl hier="7" item="0"/>
          <tpl fld="2" item="6"/>
          <tpl fld="1" item="0"/>
        </tpls>
      </m>
      <n v="13400" in="0">
        <tpls c="8">
          <tpl hier="0" item="4"/>
          <tpl fld="3" item="1"/>
          <tpl hier="3" item="2"/>
          <tpl fld="4" item="15"/>
          <tpl hier="6" item="1"/>
          <tpl hier="7" item="0"/>
          <tpl fld="2" item="1"/>
          <tpl fld="1" item="0"/>
        </tpls>
      </n>
      <n v="1000" in="0">
        <tpls c="8">
          <tpl hier="0" item="4"/>
          <tpl fld="3" item="1"/>
          <tpl hier="3" item="2"/>
          <tpl fld="4" item="13"/>
          <tpl hier="6" item="1"/>
          <tpl hier="7" item="0"/>
          <tpl fld="2" item="7"/>
          <tpl fld="1" item="0"/>
        </tpls>
      </n>
      <n v="11000" in="0">
        <tpls c="8">
          <tpl hier="0" item="4"/>
          <tpl fld="3" item="1"/>
          <tpl hier="3" item="2"/>
          <tpl fld="4" item="12"/>
          <tpl hier="6" item="1"/>
          <tpl hier="7" item="0"/>
          <tpl fld="2" item="2"/>
          <tpl fld="1" item="0"/>
        </tpls>
      </n>
      <n v="21400" in="0">
        <tpls c="8">
          <tpl hier="0" item="4"/>
          <tpl fld="3" item="1"/>
          <tpl hier="3" item="2"/>
          <tpl fld="4" item="10"/>
          <tpl hier="6" item="1"/>
          <tpl hier="7" item="0"/>
          <tpl fld="2" item="8"/>
          <tpl fld="1" item="0"/>
        </tpls>
      </n>
      <m in="0">
        <tpls c="8">
          <tpl hier="0" item="4"/>
          <tpl fld="3" item="1"/>
          <tpl hier="3" item="2"/>
          <tpl fld="4" item="9"/>
          <tpl hier="6" item="1"/>
          <tpl hier="7" item="0"/>
          <tpl fld="2" item="3"/>
          <tpl fld="1" item="0"/>
        </tpls>
      </m>
      <n v="12400" in="0">
        <tpls c="8">
          <tpl hier="0" item="4"/>
          <tpl fld="3" item="0"/>
          <tpl hier="3" item="2"/>
          <tpl fld="4" item="8"/>
          <tpl hier="6" item="1"/>
          <tpl hier="7" item="0"/>
          <tpl fld="2" item="9"/>
          <tpl fld="1" item="0"/>
        </tpls>
      </n>
      <n v="8800" in="0">
        <tpls c="8">
          <tpl hier="0" item="4"/>
          <tpl fld="3" item="0"/>
          <tpl hier="3" item="2"/>
          <tpl fld="4" item="7"/>
          <tpl hier="6" item="1"/>
          <tpl hier="7" item="0"/>
          <tpl fld="2" item="4"/>
          <tpl fld="1" item="0"/>
        </tpls>
      </n>
      <n v="45900" in="0">
        <tpls c="8">
          <tpl hier="0" item="4"/>
          <tpl fld="3" item="0"/>
          <tpl hier="3" item="2"/>
          <tpl fld="4" item="5"/>
          <tpl hier="6" item="1"/>
          <tpl hier="7" item="0"/>
          <tpl fld="2" item="10"/>
          <tpl fld="1" item="0"/>
        </tpls>
      </n>
      <n v="19600" in="0">
        <tpls c="8">
          <tpl hier="0" item="4"/>
          <tpl fld="3" item="0"/>
          <tpl hier="3" item="2"/>
          <tpl fld="4" item="4"/>
          <tpl hier="6" item="1"/>
          <tpl hier="7" item="0"/>
          <tpl fld="2" item="5"/>
          <tpl fld="1" item="0"/>
        </tpls>
      </n>
      <n v="14600" in="0">
        <tpls c="8">
          <tpl hier="0" item="4"/>
          <tpl fld="3" item="0"/>
          <tpl hier="3" item="2"/>
          <tpl fld="4" item="3"/>
          <tpl hier="6" item="1"/>
          <tpl hier="7" item="0"/>
          <tpl fld="2" item="0"/>
          <tpl fld="1" item="0"/>
        </tpls>
      </n>
      <m in="0">
        <tpls c="8">
          <tpl hier="0" item="4"/>
          <tpl fld="3" item="0"/>
          <tpl hier="3" item="2"/>
          <tpl fld="4" item="1"/>
          <tpl hier="6" item="1"/>
          <tpl hier="7" item="0"/>
          <tpl fld="2" item="6"/>
          <tpl fld="1" item="0"/>
        </tpls>
      </m>
      <m in="0">
        <tpls c="8">
          <tpl hier="0" item="4"/>
          <tpl fld="3" item="0"/>
          <tpl hier="3" item="2"/>
          <tpl fld="4" item="0"/>
          <tpl hier="6" item="1"/>
          <tpl hier="7" item="0"/>
          <tpl fld="2" item="1"/>
          <tpl fld="1" item="0"/>
        </tpls>
      </m>
      <m in="0">
        <tpls c="8">
          <tpl hier="0" item="4"/>
          <tpl fld="3" item="1"/>
          <tpl hier="3" item="2"/>
          <tpl fld="4" item="20"/>
          <tpl hier="6" item="1"/>
          <tpl hier="7" item="0"/>
          <tpl fld="2" item="9"/>
          <tpl fld="1" item="0"/>
        </tpls>
      </m>
      <n v="10000" in="0">
        <tpls c="8">
          <tpl hier="0" item="4"/>
          <tpl fld="3" item="1"/>
          <tpl hier="3" item="2"/>
          <tpl fld="4" item="12"/>
          <tpl hier="6" item="1"/>
          <tpl hier="7" item="0"/>
          <tpl fld="2" item="1"/>
          <tpl fld="1" item="0"/>
        </tpls>
      </n>
      <n v="18200" in="0">
        <tpls c="8">
          <tpl hier="0" item="4"/>
          <tpl fld="3" item="0"/>
          <tpl hier="3" item="2"/>
          <tpl fld="4" item="4"/>
          <tpl hier="6" item="1"/>
          <tpl hier="7" item="0"/>
          <tpl fld="2" item="4"/>
          <tpl fld="1" item="0"/>
        </tpls>
      </n>
      <m in="0">
        <tpls c="8">
          <tpl hier="0" item="4"/>
          <tpl fld="3" item="0"/>
          <tpl hier="3" item="2"/>
          <tpl fld="4" item="0"/>
          <tpl hier="6" item="1"/>
          <tpl hier="7" item="0"/>
          <tpl fld="2" item="0"/>
          <tpl fld="1" item="0"/>
        </tpls>
      </m>
      <n v="59800" in="0">
        <tpls c="8">
          <tpl hier="0" item="4"/>
          <tpl fld="3" item="1"/>
          <tpl hier="3" item="2"/>
          <tpl fld="4" item="19"/>
          <tpl hier="6" item="1"/>
          <tpl hier="7" item="0"/>
          <tpl fld="2" item="3"/>
          <tpl fld="1" item="0"/>
        </tpls>
      </n>
      <m in="0">
        <tpls c="8">
          <tpl hier="0" item="4"/>
          <tpl fld="3" item="1"/>
          <tpl hier="3" item="2"/>
          <tpl fld="4" item="14"/>
          <tpl hier="6" item="1"/>
          <tpl hier="7" item="0"/>
          <tpl fld="2" item="10"/>
          <tpl fld="1" item="0"/>
        </tpls>
      </m>
      <m in="0">
        <tpls c="8">
          <tpl hier="0" item="4"/>
          <tpl fld="3" item="1"/>
          <tpl hier="3" item="2"/>
          <tpl fld="4" item="9"/>
          <tpl hier="6" item="1"/>
          <tpl hier="7" item="0"/>
          <tpl fld="2" item="1"/>
          <tpl fld="1" item="0"/>
        </tpls>
      </m>
      <n v="2500" in="0">
        <tpls c="8">
          <tpl hier="0" item="4"/>
          <tpl fld="3" item="0"/>
          <tpl hier="3" item="2"/>
          <tpl fld="4" item="7"/>
          <tpl hier="6" item="1"/>
          <tpl hier="7" item="0"/>
          <tpl fld="2" item="2"/>
          <tpl fld="1" item="0"/>
        </tpls>
      </n>
      <n v="16600" in="0">
        <tpls c="8">
          <tpl hier="0" item="4"/>
          <tpl fld="3" item="0"/>
          <tpl hier="3" item="2"/>
          <tpl fld="4" item="2"/>
          <tpl hier="6" item="1"/>
          <tpl hier="7" item="0"/>
          <tpl fld="2" item="9"/>
          <tpl fld="1" item="0"/>
        </tpls>
      </n>
      <m in="0">
        <tpls c="8">
          <tpl hier="0" item="4"/>
          <tpl fld="3" item="1"/>
          <tpl hier="3" item="2"/>
          <tpl fld="4" item="17"/>
          <tpl hier="6" item="1"/>
          <tpl hier="7" item="0"/>
          <tpl fld="2" item="8"/>
          <tpl fld="1" item="0"/>
        </tpls>
      </m>
      <m in="0">
        <tpls c="8">
          <tpl hier="0" item="4"/>
          <tpl fld="3" item="1"/>
          <tpl hier="3" item="2"/>
          <tpl fld="4" item="14"/>
          <tpl hier="6" item="1"/>
          <tpl hier="7" item="0"/>
          <tpl fld="2" item="9"/>
          <tpl fld="1" item="0"/>
        </tpls>
      </m>
      <m in="0">
        <tpls c="8">
          <tpl hier="0" item="4"/>
          <tpl fld="3" item="1"/>
          <tpl hier="3" item="2"/>
          <tpl fld="4" item="9"/>
          <tpl hier="6" item="1"/>
          <tpl hier="7" item="0"/>
          <tpl fld="2" item="0"/>
          <tpl fld="1" item="0"/>
        </tpls>
      </m>
      <n v="9200" in="0">
        <tpls c="8">
          <tpl hier="0" item="4"/>
          <tpl fld="3" item="0"/>
          <tpl hier="3" item="2"/>
          <tpl fld="4" item="4"/>
          <tpl hier="6" item="1"/>
          <tpl hier="7" item="0"/>
          <tpl fld="2" item="2"/>
          <tpl fld="1" item="0"/>
        </tpls>
      </n>
      <m in="0">
        <tpls c="8">
          <tpl hier="0" item="4"/>
          <tpl fld="3" item="1"/>
          <tpl hier="3" item="2"/>
          <tpl fld="4" item="20"/>
          <tpl hier="6" item="1"/>
          <tpl hier="7" item="0"/>
          <tpl fld="2" item="6"/>
          <tpl fld="1" item="0"/>
        </tpls>
      </m>
      <m in="0">
        <tpls c="8">
          <tpl hier="0" item="4"/>
          <tpl fld="3" item="1"/>
          <tpl hier="3" item="2"/>
          <tpl fld="4" item="14"/>
          <tpl hier="6" item="1"/>
          <tpl hier="7" item="0"/>
          <tpl fld="2" item="8"/>
          <tpl fld="1" item="0"/>
        </tpls>
      </m>
      <n v="16300" in="0">
        <tpls c="8">
          <tpl hier="0" item="4"/>
          <tpl fld="3" item="1"/>
          <tpl hier="3" item="2"/>
          <tpl fld="4" item="11"/>
          <tpl hier="6" item="1"/>
          <tpl hier="7" item="0"/>
          <tpl fld="2" item="9"/>
          <tpl fld="1" item="0"/>
        </tpls>
      </n>
      <n v="13700" in="0">
        <tpls c="8">
          <tpl hier="0" item="4"/>
          <tpl fld="3" item="0"/>
          <tpl hier="3" item="2"/>
          <tpl fld="4" item="8"/>
          <tpl hier="6" item="1"/>
          <tpl hier="7" item="0"/>
          <tpl fld="2" item="5"/>
          <tpl fld="1" item="0"/>
        </tpls>
      </n>
      <n v="15800" in="0">
        <tpls c="8">
          <tpl hier="0" item="4"/>
          <tpl fld="3" item="0"/>
          <tpl hier="3" item="2"/>
          <tpl fld="4" item="4"/>
          <tpl hier="6" item="1"/>
          <tpl hier="7" item="0"/>
          <tpl fld="2" item="1"/>
          <tpl fld="1" item="0"/>
        </tpls>
      </n>
      <n v="51100" in="0">
        <tpls c="8">
          <tpl hier="0" item="4"/>
          <tpl fld="3" item="1"/>
          <tpl hier="3" item="2"/>
          <tpl fld="4" item="19"/>
          <tpl hier="6" item="1"/>
          <tpl hier="7" item="0"/>
          <tpl fld="2" item="0"/>
          <tpl fld="1" item="0"/>
        </tpls>
      </n>
      <n v="105800" in="0">
        <tpls c="7">
          <tpl hier="0" item="4"/>
          <tpl fld="3" item="1"/>
          <tpl hier="3" item="2"/>
          <tpl hier="6" item="1"/>
          <tpl hier="7" item="0"/>
          <tpl fld="2" item="9"/>
          <tpl fld="1" item="0"/>
        </tpls>
      </n>
      <n v="17300" in="0">
        <tpls c="8">
          <tpl hier="0" item="4"/>
          <tpl fld="3" item="0"/>
          <tpl hier="3" item="2"/>
          <tpl fld="4" item="4"/>
          <tpl hier="6" item="1"/>
          <tpl hier="7" item="0"/>
          <tpl fld="2" item="0"/>
          <tpl fld="1" item="0"/>
        </tpls>
      </n>
      <m in="0">
        <tpls c="8">
          <tpl hier="0" item="4"/>
          <tpl fld="3" item="1"/>
          <tpl hier="3" item="2"/>
          <tpl fld="4" item="20"/>
          <tpl hier="6" item="1"/>
          <tpl hier="7" item="0"/>
          <tpl fld="2" item="5"/>
          <tpl fld="1" item="0"/>
        </tpls>
      </m>
      <m in="0">
        <tpls c="8">
          <tpl hier="0" item="4"/>
          <tpl fld="3" item="1"/>
          <tpl hier="3" item="2"/>
          <tpl fld="4" item="20"/>
          <tpl hier="6" item="1"/>
          <tpl hier="7" item="0"/>
          <tpl fld="2" item="4"/>
          <tpl fld="1" item="0"/>
        </tpls>
      </m>
      <m in="0">
        <tpls c="8">
          <tpl hier="0" item="4"/>
          <tpl fld="3" item="1"/>
          <tpl hier="3" item="2"/>
          <tpl fld="4" item="18"/>
          <tpl hier="6" item="1"/>
          <tpl hier="7" item="0"/>
          <tpl fld="2" item="10"/>
          <tpl fld="1" item="0"/>
        </tpls>
      </m>
      <m in="0">
        <tpls c="8">
          <tpl hier="0" item="4"/>
          <tpl fld="3" item="1"/>
          <tpl hier="3" item="2"/>
          <tpl fld="4" item="17"/>
          <tpl hier="6" item="1"/>
          <tpl hier="7" item="0"/>
          <tpl fld="2" item="5"/>
          <tpl fld="1" item="0"/>
        </tpls>
      </m>
      <m in="0">
        <tpls c="8">
          <tpl hier="0" item="4"/>
          <tpl fld="3" item="1"/>
          <tpl hier="3" item="2"/>
          <tpl fld="4" item="16"/>
          <tpl hier="6" item="1"/>
          <tpl hier="7" item="0"/>
          <tpl fld="2" item="0"/>
          <tpl fld="1" item="0"/>
        </tpls>
      </m>
      <m in="0">
        <tpls c="8">
          <tpl hier="0" item="4"/>
          <tpl fld="3" item="1"/>
          <tpl hier="3" item="2"/>
          <tpl fld="4" item="14"/>
          <tpl hier="6" item="1"/>
          <tpl hier="7" item="0"/>
          <tpl fld="2" item="6"/>
          <tpl fld="1" item="0"/>
        </tpls>
      </m>
      <m in="0">
        <tpls c="8">
          <tpl hier="0" item="4"/>
          <tpl fld="3" item="1"/>
          <tpl hier="3" item="2"/>
          <tpl fld="4" item="13"/>
          <tpl hier="6" item="1"/>
          <tpl hier="7" item="0"/>
          <tpl fld="2" item="1"/>
          <tpl fld="1" item="0"/>
        </tpls>
      </m>
      <n v="15500" in="0">
        <tpls c="8">
          <tpl hier="0" item="4"/>
          <tpl fld="3" item="1"/>
          <tpl hier="3" item="2"/>
          <tpl fld="4" item="11"/>
          <tpl hier="6" item="1"/>
          <tpl hier="7" item="0"/>
          <tpl fld="2" item="7"/>
          <tpl fld="1" item="0"/>
        </tpls>
      </n>
      <n v="17600" in="0">
        <tpls c="8">
          <tpl hier="0" item="4"/>
          <tpl fld="3" item="1"/>
          <tpl hier="3" item="2"/>
          <tpl fld="4" item="10"/>
          <tpl hier="6" item="1"/>
          <tpl hier="7" item="0"/>
          <tpl fld="2" item="2"/>
          <tpl fld="1" item="0"/>
        </tpls>
      </n>
      <n v="107600" in="0">
        <tpls c="7">
          <tpl hier="0" item="4"/>
          <tpl fld="3" item="1"/>
          <tpl hier="3" item="2"/>
          <tpl hier="6" item="1"/>
          <tpl hier="7" item="0"/>
          <tpl fld="2" item="8"/>
          <tpl fld="1" item="0"/>
        </tpls>
      </n>
      <n v="11500" in="0">
        <tpls c="8">
          <tpl hier="0" item="4"/>
          <tpl fld="3" item="0"/>
          <tpl hier="3" item="2"/>
          <tpl fld="4" item="8"/>
          <tpl hier="6" item="1"/>
          <tpl hier="7" item="0"/>
          <tpl fld="2" item="3"/>
          <tpl fld="1" item="0"/>
        </tpls>
      </n>
      <n v="7300" in="0">
        <tpls c="8">
          <tpl hier="0" item="4"/>
          <tpl fld="3" item="0"/>
          <tpl hier="3" item="2"/>
          <tpl fld="4" item="6"/>
          <tpl hier="6" item="1"/>
          <tpl hier="7" item="0"/>
          <tpl fld="2" item="9"/>
          <tpl fld="1" item="0"/>
        </tpls>
      </n>
      <n v="58300" in="0">
        <tpls c="8">
          <tpl hier="0" item="4"/>
          <tpl fld="3" item="0"/>
          <tpl hier="3" item="2"/>
          <tpl fld="4" item="5"/>
          <tpl hier="6" item="1"/>
          <tpl hier="7" item="0"/>
          <tpl fld="2" item="4"/>
          <tpl fld="1" item="0"/>
        </tpls>
      </n>
      <n v="11700" in="0">
        <tpls c="8">
          <tpl hier="0" item="4"/>
          <tpl fld="3" item="0"/>
          <tpl hier="3" item="2"/>
          <tpl fld="4" item="3"/>
          <tpl hier="6" item="1"/>
          <tpl hier="7" item="0"/>
          <tpl fld="2" item="10"/>
          <tpl fld="1" item="0"/>
        </tpls>
      </n>
      <n v="27700" in="0">
        <tpls c="8">
          <tpl hier="0" item="4"/>
          <tpl fld="3" item="0"/>
          <tpl hier="3" item="2"/>
          <tpl fld="4" item="2"/>
          <tpl hier="6" item="1"/>
          <tpl hier="7" item="0"/>
          <tpl fld="2" item="5"/>
          <tpl fld="1" item="0"/>
        </tpls>
      </n>
      <n v="1100" in="0">
        <tpls c="8">
          <tpl hier="0" item="4"/>
          <tpl fld="3" item="0"/>
          <tpl hier="3" item="2"/>
          <tpl fld="4" item="1"/>
          <tpl hier="6" item="1"/>
          <tpl hier="7" item="0"/>
          <tpl fld="2" item="0"/>
          <tpl fld="1" item="0"/>
        </tpls>
      </n>
      <n v="166500" in="0">
        <tpls c="7">
          <tpl hier="0" item="4"/>
          <tpl fld="3" item="0"/>
          <tpl hier="3" item="2"/>
          <tpl hier="6" item="1"/>
          <tpl hier="7" item="0"/>
          <tpl fld="2" item="6"/>
          <tpl fld="1" item="0"/>
        </tpls>
      </n>
      <m in="0">
        <tpls c="8">
          <tpl hier="0" item="4"/>
          <tpl fld="3" item="1"/>
          <tpl hier="3" item="2"/>
          <tpl fld="4" item="20"/>
          <tpl hier="6" item="1"/>
          <tpl hier="7" item="0"/>
          <tpl fld="2" item="3"/>
          <tpl fld="1" item="0"/>
        </tpls>
      </m>
      <m in="0">
        <tpls c="8">
          <tpl hier="0" item="4"/>
          <tpl fld="3" item="1"/>
          <tpl hier="3" item="2"/>
          <tpl fld="4" item="18"/>
          <tpl hier="6" item="1"/>
          <tpl hier="7" item="0"/>
          <tpl fld="2" item="9"/>
          <tpl fld="1" item="0"/>
        </tpls>
      </m>
      <m in="0">
        <tpls c="8">
          <tpl hier="0" item="4"/>
          <tpl fld="3" item="1"/>
          <tpl hier="3" item="2"/>
          <tpl fld="4" item="17"/>
          <tpl hier="6" item="1"/>
          <tpl hier="7" item="0"/>
          <tpl fld="2" item="4"/>
          <tpl fld="1" item="0"/>
        </tpls>
      </m>
      <n v="8300" in="0">
        <tpls c="8">
          <tpl hier="0" item="4"/>
          <tpl fld="3" item="1"/>
          <tpl hier="3" item="2"/>
          <tpl fld="4" item="15"/>
          <tpl hier="6" item="1"/>
          <tpl hier="7" item="0"/>
          <tpl fld="2" item="10"/>
          <tpl fld="1" item="0"/>
        </tpls>
      </n>
      <m in="0">
        <tpls c="8">
          <tpl hier="0" item="4"/>
          <tpl fld="3" item="1"/>
          <tpl hier="3" item="2"/>
          <tpl fld="4" item="14"/>
          <tpl hier="6" item="1"/>
          <tpl hier="7" item="0"/>
          <tpl fld="2" item="5"/>
          <tpl fld="1" item="0"/>
        </tpls>
      </m>
      <n v="500" in="0">
        <tpls c="8">
          <tpl hier="0" item="4"/>
          <tpl fld="3" item="1"/>
          <tpl hier="3" item="2"/>
          <tpl fld="4" item="13"/>
          <tpl hier="6" item="1"/>
          <tpl hier="7" item="0"/>
          <tpl fld="2" item="0"/>
          <tpl fld="1" item="0"/>
        </tpls>
      </n>
      <n v="16300" in="0">
        <tpls c="8">
          <tpl hier="0" item="4"/>
          <tpl fld="3" item="1"/>
          <tpl hier="3" item="2"/>
          <tpl fld="4" item="11"/>
          <tpl hier="6" item="1"/>
          <tpl hier="7" item="0"/>
          <tpl fld="2" item="6"/>
          <tpl fld="1" item="0"/>
        </tpls>
      </n>
      <n v="13200" in="0">
        <tpls c="8">
          <tpl hier="0" item="4"/>
          <tpl fld="3" item="1"/>
          <tpl hier="3" item="2"/>
          <tpl fld="4" item="10"/>
          <tpl hier="6" item="1"/>
          <tpl hier="7" item="0"/>
          <tpl fld="2" item="1"/>
          <tpl fld="1" item="0"/>
        </tpls>
      </n>
      <n v="103300" in="0">
        <tpls c="7">
          <tpl hier="0" item="4"/>
          <tpl fld="3" item="1"/>
          <tpl hier="3" item="2"/>
          <tpl hier="6" item="1"/>
          <tpl hier="7" item="0"/>
          <tpl fld="2" item="7"/>
          <tpl fld="1" item="0"/>
        </tpls>
      </n>
      <n v="4100" in="0">
        <tpls c="8">
          <tpl hier="0" item="4"/>
          <tpl fld="3" item="0"/>
          <tpl hier="3" item="2"/>
          <tpl fld="4" item="8"/>
          <tpl hier="6" item="1"/>
          <tpl hier="7" item="0"/>
          <tpl fld="2" item="2"/>
          <tpl fld="1" item="0"/>
        </tpls>
      </n>
      <n v="14400" in="0">
        <tpls c="8">
          <tpl hier="0" item="4"/>
          <tpl fld="3" item="0"/>
          <tpl hier="3" item="2"/>
          <tpl fld="4" item="6"/>
          <tpl hier="6" item="1"/>
          <tpl hier="7" item="0"/>
          <tpl fld="2" item="8"/>
          <tpl fld="1" item="0"/>
        </tpls>
      </n>
      <n v="74200" in="0">
        <tpls c="8">
          <tpl hier="0" item="4"/>
          <tpl fld="3" item="0"/>
          <tpl hier="3" item="2"/>
          <tpl fld="4" item="5"/>
          <tpl hier="6" item="1"/>
          <tpl hier="7" item="0"/>
          <tpl fld="2" item="3"/>
          <tpl fld="1" item="0"/>
        </tpls>
      </n>
      <n v="20700" in="0">
        <tpls c="8">
          <tpl hier="0" item="4"/>
          <tpl fld="3" item="0"/>
          <tpl hier="3" item="2"/>
          <tpl fld="4" item="3"/>
          <tpl hier="6" item="1"/>
          <tpl hier="7" item="0"/>
          <tpl fld="2" item="9"/>
          <tpl fld="1" item="0"/>
        </tpls>
      </n>
      <n v="26100" in="0">
        <tpls c="8">
          <tpl hier="0" item="4"/>
          <tpl fld="3" item="0"/>
          <tpl hier="3" item="2"/>
          <tpl fld="4" item="2"/>
          <tpl hier="6" item="1"/>
          <tpl hier="7" item="0"/>
          <tpl fld="2" item="4"/>
          <tpl fld="1" item="0"/>
        </tpls>
      </n>
      <m in="0">
        <tpls c="8">
          <tpl hier="0" item="4"/>
          <tpl fld="3" item="0"/>
          <tpl hier="3" item="2"/>
          <tpl fld="4" item="0"/>
          <tpl hier="6" item="1"/>
          <tpl hier="7" item="0"/>
          <tpl fld="2" item="10"/>
          <tpl fld="1" item="0"/>
        </tpls>
      </m>
      <n v="161200" in="0">
        <tpls c="7">
          <tpl hier="0" item="4"/>
          <tpl fld="3" item="0"/>
          <tpl hier="3" item="2"/>
          <tpl hier="6" item="1"/>
          <tpl hier="7" item="0"/>
          <tpl fld="2" item="5"/>
          <tpl fld="1" item="0"/>
        </tpls>
      </n>
      <m in="0">
        <tpls c="8">
          <tpl hier="0" item="4"/>
          <tpl fld="3" item="1"/>
          <tpl hier="3" item="2"/>
          <tpl fld="4" item="13"/>
          <tpl hier="6" item="1"/>
          <tpl hier="7" item="0"/>
          <tpl fld="2" item="2"/>
          <tpl fld="1" item="0"/>
        </tpls>
      </m>
      <n v="500" in="0">
        <tpls c="8">
          <tpl hier="0" item="4"/>
          <tpl fld="3" item="1"/>
          <tpl hier="3" item="2"/>
          <tpl fld="4" item="20"/>
          <tpl hier="6" item="1"/>
          <tpl hier="7" item="0"/>
          <tpl fld="2" item="2"/>
          <tpl fld="1" item="0"/>
        </tpls>
      </n>
      <m in="0">
        <tpls c="8">
          <tpl hier="0" item="4"/>
          <tpl fld="3" item="1"/>
          <tpl hier="3" item="2"/>
          <tpl fld="4" item="18"/>
          <tpl hier="6" item="1"/>
          <tpl hier="7" item="0"/>
          <tpl fld="2" item="8"/>
          <tpl fld="1" item="0"/>
        </tpls>
      </m>
      <m in="0">
        <tpls c="8">
          <tpl hier="0" item="4"/>
          <tpl fld="3" item="1"/>
          <tpl hier="3" item="2"/>
          <tpl fld="4" item="17"/>
          <tpl hier="6" item="1"/>
          <tpl hier="7" item="0"/>
          <tpl fld="2" item="3"/>
          <tpl fld="1" item="0"/>
        </tpls>
      </m>
      <n v="13700" in="0">
        <tpls c="8">
          <tpl hier="0" item="4"/>
          <tpl fld="3" item="1"/>
          <tpl hier="3" item="2"/>
          <tpl fld="4" item="15"/>
          <tpl hier="6" item="1"/>
          <tpl hier="7" item="0"/>
          <tpl fld="2" item="9"/>
          <tpl fld="1" item="0"/>
        </tpls>
      </n>
      <m in="0">
        <tpls c="8">
          <tpl hier="0" item="4"/>
          <tpl fld="3" item="1"/>
          <tpl hier="3" item="2"/>
          <tpl fld="4" item="14"/>
          <tpl hier="6" item="1"/>
          <tpl hier="7" item="0"/>
          <tpl fld="2" item="4"/>
          <tpl fld="1" item="0"/>
        </tpls>
      </m>
      <n v="4000" in="0">
        <tpls c="8">
          <tpl hier="0" item="4"/>
          <tpl fld="3" item="1"/>
          <tpl hier="3" item="2"/>
          <tpl fld="4" item="12"/>
          <tpl hier="6" item="1"/>
          <tpl hier="7" item="0"/>
          <tpl fld="2" item="10"/>
          <tpl fld="1" item="0"/>
        </tpls>
      </n>
      <n v="20100" in="0">
        <tpls c="8">
          <tpl hier="0" item="4"/>
          <tpl fld="3" item="1"/>
          <tpl hier="3" item="2"/>
          <tpl fld="4" item="11"/>
          <tpl hier="6" item="1"/>
          <tpl hier="7" item="0"/>
          <tpl fld="2" item="5"/>
          <tpl fld="1" item="0"/>
        </tpls>
      </n>
      <n v="13400" in="0">
        <tpls c="8">
          <tpl hier="0" item="4"/>
          <tpl fld="3" item="1"/>
          <tpl hier="3" item="2"/>
          <tpl fld="4" item="10"/>
          <tpl hier="6" item="1"/>
          <tpl hier="7" item="0"/>
          <tpl fld="2" item="0"/>
          <tpl fld="1" item="0"/>
        </tpls>
      </n>
      <n v="113400" in="0">
        <tpls c="7">
          <tpl hier="0" item="4"/>
          <tpl fld="3" item="1"/>
          <tpl hier="3" item="2"/>
          <tpl hier="6" item="1"/>
          <tpl hier="7" item="0"/>
          <tpl fld="2" item="6"/>
          <tpl fld="1" item="0"/>
        </tpls>
      </n>
      <n v="6600" in="0">
        <tpls c="8">
          <tpl hier="0" item="4"/>
          <tpl fld="3" item="0"/>
          <tpl hier="3" item="2"/>
          <tpl fld="4" item="8"/>
          <tpl hier="6" item="1"/>
          <tpl hier="7" item="0"/>
          <tpl fld="2" item="1"/>
          <tpl fld="1" item="0"/>
        </tpls>
      </n>
      <n v="8300" in="0">
        <tpls c="8">
          <tpl hier="0" item="4"/>
          <tpl fld="3" item="0"/>
          <tpl hier="3" item="2"/>
          <tpl fld="4" item="6"/>
          <tpl hier="6" item="1"/>
          <tpl hier="7" item="0"/>
          <tpl fld="2" item="7"/>
          <tpl fld="1" item="0"/>
        </tpls>
      </n>
      <n v="61200" in="0">
        <tpls c="8">
          <tpl hier="0" item="4"/>
          <tpl fld="3" item="0"/>
          <tpl hier="3" item="2"/>
          <tpl fld="4" item="5"/>
          <tpl hier="6" item="1"/>
          <tpl hier="7" item="0"/>
          <tpl fld="2" item="2"/>
          <tpl fld="1" item="0"/>
        </tpls>
      </n>
      <n v="19600" in="0">
        <tpls c="8">
          <tpl hier="0" item="4"/>
          <tpl fld="3" item="0"/>
          <tpl hier="3" item="2"/>
          <tpl fld="4" item="3"/>
          <tpl hier="6" item="1"/>
          <tpl hier="7" item="0"/>
          <tpl fld="2" item="8"/>
          <tpl fld="1" item="0"/>
        </tpls>
      </n>
      <n v="25500" in="0">
        <tpls c="8">
          <tpl hier="0" item="4"/>
          <tpl fld="3" item="0"/>
          <tpl hier="3" item="2"/>
          <tpl fld="4" item="2"/>
          <tpl hier="6" item="1"/>
          <tpl hier="7" item="0"/>
          <tpl fld="2" item="3"/>
          <tpl fld="1" item="0"/>
        </tpls>
      </n>
      <m in="0">
        <tpls c="8">
          <tpl hier="0" item="4"/>
          <tpl fld="3" item="0"/>
          <tpl hier="3" item="2"/>
          <tpl fld="4" item="0"/>
          <tpl hier="6" item="1"/>
          <tpl hier="7" item="0"/>
          <tpl fld="2" item="9"/>
          <tpl fld="1" item="0"/>
        </tpls>
      </m>
      <n v="154200" in="0">
        <tpls c="7">
          <tpl hier="0" item="4"/>
          <tpl fld="3" item="0"/>
          <tpl hier="3" item="2"/>
          <tpl hier="6" item="1"/>
          <tpl hier="7" item="0"/>
          <tpl fld="2" item="4"/>
          <tpl fld="1" item="0"/>
        </tpls>
      </n>
      <m in="0">
        <tpls c="8">
          <tpl hier="0" item="4"/>
          <tpl fld="3" item="0"/>
          <tpl hier="3" item="2"/>
          <tpl fld="4" item="0"/>
          <tpl hier="6" item="1"/>
          <tpl hier="7" item="0"/>
          <tpl fld="2" item="6"/>
          <tpl fld="1" item="0"/>
        </tpls>
      </m>
      <n v="2800" in="0">
        <tpls c="8">
          <tpl hier="0" item="4"/>
          <tpl fld="3" item="0"/>
          <tpl hier="3" item="2"/>
          <tpl fld="4" item="6"/>
          <tpl hier="6" item="1"/>
          <tpl hier="7" item="0"/>
          <tpl fld="2" item="10"/>
          <tpl fld="1" item="0"/>
        </tpls>
      </n>
      <n v="1000" in="0">
        <tpls c="8">
          <tpl hier="0" item="4"/>
          <tpl fld="3" item="1"/>
          <tpl hier="3" item="2"/>
          <tpl fld="4" item="20"/>
          <tpl hier="6" item="1"/>
          <tpl hier="7" item="0"/>
          <tpl fld="2" item="1"/>
          <tpl fld="1" item="0"/>
        </tpls>
      </n>
      <m in="0">
        <tpls c="8">
          <tpl hier="0" item="4"/>
          <tpl fld="3" item="1"/>
          <tpl hier="3" item="2"/>
          <tpl fld="4" item="18"/>
          <tpl hier="6" item="1"/>
          <tpl hier="7" item="0"/>
          <tpl fld="2" item="7"/>
          <tpl fld="1" item="0"/>
        </tpls>
      </m>
      <m in="0">
        <tpls c="8">
          <tpl hier="0" item="4"/>
          <tpl fld="3" item="1"/>
          <tpl hier="3" item="2"/>
          <tpl fld="4" item="17"/>
          <tpl hier="6" item="1"/>
          <tpl hier="7" item="0"/>
          <tpl fld="2" item="2"/>
          <tpl fld="1" item="0"/>
        </tpls>
      </m>
      <n v="14500" in="0">
        <tpls c="8">
          <tpl hier="0" item="4"/>
          <tpl fld="3" item="1"/>
          <tpl hier="3" item="2"/>
          <tpl fld="4" item="15"/>
          <tpl hier="6" item="1"/>
          <tpl hier="7" item="0"/>
          <tpl fld="2" item="8"/>
          <tpl fld="1" item="0"/>
        </tpls>
      </n>
      <m in="0">
        <tpls c="8">
          <tpl hier="0" item="4"/>
          <tpl fld="3" item="1"/>
          <tpl hier="3" item="2"/>
          <tpl fld="4" item="14"/>
          <tpl hier="6" item="1"/>
          <tpl hier="7" item="0"/>
          <tpl fld="2" item="3"/>
          <tpl fld="1" item="0"/>
        </tpls>
      </m>
      <n v="7000" in="0">
        <tpls c="8">
          <tpl hier="0" item="4"/>
          <tpl fld="3" item="1"/>
          <tpl hier="3" item="2"/>
          <tpl fld="4" item="12"/>
          <tpl hier="6" item="1"/>
          <tpl hier="7" item="0"/>
          <tpl fld="2" item="9"/>
          <tpl fld="1" item="0"/>
        </tpls>
      </n>
      <n v="22000" in="0">
        <tpls c="8">
          <tpl hier="0" item="4"/>
          <tpl fld="3" item="1"/>
          <tpl hier="3" item="2"/>
          <tpl fld="4" item="11"/>
          <tpl hier="6" item="1"/>
          <tpl hier="7" item="0"/>
          <tpl fld="2" item="4"/>
          <tpl fld="1" item="0"/>
        </tpls>
      </n>
      <n v="600" in="0">
        <tpls c="8">
          <tpl hier="0" item="4"/>
          <tpl fld="3" item="1"/>
          <tpl hier="3" item="2"/>
          <tpl fld="4" item="9"/>
          <tpl hier="6" item="1"/>
          <tpl hier="7" item="0"/>
          <tpl fld="2" item="10"/>
          <tpl fld="1" item="0"/>
        </tpls>
      </n>
      <n v="113200" in="0">
        <tpls c="7">
          <tpl hier="0" item="4"/>
          <tpl fld="3" item="1"/>
          <tpl hier="3" item="2"/>
          <tpl hier="6" item="1"/>
          <tpl hier="7" item="0"/>
          <tpl fld="2" item="5"/>
          <tpl fld="1" item="0"/>
        </tpls>
      </n>
      <n v="5100" in="0">
        <tpls c="8">
          <tpl hier="0" item="4"/>
          <tpl fld="3" item="0"/>
          <tpl hier="3" item="2"/>
          <tpl fld="4" item="8"/>
          <tpl hier="6" item="1"/>
          <tpl hier="7" item="0"/>
          <tpl fld="2" item="0"/>
          <tpl fld="1" item="0"/>
        </tpls>
      </n>
      <n v="10600" in="0">
        <tpls c="8">
          <tpl hier="0" item="4"/>
          <tpl fld="3" item="0"/>
          <tpl hier="3" item="2"/>
          <tpl fld="4" item="6"/>
          <tpl hier="6" item="1"/>
          <tpl hier="7" item="0"/>
          <tpl fld="2" item="6"/>
          <tpl fld="1" item="0"/>
        </tpls>
      </n>
      <n v="65100" in="0">
        <tpls c="8">
          <tpl hier="0" item="4"/>
          <tpl fld="3" item="0"/>
          <tpl hier="3" item="2"/>
          <tpl fld="4" item="5"/>
          <tpl hier="6" item="1"/>
          <tpl hier="7" item="0"/>
          <tpl fld="2" item="1"/>
          <tpl fld="1" item="0"/>
        </tpls>
      </n>
      <n v="20600" in="0">
        <tpls c="8">
          <tpl hier="0" item="4"/>
          <tpl fld="3" item="0"/>
          <tpl hier="3" item="2"/>
          <tpl fld="4" item="3"/>
          <tpl hier="6" item="1"/>
          <tpl hier="7" item="0"/>
          <tpl fld="2" item="7"/>
          <tpl fld="1" item="0"/>
        </tpls>
      </n>
      <n v="27200" in="0">
        <tpls c="8">
          <tpl hier="0" item="4"/>
          <tpl fld="3" item="0"/>
          <tpl hier="3" item="2"/>
          <tpl fld="4" item="2"/>
          <tpl hier="6" item="1"/>
          <tpl hier="7" item="0"/>
          <tpl fld="2" item="2"/>
          <tpl fld="1" item="0"/>
        </tpls>
      </n>
      <m in="0">
        <tpls c="8">
          <tpl hier="0" item="4"/>
          <tpl fld="3" item="0"/>
          <tpl hier="3" item="2"/>
          <tpl fld="4" item="0"/>
          <tpl hier="6" item="1"/>
          <tpl hier="7" item="0"/>
          <tpl fld="2" item="8"/>
          <tpl fld="1" item="0"/>
        </tpls>
      </m>
      <n v="164900" in="0">
        <tpls c="7">
          <tpl hier="0" item="4"/>
          <tpl fld="3" item="0"/>
          <tpl hier="3" item="2"/>
          <tpl hier="6" item="1"/>
          <tpl hier="7" item="0"/>
          <tpl fld="2" item="3"/>
          <tpl fld="1" item="0"/>
        </tpls>
      </n>
      <n v="15300" in="0">
        <tpls c="8">
          <tpl hier="0" item="4"/>
          <tpl fld="3" item="1"/>
          <tpl hier="3" item="2"/>
          <tpl fld="4" item="11"/>
          <tpl hier="6" item="1"/>
          <tpl hier="7" item="0"/>
          <tpl fld="2" item="8"/>
          <tpl fld="1" item="0"/>
        </tpls>
      </n>
      <n v="600" in="0">
        <tpls c="8">
          <tpl hier="0" item="4"/>
          <tpl fld="3" item="1"/>
          <tpl hier="3" item="2"/>
          <tpl fld="4" item="20"/>
          <tpl hier="6" item="1"/>
          <tpl hier="7" item="0"/>
          <tpl fld="2" item="0"/>
          <tpl fld="1" item="0"/>
        </tpls>
      </n>
      <m in="0">
        <tpls c="8">
          <tpl hier="0" item="4"/>
          <tpl fld="3" item="1"/>
          <tpl hier="3" item="2"/>
          <tpl fld="4" item="18"/>
          <tpl hier="6" item="1"/>
          <tpl hier="7" item="0"/>
          <tpl fld="2" item="6"/>
          <tpl fld="1" item="0"/>
        </tpls>
      </m>
      <n v="1500" in="0">
        <tpls c="8">
          <tpl hier="0" item="4"/>
          <tpl fld="3" item="1"/>
          <tpl hier="3" item="2"/>
          <tpl fld="4" item="17"/>
          <tpl hier="6" item="1"/>
          <tpl hier="7" item="0"/>
          <tpl fld="2" item="1"/>
          <tpl fld="1" item="0"/>
        </tpls>
      </n>
      <n v="12100" in="0">
        <tpls c="8">
          <tpl hier="0" item="4"/>
          <tpl fld="3" item="1"/>
          <tpl hier="3" item="2"/>
          <tpl fld="4" item="15"/>
          <tpl hier="6" item="1"/>
          <tpl hier="7" item="0"/>
          <tpl fld="2" item="7"/>
          <tpl fld="1" item="0"/>
        </tpls>
      </n>
      <m in="0">
        <tpls c="8">
          <tpl hier="0" item="4"/>
          <tpl fld="3" item="1"/>
          <tpl hier="3" item="2"/>
          <tpl fld="4" item="14"/>
          <tpl hier="6" item="1"/>
          <tpl hier="7" item="0"/>
          <tpl fld="2" item="2"/>
          <tpl fld="1" item="0"/>
        </tpls>
      </m>
      <n v="12700" in="0">
        <tpls c="8">
          <tpl hier="0" item="4"/>
          <tpl fld="3" item="1"/>
          <tpl hier="3" item="2"/>
          <tpl fld="4" item="12"/>
          <tpl hier="6" item="1"/>
          <tpl hier="7" item="0"/>
          <tpl fld="2" item="8"/>
          <tpl fld="1" item="0"/>
        </tpls>
      </n>
      <n v="31300" in="0">
        <tpls c="8">
          <tpl hier="0" item="4"/>
          <tpl fld="3" item="1"/>
          <tpl hier="3" item="2"/>
          <tpl fld="4" item="11"/>
          <tpl hier="6" item="1"/>
          <tpl hier="7" item="0"/>
          <tpl fld="2" item="3"/>
          <tpl fld="1" item="0"/>
        </tpls>
      </n>
      <m in="0">
        <tpls c="8">
          <tpl hier="0" item="4"/>
          <tpl fld="3" item="1"/>
          <tpl hier="3" item="2"/>
          <tpl fld="4" item="9"/>
          <tpl hier="6" item="1"/>
          <tpl hier="7" item="0"/>
          <tpl fld="2" item="9"/>
          <tpl fld="1" item="0"/>
        </tpls>
      </m>
      <n v="111000" in="0">
        <tpls c="7">
          <tpl hier="0" item="4"/>
          <tpl fld="3" item="1"/>
          <tpl hier="3" item="2"/>
          <tpl hier="6" item="1"/>
          <tpl hier="7" item="0"/>
          <tpl fld="2" item="4"/>
          <tpl fld="1" item="0"/>
        </tpls>
      </n>
      <n v="1900" in="0">
        <tpls c="8">
          <tpl hier="0" item="4"/>
          <tpl fld="3" item="0"/>
          <tpl hier="3" item="2"/>
          <tpl fld="4" item="7"/>
          <tpl hier="6" item="1"/>
          <tpl hier="7" item="0"/>
          <tpl fld="2" item="10"/>
          <tpl fld="1" item="0"/>
        </tpls>
      </n>
      <n v="8600" in="0">
        <tpls c="8">
          <tpl hier="0" item="4"/>
          <tpl fld="3" item="0"/>
          <tpl hier="3" item="2"/>
          <tpl fld="4" item="6"/>
          <tpl hier="6" item="1"/>
          <tpl hier="7" item="0"/>
          <tpl fld="2" item="5"/>
          <tpl fld="1" item="0"/>
        </tpls>
      </n>
      <n v="58900" in="0">
        <tpls c="8">
          <tpl hier="0" item="4"/>
          <tpl fld="3" item="0"/>
          <tpl hier="3" item="2"/>
          <tpl fld="4" item="5"/>
          <tpl hier="6" item="1"/>
          <tpl hier="7" item="0"/>
          <tpl fld="2" item="0"/>
          <tpl fld="1" item="0"/>
        </tpls>
      </n>
      <n v="20400" in="0">
        <tpls c="8">
          <tpl hier="0" item="4"/>
          <tpl fld="3" item="0"/>
          <tpl hier="3" item="2"/>
          <tpl fld="4" item="3"/>
          <tpl hier="6" item="1"/>
          <tpl hier="7" item="0"/>
          <tpl fld="2" item="6"/>
          <tpl fld="1" item="0"/>
        </tpls>
      </n>
      <n v="21500" in="0">
        <tpls c="8">
          <tpl hier="0" item="4"/>
          <tpl fld="3" item="0"/>
          <tpl hier="3" item="2"/>
          <tpl fld="4" item="2"/>
          <tpl hier="6" item="1"/>
          <tpl hier="7" item="0"/>
          <tpl fld="2" item="1"/>
          <tpl fld="1" item="0"/>
        </tpls>
      </n>
      <m in="0">
        <tpls c="8">
          <tpl hier="0" item="4"/>
          <tpl fld="3" item="0"/>
          <tpl hier="3" item="2"/>
          <tpl fld="4" item="0"/>
          <tpl hier="6" item="1"/>
          <tpl hier="7" item="0"/>
          <tpl fld="2" item="7"/>
          <tpl fld="1" item="0"/>
        </tpls>
      </m>
      <n v="130000" in="0">
        <tpls c="7">
          <tpl hier="0" item="4"/>
          <tpl fld="3" item="0"/>
          <tpl hier="3" item="2"/>
          <tpl hier="6" item="1"/>
          <tpl hier="7" item="0"/>
          <tpl fld="2" item="2"/>
          <tpl fld="1" item="0"/>
        </tpls>
      </n>
      <n v="20100" in="0">
        <tpls c="8">
          <tpl hier="0" item="4"/>
          <tpl fld="3" item="1"/>
          <tpl hier="3" item="2"/>
          <tpl fld="4" item="19"/>
          <tpl hier="6" item="1"/>
          <tpl hier="7" item="0"/>
          <tpl fld="2" item="10"/>
          <tpl fld="1" item="0"/>
        </tpls>
      </n>
      <m in="0">
        <tpls c="8">
          <tpl hier="0" item="4"/>
          <tpl fld="3" item="1"/>
          <tpl hier="3" item="2"/>
          <tpl fld="4" item="18"/>
          <tpl hier="6" item="1"/>
          <tpl hier="7" item="0"/>
          <tpl fld="2" item="5"/>
          <tpl fld="1" item="0"/>
        </tpls>
      </m>
      <n v="1900" in="0">
        <tpls c="8">
          <tpl hier="0" item="4"/>
          <tpl fld="3" item="1"/>
          <tpl hier="3" item="2"/>
          <tpl fld="4" item="17"/>
          <tpl hier="6" item="1"/>
          <tpl hier="7" item="0"/>
          <tpl fld="2" item="0"/>
          <tpl fld="1" item="0"/>
        </tpls>
      </n>
      <n v="13700" in="0">
        <tpls c="8">
          <tpl hier="0" item="4"/>
          <tpl fld="3" item="1"/>
          <tpl hier="3" item="2"/>
          <tpl fld="4" item="15"/>
          <tpl hier="6" item="1"/>
          <tpl hier="7" item="0"/>
          <tpl fld="2" item="6"/>
          <tpl fld="1" item="0"/>
        </tpls>
      </n>
      <n v="9800" in="0">
        <tpls c="8">
          <tpl hier="0" item="4"/>
          <tpl fld="3" item="1"/>
          <tpl hier="3" item="2"/>
          <tpl fld="4" item="12"/>
          <tpl hier="6" item="1"/>
          <tpl hier="7" item="0"/>
          <tpl fld="2" item="7"/>
          <tpl fld="1" item="0"/>
        </tpls>
      </n>
      <n v="28500" in="0">
        <tpls c="8">
          <tpl hier="0" item="4"/>
          <tpl fld="3" item="1"/>
          <tpl hier="3" item="2"/>
          <tpl fld="4" item="11"/>
          <tpl hier="6" item="1"/>
          <tpl hier="7" item="0"/>
          <tpl fld="2" item="2"/>
          <tpl fld="1" item="0"/>
        </tpls>
      </n>
      <m in="0">
        <tpls c="8">
          <tpl hier="0" item="4"/>
          <tpl fld="3" item="1"/>
          <tpl hier="3" item="2"/>
          <tpl fld="4" item="9"/>
          <tpl hier="6" item="1"/>
          <tpl hier="7" item="0"/>
          <tpl fld="2" item="8"/>
          <tpl fld="1" item="0"/>
        </tpls>
      </m>
      <n v="129300" in="0">
        <tpls c="7">
          <tpl hier="0" item="4"/>
          <tpl fld="3" item="1"/>
          <tpl hier="3" item="2"/>
          <tpl hier="6" item="1"/>
          <tpl hier="7" item="0"/>
          <tpl fld="2" item="3"/>
          <tpl fld="1" item="0"/>
        </tpls>
      </n>
      <n v="1600" in="0">
        <tpls c="8">
          <tpl hier="0" item="4"/>
          <tpl fld="3" item="0"/>
          <tpl hier="3" item="2"/>
          <tpl fld="4" item="7"/>
          <tpl hier="6" item="1"/>
          <tpl hier="7" item="0"/>
          <tpl fld="2" item="9"/>
          <tpl fld="1" item="0"/>
        </tpls>
      </n>
      <n v="12100" in="0">
        <tpls c="8">
          <tpl hier="0" item="4"/>
          <tpl fld="3" item="0"/>
          <tpl hier="3" item="2"/>
          <tpl fld="4" item="6"/>
          <tpl hier="6" item="1"/>
          <tpl hier="7" item="0"/>
          <tpl fld="2" item="4"/>
          <tpl fld="1" item="0"/>
        </tpls>
      </n>
      <n v="14400" in="0">
        <tpls c="8">
          <tpl hier="0" item="4"/>
          <tpl fld="3" item="0"/>
          <tpl hier="3" item="2"/>
          <tpl fld="4" item="4"/>
          <tpl hier="6" item="1"/>
          <tpl hier="7" item="0"/>
          <tpl fld="2" item="10"/>
          <tpl fld="1" item="0"/>
        </tpls>
      </n>
      <n v="29600" in="0">
        <tpls c="8">
          <tpl hier="0" item="4"/>
          <tpl fld="3" item="0"/>
          <tpl hier="3" item="2"/>
          <tpl fld="4" item="2"/>
          <tpl hier="6" item="1"/>
          <tpl hier="7" item="0"/>
          <tpl fld="2" item="0"/>
          <tpl fld="1" item="0"/>
        </tpls>
      </n>
      <n v="140400" in="0">
        <tpls c="7">
          <tpl hier="0" item="4"/>
          <tpl fld="3" item="0"/>
          <tpl hier="3" item="2"/>
          <tpl hier="6" item="1"/>
          <tpl hier="7" item="0"/>
          <tpl fld="2" item="1"/>
          <tpl fld="1" item="0"/>
        </tpls>
      </n>
      <n v="13600" in="0">
        <tpls c="8">
          <tpl hier="0" item="4"/>
          <tpl fld="3" item="0"/>
          <tpl hier="3" item="2"/>
          <tpl fld="4" item="8"/>
          <tpl hier="6" item="1"/>
          <tpl hier="7" item="0"/>
          <tpl fld="2" item="4"/>
          <tpl fld="1" item="0"/>
        </tpls>
      </n>
      <m in="0">
        <tpls c="8">
          <tpl hier="0" item="4"/>
          <tpl fld="3" item="1"/>
          <tpl hier="3" item="2"/>
          <tpl fld="4" item="14"/>
          <tpl hier="6" item="1"/>
          <tpl hier="7" item="0"/>
          <tpl fld="2" item="1"/>
          <tpl fld="1" item="0"/>
        </tpls>
      </m>
      <n v="15600" in="0">
        <tpls c="8">
          <tpl hier="0" item="4"/>
          <tpl fld="3" item="0"/>
          <tpl hier="3" item="2"/>
          <tpl fld="4" item="3"/>
          <tpl hier="6" item="1"/>
          <tpl hier="7" item="0"/>
          <tpl fld="2" item="5"/>
          <tpl fld="1" item="0"/>
        </tpls>
      </n>
      <n v="16100" in="0">
        <tpls c="8">
          <tpl hier="0" item="4"/>
          <tpl fld="3" item="1"/>
          <tpl hier="3" item="2"/>
          <tpl fld="4" item="10"/>
          <tpl hier="6" item="1"/>
          <tpl hier="7" item="0"/>
          <tpl fld="2" item="3"/>
          <tpl fld="1" item="0"/>
        </tpls>
      </n>
      <n v="41000" in="0">
        <tpls c="8">
          <tpl hier="0" item="4"/>
          <tpl fld="3" item="1"/>
          <tpl hier="3" item="2"/>
          <tpl fld="4" item="19"/>
          <tpl hier="6" item="1"/>
          <tpl hier="7" item="0"/>
          <tpl fld="2" item="9"/>
          <tpl fld="1" item="0"/>
        </tpls>
      </n>
      <m in="0">
        <tpls c="8">
          <tpl hier="0" item="4"/>
          <tpl fld="3" item="1"/>
          <tpl hier="3" item="2"/>
          <tpl fld="4" item="18"/>
          <tpl hier="6" item="1"/>
          <tpl hier="7" item="0"/>
          <tpl fld="2" item="4"/>
          <tpl fld="1" item="0"/>
        </tpls>
      </m>
      <m in="0">
        <tpls c="8">
          <tpl hier="0" item="4"/>
          <tpl fld="3" item="1"/>
          <tpl hier="3" item="2"/>
          <tpl fld="4" item="16"/>
          <tpl hier="6" item="1"/>
          <tpl hier="7" item="0"/>
          <tpl fld="2" item="10"/>
          <tpl fld="1" item="0"/>
        </tpls>
      </m>
      <n v="18600" in="0">
        <tpls c="8">
          <tpl hier="0" item="4"/>
          <tpl fld="3" item="1"/>
          <tpl hier="3" item="2"/>
          <tpl fld="4" item="15"/>
          <tpl hier="6" item="1"/>
          <tpl hier="7" item="0"/>
          <tpl fld="2" item="5"/>
          <tpl fld="1" item="0"/>
        </tpls>
      </n>
      <m in="0">
        <tpls c="8">
          <tpl hier="0" item="4"/>
          <tpl fld="3" item="1"/>
          <tpl hier="3" item="2"/>
          <tpl fld="4" item="14"/>
          <tpl hier="6" item="1"/>
          <tpl hier="7" item="0"/>
          <tpl fld="2" item="0"/>
          <tpl fld="1" item="0"/>
        </tpls>
      </m>
      <n v="8100" in="0">
        <tpls c="8">
          <tpl hier="0" item="4"/>
          <tpl fld="3" item="1"/>
          <tpl hier="3" item="2"/>
          <tpl fld="4" item="12"/>
          <tpl hier="6" item="1"/>
          <tpl hier="7" item="0"/>
          <tpl fld="2" item="6"/>
          <tpl fld="1" item="0"/>
        </tpls>
      </n>
      <n v="31900" in="0">
        <tpls c="8">
          <tpl hier="0" item="4"/>
          <tpl fld="3" item="1"/>
          <tpl hier="3" item="2"/>
          <tpl fld="4" item="11"/>
          <tpl hier="6" item="1"/>
          <tpl hier="7" item="0"/>
          <tpl fld="2" item="1"/>
          <tpl fld="1" item="0"/>
        </tpls>
      </n>
      <m in="0">
        <tpls c="8">
          <tpl hier="0" item="4"/>
          <tpl fld="3" item="1"/>
          <tpl hier="3" item="2"/>
          <tpl fld="4" item="9"/>
          <tpl hier="6" item="1"/>
          <tpl hier="7" item="0"/>
          <tpl fld="2" item="7"/>
          <tpl fld="1" item="0"/>
        </tpls>
      </m>
      <n v="143500" in="0">
        <tpls c="7">
          <tpl hier="0" item="4"/>
          <tpl fld="3" item="1"/>
          <tpl hier="3" item="2"/>
          <tpl hier="6" item="1"/>
          <tpl hier="7" item="0"/>
          <tpl fld="2" item="2"/>
          <tpl fld="1" item="0"/>
        </tpls>
      </n>
      <n v="5400" in="0">
        <tpls c="8">
          <tpl hier="0" item="4"/>
          <tpl fld="3" item="0"/>
          <tpl hier="3" item="2"/>
          <tpl fld="4" item="7"/>
          <tpl hier="6" item="1"/>
          <tpl hier="7" item="0"/>
          <tpl fld="2" item="8"/>
          <tpl fld="1" item="0"/>
        </tpls>
      </n>
      <n v="12600" in="0">
        <tpls c="8">
          <tpl hier="0" item="4"/>
          <tpl fld="3" item="0"/>
          <tpl hier="3" item="2"/>
          <tpl fld="4" item="6"/>
          <tpl hier="6" item="1"/>
          <tpl hier="7" item="0"/>
          <tpl fld="2" item="3"/>
          <tpl fld="1" item="0"/>
        </tpls>
      </n>
      <n v="18600" in="0">
        <tpls c="8">
          <tpl hier="0" item="4"/>
          <tpl fld="3" item="0"/>
          <tpl hier="3" item="2"/>
          <tpl fld="4" item="4"/>
          <tpl hier="6" item="1"/>
          <tpl hier="7" item="0"/>
          <tpl fld="2" item="9"/>
          <tpl fld="1" item="0"/>
        </tpls>
      </n>
      <n v="17100" in="0">
        <tpls c="8">
          <tpl hier="0" item="4"/>
          <tpl fld="3" item="0"/>
          <tpl hier="3" item="2"/>
          <tpl fld="4" item="3"/>
          <tpl hier="6" item="1"/>
          <tpl hier="7" item="0"/>
          <tpl fld="2" item="4"/>
          <tpl fld="1" item="0"/>
        </tpls>
      </n>
      <m in="0">
        <tpls c="8">
          <tpl hier="0" item="4"/>
          <tpl fld="3" item="0"/>
          <tpl hier="3" item="2"/>
          <tpl fld="4" item="1"/>
          <tpl hier="6" item="1"/>
          <tpl hier="7" item="0"/>
          <tpl fld="2" item="10"/>
          <tpl fld="1" item="0"/>
        </tpls>
      </m>
      <m in="0">
        <tpls c="8">
          <tpl hier="0" item="4"/>
          <tpl fld="3" item="0"/>
          <tpl hier="3" item="2"/>
          <tpl fld="4" item="0"/>
          <tpl hier="6" item="1"/>
          <tpl hier="7" item="0"/>
          <tpl fld="2" item="5"/>
          <tpl fld="1" item="0"/>
        </tpls>
      </m>
      <n v="140500" in="0">
        <tpls c="7">
          <tpl hier="0" item="4"/>
          <tpl fld="3" item="0"/>
          <tpl hier="3" item="2"/>
          <tpl hier="6" item="1"/>
          <tpl hier="7" item="0"/>
          <tpl fld="2" item="0"/>
          <tpl fld="1" item="0"/>
        </tpls>
      </n>
      <n v="43700" in="0">
        <tpls c="8">
          <tpl hier="0" item="4"/>
          <tpl fld="3" item="1"/>
          <tpl hier="3" item="2"/>
          <tpl fld="4" item="19"/>
          <tpl hier="6" item="1"/>
          <tpl hier="7" item="0"/>
          <tpl fld="2" item="8"/>
          <tpl fld="1" item="0"/>
        </tpls>
      </n>
      <m in="0">
        <tpls c="8">
          <tpl hier="0" item="4"/>
          <tpl fld="3" item="1"/>
          <tpl hier="3" item="2"/>
          <tpl fld="4" item="18"/>
          <tpl hier="6" item="1"/>
          <tpl hier="7" item="0"/>
          <tpl fld="2" item="3"/>
          <tpl fld="1" item="0"/>
        </tpls>
      </m>
      <m in="0">
        <tpls c="8">
          <tpl hier="0" item="4"/>
          <tpl fld="3" item="1"/>
          <tpl hier="3" item="2"/>
          <tpl fld="4" item="16"/>
          <tpl hier="6" item="1"/>
          <tpl hier="7" item="0"/>
          <tpl fld="2" item="9"/>
          <tpl fld="1" item="0"/>
        </tpls>
      </m>
      <n v="13600" in="0">
        <tpls c="8">
          <tpl hier="0" item="4"/>
          <tpl fld="3" item="1"/>
          <tpl hier="3" item="2"/>
          <tpl fld="4" item="15"/>
          <tpl hier="6" item="1"/>
          <tpl hier="7" item="0"/>
          <tpl fld="2" item="4"/>
          <tpl fld="1" item="0"/>
        </tpls>
      </n>
      <n v="1900" in="0">
        <tpls c="8">
          <tpl hier="0" item="4"/>
          <tpl fld="3" item="1"/>
          <tpl hier="3" item="2"/>
          <tpl fld="4" item="13"/>
          <tpl hier="6" item="1"/>
          <tpl hier="7" item="0"/>
          <tpl fld="2" item="10"/>
          <tpl fld="1" item="0"/>
        </tpls>
      </n>
      <n v="6300" in="0">
        <tpls c="8">
          <tpl hier="0" item="4"/>
          <tpl fld="3" item="1"/>
          <tpl hier="3" item="2"/>
          <tpl fld="4" item="12"/>
          <tpl hier="6" item="1"/>
          <tpl hier="7" item="0"/>
          <tpl fld="2" item="5"/>
          <tpl fld="1" item="0"/>
        </tpls>
      </n>
      <n v="24800" in="0">
        <tpls c="8">
          <tpl hier="0" item="4"/>
          <tpl fld="3" item="1"/>
          <tpl hier="3" item="2"/>
          <tpl fld="4" item="11"/>
          <tpl hier="6" item="1"/>
          <tpl hier="7" item="0"/>
          <tpl fld="2" item="0"/>
          <tpl fld="1" item="0"/>
        </tpls>
      </n>
      <m in="0">
        <tpls c="8">
          <tpl hier="0" item="4"/>
          <tpl fld="3" item="1"/>
          <tpl hier="3" item="2"/>
          <tpl fld="4" item="9"/>
          <tpl hier="6" item="1"/>
          <tpl hier="7" item="0"/>
          <tpl fld="2" item="6"/>
          <tpl fld="1" item="0"/>
        </tpls>
      </m>
      <n v="129300" in="0">
        <tpls c="7">
          <tpl hier="0" item="4"/>
          <tpl fld="3" item="1"/>
          <tpl hier="3" item="2"/>
          <tpl hier="6" item="1"/>
          <tpl hier="7" item="0"/>
          <tpl fld="2" item="1"/>
          <tpl fld="1" item="0"/>
        </tpls>
      </n>
      <n v="3400" in="0">
        <tpls c="8">
          <tpl hier="0" item="4"/>
          <tpl fld="3" item="0"/>
          <tpl hier="3" item="2"/>
          <tpl fld="4" item="7"/>
          <tpl hier="6" item="1"/>
          <tpl hier="7" item="0"/>
          <tpl fld="2" item="7"/>
          <tpl fld="1" item="0"/>
        </tpls>
      </n>
      <n v="8700" in="0">
        <tpls c="8">
          <tpl hier="0" item="4"/>
          <tpl fld="3" item="0"/>
          <tpl hier="3" item="2"/>
          <tpl fld="4" item="6"/>
          <tpl hier="6" item="1"/>
          <tpl hier="7" item="0"/>
          <tpl fld="2" item="2"/>
          <tpl fld="1" item="0"/>
        </tpls>
      </n>
      <n v="19500" in="0">
        <tpls c="8">
          <tpl hier="0" item="4"/>
          <tpl fld="3" item="0"/>
          <tpl hier="3" item="2"/>
          <tpl fld="4" item="4"/>
          <tpl hier="6" item="1"/>
          <tpl hier="7" item="0"/>
          <tpl fld="2" item="8"/>
          <tpl fld="1" item="0"/>
        </tpls>
      </n>
      <n v="21500" in="0">
        <tpls c="8">
          <tpl hier="0" item="4"/>
          <tpl fld="3" item="0"/>
          <tpl hier="3" item="2"/>
          <tpl fld="4" item="3"/>
          <tpl hier="6" item="1"/>
          <tpl hier="7" item="0"/>
          <tpl fld="2" item="3"/>
          <tpl fld="1" item="0"/>
        </tpls>
      </n>
      <n v="1200" in="0">
        <tpls c="8">
          <tpl hier="0" item="4"/>
          <tpl fld="3" item="0"/>
          <tpl hier="3" item="2"/>
          <tpl fld="4" item="1"/>
          <tpl hier="6" item="1"/>
          <tpl hier="7" item="0"/>
          <tpl fld="2" item="9"/>
          <tpl fld="1" item="0"/>
        </tpls>
      </n>
      <m in="0">
        <tpls c="8">
          <tpl hier="0" item="4"/>
          <tpl fld="3" item="0"/>
          <tpl hier="3" item="2"/>
          <tpl fld="4" item="0"/>
          <tpl hier="6" item="1"/>
          <tpl hier="7" item="0"/>
          <tpl fld="2" item="4"/>
          <tpl fld="1" item="0"/>
        </tpls>
      </m>
      <m in="0">
        <tpls c="8">
          <tpl hier="0" item="4"/>
          <tpl fld="3" item="1"/>
          <tpl hier="3" item="2"/>
          <tpl fld="4" item="16"/>
          <tpl hier="6" item="1"/>
          <tpl hier="7" item="0"/>
          <tpl fld="2" item="5"/>
          <tpl fld="1" item="0"/>
        </tpls>
      </m>
      <n v="10600" in="0">
        <tpls c="8">
          <tpl hier="0" item="4"/>
          <tpl fld="3" item="0"/>
          <tpl hier="3" item="2"/>
          <tpl fld="4" item="8"/>
          <tpl hier="6" item="1"/>
          <tpl hier="7" item="0"/>
          <tpl fld="2" item="8"/>
          <tpl fld="1" item="0"/>
        </tpls>
      </n>
      <m in="0">
        <tpls c="8">
          <tpl hier="0" item="4"/>
          <tpl fld="3" item="0"/>
          <tpl hier="3" item="2"/>
          <tpl fld="4" item="1"/>
          <tpl hier="6" item="1"/>
          <tpl hier="7" item="0"/>
          <tpl fld="2" item="4"/>
          <tpl fld="1" item="0"/>
        </tpls>
      </m>
      <m in="0">
        <tpls c="8">
          <tpl hier="0" item="4"/>
          <tpl fld="3" item="1"/>
          <tpl hier="3" item="2"/>
          <tpl fld="4" item="20"/>
          <tpl hier="6" item="1"/>
          <tpl hier="7" item="0"/>
          <tpl fld="2" item="7"/>
          <tpl fld="1" item="0"/>
        </tpls>
      </m>
      <n v="8000" in="0">
        <tpls c="8">
          <tpl hier="0" item="4"/>
          <tpl fld="3" item="1"/>
          <tpl hier="3" item="2"/>
          <tpl fld="4" item="11"/>
          <tpl hier="6" item="1"/>
          <tpl hier="7" item="0"/>
          <tpl fld="2" item="10"/>
          <tpl fld="1" item="0"/>
        </tpls>
      </n>
      <n v="93800" in="0">
        <tpls c="8">
          <tpl hier="0" item="4"/>
          <tpl fld="3" item="0"/>
          <tpl hier="3" item="2"/>
          <tpl fld="4" item="5"/>
          <tpl hier="6" item="1"/>
          <tpl hier="7" item="0"/>
          <tpl fld="2" item="7"/>
          <tpl fld="1" item="0"/>
        </tpls>
      </n>
      <n v="169700" in="0">
        <tpls c="7">
          <tpl hier="0" item="4"/>
          <tpl fld="3" item="0"/>
          <tpl hier="3" item="2"/>
          <tpl hier="6" item="1"/>
          <tpl hier="7" item="0"/>
          <tpl fld="2" item="9"/>
          <tpl fld="1" item="0"/>
        </tpls>
      </n>
      <n v="58300" in="0">
        <tpls c="8">
          <tpl hier="0" item="4"/>
          <tpl fld="3" item="1"/>
          <tpl hier="3" item="2"/>
          <tpl fld="4" item="19"/>
          <tpl hier="6" item="1"/>
          <tpl hier="7" item="0"/>
          <tpl fld="2" item="1"/>
          <tpl fld="1" item="0"/>
        </tpls>
      </n>
      <m in="0">
        <tpls c="8">
          <tpl hier="0" item="4"/>
          <tpl fld="3" item="1"/>
          <tpl hier="3" item="2"/>
          <tpl fld="4" item="13"/>
          <tpl hier="6" item="1"/>
          <tpl hier="7" item="0"/>
          <tpl fld="2" item="3"/>
          <tpl fld="1" item="0"/>
        </tpls>
      </m>
      <n v="5100" in="0">
        <tpls c="8">
          <tpl hier="0" item="4"/>
          <tpl fld="3" item="0"/>
          <tpl hier="3" item="2"/>
          <tpl fld="4" item="7"/>
          <tpl hier="6" item="1"/>
          <tpl hier="7" item="0"/>
          <tpl fld="2" item="0"/>
          <tpl fld="1" item="0"/>
        </tpls>
      </n>
      <n v="27000" in="0">
        <tpls c="8">
          <tpl hier="0" item="4"/>
          <tpl fld="3" item="0"/>
          <tpl hier="3" item="2"/>
          <tpl fld="4" item="2"/>
          <tpl hier="6" item="1"/>
          <tpl hier="7" item="0"/>
          <tpl fld="2" item="7"/>
          <tpl fld="1" item="0"/>
        </tpls>
      </n>
      <m in="0">
        <tpls c="8">
          <tpl hier="0" item="4"/>
          <tpl fld="3" item="1"/>
          <tpl hier="3" item="2"/>
          <tpl fld="4" item="16"/>
          <tpl hier="6" item="1"/>
          <tpl hier="7" item="0"/>
          <tpl fld="2" item="1"/>
          <tpl fld="1" item="0"/>
        </tpls>
      </m>
      <n v="500" in="0">
        <tpls c="8">
          <tpl hier="0" item="4"/>
          <tpl fld="3" item="0"/>
          <tpl hier="3" item="2"/>
          <tpl fld="4" item="1"/>
          <tpl hier="6" item="1"/>
          <tpl hier="7" item="0"/>
          <tpl fld="2" item="1"/>
          <tpl fld="1" item="0"/>
        </tpls>
      </n>
      <n v="45200" in="0">
        <tpls c="8">
          <tpl hier="0" item="4"/>
          <tpl fld="3" item="1"/>
          <tpl hier="3" item="2"/>
          <tpl fld="4" item="19"/>
          <tpl hier="6" item="1"/>
          <tpl hier="7" item="0"/>
          <tpl fld="2" item="7"/>
          <tpl fld="1" item="0"/>
        </tpls>
      </n>
      <m in="0">
        <tpls c="8">
          <tpl hier="0" item="4"/>
          <tpl fld="3" item="1"/>
          <tpl hier="3" item="2"/>
          <tpl fld="4" item="18"/>
          <tpl hier="6" item="1"/>
          <tpl hier="7" item="0"/>
          <tpl fld="2" item="2"/>
          <tpl fld="1" item="0"/>
        </tpls>
      </m>
      <m in="0">
        <tpls c="8">
          <tpl hier="0" item="4"/>
          <tpl fld="3" item="1"/>
          <tpl hier="3" item="2"/>
          <tpl fld="4" item="16"/>
          <tpl hier="6" item="1"/>
          <tpl hier="7" item="0"/>
          <tpl fld="2" item="8"/>
          <tpl fld="1" item="0"/>
        </tpls>
      </m>
      <n v="13500" in="0">
        <tpls c="8">
          <tpl hier="0" item="4"/>
          <tpl fld="3" item="1"/>
          <tpl hier="3" item="2"/>
          <tpl fld="4" item="15"/>
          <tpl hier="6" item="1"/>
          <tpl hier="7" item="0"/>
          <tpl fld="2" item="3"/>
          <tpl fld="1" item="0"/>
        </tpls>
      </n>
      <m in="0">
        <tpls c="8">
          <tpl hier="0" item="4"/>
          <tpl fld="3" item="1"/>
          <tpl hier="3" item="2"/>
          <tpl fld="4" item="13"/>
          <tpl hier="6" item="1"/>
          <tpl hier="7" item="0"/>
          <tpl fld="2" item="9"/>
          <tpl fld="1" item="0"/>
        </tpls>
      </m>
      <n v="12100" in="0">
        <tpls c="8">
          <tpl hier="0" item="4"/>
          <tpl fld="3" item="1"/>
          <tpl hier="3" item="2"/>
          <tpl fld="4" item="12"/>
          <tpl hier="6" item="1"/>
          <tpl hier="7" item="0"/>
          <tpl fld="2" item="4"/>
          <tpl fld="1" item="0"/>
        </tpls>
      </n>
      <n v="10700" in="0">
        <tpls c="8">
          <tpl hier="0" item="4"/>
          <tpl fld="3" item="1"/>
          <tpl hier="3" item="2"/>
          <tpl fld="4" item="10"/>
          <tpl hier="6" item="1"/>
          <tpl hier="7" item="0"/>
          <tpl fld="2" item="10"/>
          <tpl fld="1" item="0"/>
        </tpls>
      </n>
      <m in="0">
        <tpls c="8">
          <tpl hier="0" item="4"/>
          <tpl fld="3" item="1"/>
          <tpl hier="3" item="2"/>
          <tpl fld="4" item="9"/>
          <tpl hier="6" item="1"/>
          <tpl hier="7" item="0"/>
          <tpl fld="2" item="5"/>
          <tpl fld="1" item="0"/>
        </tpls>
      </m>
      <n v="121400" in="0">
        <tpls c="7">
          <tpl hier="0" item="4"/>
          <tpl fld="3" item="1"/>
          <tpl hier="3" item="2"/>
          <tpl hier="6" item="1"/>
          <tpl hier="7" item="0"/>
          <tpl fld="2" item="0"/>
          <tpl fld="1" item="0"/>
        </tpls>
      </n>
      <n v="7000" in="0">
        <tpls c="8">
          <tpl hier="0" item="4"/>
          <tpl fld="3" item="0"/>
          <tpl hier="3" item="2"/>
          <tpl fld="4" item="7"/>
          <tpl hier="6" item="1"/>
          <tpl hier="7" item="0"/>
          <tpl fld="2" item="6"/>
          <tpl fld="1" item="0"/>
        </tpls>
      </n>
      <n v="11500" in="0">
        <tpls c="8">
          <tpl hier="0" item="4"/>
          <tpl fld="3" item="0"/>
          <tpl hier="3" item="2"/>
          <tpl fld="4" item="6"/>
          <tpl hier="6" item="1"/>
          <tpl hier="7" item="0"/>
          <tpl fld="2" item="1"/>
          <tpl fld="1" item="0"/>
        </tpls>
      </n>
      <n v="19100" in="0">
        <tpls c="8">
          <tpl hier="0" item="4"/>
          <tpl fld="3" item="0"/>
          <tpl hier="3" item="2"/>
          <tpl fld="4" item="4"/>
          <tpl hier="6" item="1"/>
          <tpl hier="7" item="0"/>
          <tpl fld="2" item="7"/>
          <tpl fld="1" item="0"/>
        </tpls>
      </n>
      <n v="14400" in="0">
        <tpls c="8">
          <tpl hier="0" item="4"/>
          <tpl fld="3" item="0"/>
          <tpl hier="3" item="2"/>
          <tpl fld="4" item="3"/>
          <tpl hier="6" item="1"/>
          <tpl hier="7" item="0"/>
          <tpl fld="2" item="2"/>
          <tpl fld="1" item="0"/>
        </tpls>
      </n>
      <m in="0">
        <tpls c="8">
          <tpl hier="0" item="4"/>
          <tpl fld="3" item="0"/>
          <tpl hier="3" item="2"/>
          <tpl fld="4" item="1"/>
          <tpl hier="6" item="1"/>
          <tpl hier="7" item="0"/>
          <tpl fld="2" item="8"/>
          <tpl fld="1" item="0"/>
        </tpls>
      </m>
      <m in="0">
        <tpls c="8">
          <tpl hier="0" item="4"/>
          <tpl fld="3" item="0"/>
          <tpl hier="3" item="2"/>
          <tpl fld="4" item="0"/>
          <tpl hier="6" item="1"/>
          <tpl hier="7" item="0"/>
          <tpl fld="2" item="3"/>
          <tpl fld="1" item="0"/>
        </tpls>
      </m>
      <n v="1900" in="0">
        <tpls c="8">
          <tpl hier="0" item="4"/>
          <tpl fld="3" item="1"/>
          <tpl hier="3" item="2"/>
          <tpl fld="4" item="17"/>
          <tpl hier="6" item="1"/>
          <tpl hier="7" item="0"/>
          <tpl fld="2" item="10"/>
          <tpl fld="1" item="0"/>
        </tpls>
      </n>
      <m in="0">
        <tpls c="8">
          <tpl hier="0" item="4"/>
          <tpl fld="3" item="1"/>
          <tpl hier="3" item="2"/>
          <tpl fld="4" item="13"/>
          <tpl hier="6" item="1"/>
          <tpl hier="7" item="0"/>
          <tpl fld="2" item="6"/>
          <tpl fld="1" item="0"/>
        </tpls>
      </m>
      <m in="0">
        <tpls c="8">
          <tpl hier="0" item="4"/>
          <tpl fld="3" item="1"/>
          <tpl hier="3" item="2"/>
          <tpl fld="4" item="9"/>
          <tpl hier="6" item="1"/>
          <tpl hier="7" item="0"/>
          <tpl fld="2" item="2"/>
          <tpl fld="1" item="0"/>
        </tpls>
      </m>
      <n v="1800" in="0">
        <tpls c="8">
          <tpl hier="0" item="4"/>
          <tpl fld="3" item="0"/>
          <tpl hier="3" item="2"/>
          <tpl fld="4" item="7"/>
          <tpl hier="6" item="1"/>
          <tpl hier="7" item="0"/>
          <tpl fld="2" item="3"/>
          <tpl fld="1" item="0"/>
        </tpls>
      </n>
      <n v="1200" in="0">
        <tpls c="8">
          <tpl hier="0" item="4"/>
          <tpl fld="3" item="0"/>
          <tpl hier="3" item="2"/>
          <tpl fld="4" item="1"/>
          <tpl hier="6" item="1"/>
          <tpl hier="7" item="0"/>
          <tpl fld="2" item="5"/>
          <tpl fld="1" item="0"/>
        </tpls>
      </n>
      <n v="6300" in="0">
        <tpls c="8">
          <tpl hier="0" item="4"/>
          <tpl fld="3" item="1"/>
          <tpl hier="3" item="2"/>
          <tpl fld="4" item="17"/>
          <tpl hier="6" item="1"/>
          <tpl hier="7" item="0"/>
          <tpl fld="2" item="9"/>
          <tpl fld="1" item="0"/>
        </tpls>
      </n>
      <n v="11100" in="0">
        <tpls c="8">
          <tpl hier="0" item="4"/>
          <tpl fld="3" item="1"/>
          <tpl hier="3" item="2"/>
          <tpl fld="4" item="12"/>
          <tpl hier="6" item="1"/>
          <tpl hier="7" item="0"/>
          <tpl fld="2" item="0"/>
          <tpl fld="1" item="0"/>
        </tpls>
      </n>
      <n v="92900" in="0">
        <tpls c="8">
          <tpl hier="0" item="4"/>
          <tpl fld="3" item="0"/>
          <tpl hier="3" item="2"/>
          <tpl fld="4" item="5"/>
          <tpl hier="6" item="1"/>
          <tpl hier="7" item="0"/>
          <tpl fld="2" item="8"/>
          <tpl fld="1" item="0"/>
        </tpls>
      </n>
      <n v="61800" in="0">
        <tpls c="8">
          <tpl hier="0" item="4"/>
          <tpl fld="3" item="1"/>
          <tpl hier="3" item="2"/>
          <tpl fld="4" item="19"/>
          <tpl hier="6" item="1"/>
          <tpl hier="7" item="0"/>
          <tpl fld="2" item="2"/>
          <tpl fld="1" item="0"/>
        </tpls>
      </n>
      <m in="0">
        <tpls c="8">
          <tpl hier="0" item="4"/>
          <tpl fld="3" item="1"/>
          <tpl hier="3" item="2"/>
          <tpl fld="4" item="13"/>
          <tpl hier="6" item="1"/>
          <tpl hier="7" item="0"/>
          <tpl fld="2" item="4"/>
          <tpl fld="1" item="0"/>
        </tpls>
      </m>
      <n v="13000" in="0">
        <tpls c="8">
          <tpl hier="0" item="4"/>
          <tpl fld="3" item="1"/>
          <tpl hier="3" item="2"/>
          <tpl fld="4" item="10"/>
          <tpl hier="6" item="1"/>
          <tpl hier="7" item="0"/>
          <tpl fld="2" item="5"/>
          <tpl fld="1" item="0"/>
        </tpls>
      </n>
      <n v="3900" in="0">
        <tpls c="8">
          <tpl hier="0" item="4"/>
          <tpl fld="3" item="0"/>
          <tpl hier="3" item="2"/>
          <tpl fld="4" item="7"/>
          <tpl hier="6" item="1"/>
          <tpl hier="7" item="0"/>
          <tpl fld="2" item="1"/>
          <tpl fld="1" item="0"/>
        </tpls>
      </n>
      <m in="0">
        <tpls c="8">
          <tpl hier="0" item="4"/>
          <tpl fld="3" item="0"/>
          <tpl hier="3" item="2"/>
          <tpl fld="4" item="1"/>
          <tpl hier="6" item="1"/>
          <tpl hier="7" item="0"/>
          <tpl fld="2" item="3"/>
          <tpl fld="1" item="0"/>
        </tpls>
      </m>
      <m in="0">
        <tpls c="8">
          <tpl hier="0" item="4"/>
          <tpl fld="3" item="1"/>
          <tpl hier="3" item="2"/>
          <tpl fld="4" item="16"/>
          <tpl hier="6" item="1"/>
          <tpl hier="7" item="0"/>
          <tpl fld="2" item="2"/>
          <tpl fld="1" item="0"/>
        </tpls>
      </m>
      <n v="55500" in="0">
        <tpls c="7">
          <tpl hier="0" item="4"/>
          <tpl fld="3" item="1"/>
          <tpl hier="3" item="2"/>
          <tpl hier="6" item="1"/>
          <tpl hier="7" item="0"/>
          <tpl fld="2" item="10"/>
          <tpl fld="1" item="0"/>
        </tpls>
      </n>
      <n v="2700" in="0">
        <tpls c="8">
          <tpl hier="0" item="4"/>
          <tpl fld="3" item="0"/>
          <tpl hier="3" item="2"/>
          <tpl fld="4" item="1"/>
          <tpl hier="6" item="1"/>
          <tpl hier="7" item="0"/>
          <tpl fld="2" item="2"/>
          <tpl fld="1" item="0"/>
        </tpls>
      </n>
      <n v="500" in="0">
        <tpls c="8">
          <tpl hier="0" item="4"/>
          <tpl fld="3" item="1"/>
          <tpl hier="3" item="2"/>
          <tpl fld="4" item="17"/>
          <tpl hier="6" item="1"/>
          <tpl hier="7" item="0"/>
          <tpl fld="2" item="6"/>
          <tpl fld="1" item="0"/>
        </tpls>
      </n>
      <n v="66700" in="0">
        <tpls c="8">
          <tpl hier="0" item="4"/>
          <tpl fld="3" item="0"/>
          <tpl hier="3" item="2"/>
          <tpl fld="4" item="5"/>
          <tpl hier="6" item="1"/>
          <tpl hier="7" item="0"/>
          <tpl fld="2" item="5"/>
          <tpl fld="1" item="0"/>
        </tpls>
      </n>
      <n v="182500" in="0">
        <tpls c="7">
          <tpl hier="0" item="4"/>
          <tpl fld="3" item="0"/>
          <tpl hier="3" item="2"/>
          <tpl hier="6" item="1"/>
          <tpl hier="7" item="0"/>
          <tpl fld="2" item="7"/>
          <tpl fld="1" item="0"/>
        </tpls>
      </n>
      <n v="55200" in="0">
        <tpls c="8">
          <tpl hier="0" item="4"/>
          <tpl fld="3" item="1"/>
          <tpl hier="3" item="2"/>
          <tpl fld="4" item="19"/>
          <tpl hier="6" item="1"/>
          <tpl hier="7" item="0"/>
          <tpl fld="2" item="6"/>
          <tpl fld="1" item="0"/>
        </tpls>
      </n>
      <m in="0">
        <tpls c="8">
          <tpl hier="0" item="4"/>
          <tpl fld="3" item="1"/>
          <tpl hier="3" item="2"/>
          <tpl fld="4" item="18"/>
          <tpl hier="6" item="1"/>
          <tpl hier="7" item="0"/>
          <tpl fld="2" item="1"/>
          <tpl fld="1" item="0"/>
        </tpls>
      </m>
      <m in="0">
        <tpls c="8">
          <tpl hier="0" item="4"/>
          <tpl fld="3" item="1"/>
          <tpl hier="3" item="2"/>
          <tpl fld="4" item="16"/>
          <tpl hier="6" item="1"/>
          <tpl hier="7" item="0"/>
          <tpl fld="2" item="7"/>
          <tpl fld="1" item="0"/>
        </tpls>
      </m>
      <n v="24100" in="0">
        <tpls c="8">
          <tpl hier="0" item="4"/>
          <tpl fld="3" item="1"/>
          <tpl hier="3" item="2"/>
          <tpl fld="4" item="15"/>
          <tpl hier="6" item="1"/>
          <tpl hier="7" item="0"/>
          <tpl fld="2" item="2"/>
          <tpl fld="1" item="0"/>
        </tpls>
      </n>
      <m in="0">
        <tpls c="8">
          <tpl hier="0" item="4"/>
          <tpl fld="3" item="1"/>
          <tpl hier="3" item="2"/>
          <tpl fld="4" item="13"/>
          <tpl hier="6" item="1"/>
          <tpl hier="7" item="0"/>
          <tpl fld="2" item="8"/>
          <tpl fld="1" item="0"/>
        </tpls>
      </m>
      <n v="8600" in="0">
        <tpls c="8">
          <tpl hier="0" item="4"/>
          <tpl fld="3" item="1"/>
          <tpl hier="3" item="2"/>
          <tpl fld="4" item="12"/>
          <tpl hier="6" item="1"/>
          <tpl hier="7" item="0"/>
          <tpl fld="2" item="3"/>
          <tpl fld="1" item="0"/>
        </tpls>
      </n>
      <n v="21500" in="0">
        <tpls c="8">
          <tpl hier="0" item="4"/>
          <tpl fld="3" item="1"/>
          <tpl hier="3" item="2"/>
          <tpl fld="4" item="10"/>
          <tpl hier="6" item="1"/>
          <tpl hier="7" item="0"/>
          <tpl fld="2" item="9"/>
          <tpl fld="1" item="0"/>
        </tpls>
      </n>
      <m in="0">
        <tpls c="8">
          <tpl hier="0" item="4"/>
          <tpl fld="3" item="1"/>
          <tpl hier="3" item="2"/>
          <tpl fld="4" item="9"/>
          <tpl hier="6" item="1"/>
          <tpl hier="7" item="0"/>
          <tpl fld="2" item="4"/>
          <tpl fld="1" item="0"/>
        </tpls>
      </m>
      <n v="4300" in="0">
        <tpls c="8">
          <tpl hier="0" item="4"/>
          <tpl fld="3" item="0"/>
          <tpl hier="3" item="2"/>
          <tpl fld="4" item="8"/>
          <tpl hier="6" item="1"/>
          <tpl hier="7" item="0"/>
          <tpl fld="2" item="10"/>
          <tpl fld="1" item="0"/>
        </tpls>
      </n>
      <n v="8100" in="0">
        <tpls c="8">
          <tpl hier="0" item="4"/>
          <tpl fld="3" item="0"/>
          <tpl hier="3" item="2"/>
          <tpl fld="4" item="7"/>
          <tpl hier="6" item="1"/>
          <tpl hier="7" item="0"/>
          <tpl fld="2" item="5"/>
          <tpl fld="1" item="0"/>
        </tpls>
      </n>
      <n v="8800" in="0">
        <tpls c="8">
          <tpl hier="0" item="4"/>
          <tpl fld="3" item="0"/>
          <tpl hier="3" item="2"/>
          <tpl fld="4" item="6"/>
          <tpl hier="6" item="1"/>
          <tpl hier="7" item="0"/>
          <tpl fld="2" item="0"/>
          <tpl fld="1" item="0"/>
        </tpls>
      </n>
      <n v="16400" in="0">
        <tpls c="8">
          <tpl hier="0" item="4"/>
          <tpl fld="3" item="0"/>
          <tpl hier="3" item="2"/>
          <tpl fld="4" item="4"/>
          <tpl hier="6" item="1"/>
          <tpl hier="7" item="0"/>
          <tpl fld="2" item="6"/>
          <tpl fld="1" item="0"/>
        </tpls>
      </n>
      <n v="15500" in="0">
        <tpls c="8">
          <tpl hier="0" item="4"/>
          <tpl fld="3" item="0"/>
          <tpl hier="3" item="2"/>
          <tpl fld="4" item="3"/>
          <tpl hier="6" item="1"/>
          <tpl hier="7" item="0"/>
          <tpl fld="2" item="1"/>
          <tpl fld="1" item="0"/>
        </tpls>
      </n>
      <n v="1200" in="0">
        <tpls c="8">
          <tpl hier="0" item="4"/>
          <tpl fld="3" item="0"/>
          <tpl hier="3" item="2"/>
          <tpl fld="4" item="1"/>
          <tpl hier="6" item="1"/>
          <tpl hier="7" item="0"/>
          <tpl fld="2" item="7"/>
          <tpl fld="1" item="0"/>
        </tpls>
      </n>
      <m in="0">
        <tpls c="8">
          <tpl hier="0" item="4"/>
          <tpl fld="3" item="0"/>
          <tpl hier="3" item="2"/>
          <tpl fld="4" item="0"/>
          <tpl hier="6" item="1"/>
          <tpl hier="7" item="0"/>
          <tpl fld="2" item="2"/>
          <tpl fld="1" item="0"/>
        </tpls>
      </m>
      <n v="51800" in="0">
        <tpls c="8">
          <tpl hier="0" item="4"/>
          <tpl fld="3" item="1"/>
          <tpl hier="3" item="2"/>
          <tpl fld="4" item="19"/>
          <tpl hier="6" item="1"/>
          <tpl hier="7" item="0"/>
          <tpl fld="2" item="4"/>
          <tpl fld="1" item="0"/>
        </tpls>
      </n>
      <n v="18000" in="0">
        <tpls c="8">
          <tpl hier="0" item="4"/>
          <tpl fld="3" item="1"/>
          <tpl hier="3" item="2"/>
          <tpl fld="4" item="15"/>
          <tpl hier="6" item="1"/>
          <tpl hier="7" item="0"/>
          <tpl fld="2" item="0"/>
          <tpl fld="1" item="0"/>
        </tpls>
      </n>
      <n v="19200" in="0">
        <tpls c="8">
          <tpl hier="0" item="4"/>
          <tpl fld="3" item="1"/>
          <tpl hier="3" item="2"/>
          <tpl fld="4" item="10"/>
          <tpl hier="6" item="1"/>
          <tpl hier="7" item="0"/>
          <tpl fld="2" item="7"/>
          <tpl fld="1" item="0"/>
        </tpls>
      </n>
      <n v="91300" in="0">
        <tpls c="8">
          <tpl hier="0" item="4"/>
          <tpl fld="3" item="0"/>
          <tpl hier="3" item="2"/>
          <tpl fld="4" item="5"/>
          <tpl hier="6" item="1"/>
          <tpl hier="7" item="0"/>
          <tpl fld="2" item="9"/>
          <tpl fld="1" item="0"/>
        </tpls>
      </n>
      <n v="8700" in="0">
        <tpls c="8">
          <tpl hier="0" item="4"/>
          <tpl fld="3" item="0"/>
          <tpl hier="3" item="2"/>
          <tpl fld="4" item="2"/>
          <tpl hier="6" item="1"/>
          <tpl hier="7" item="0"/>
          <tpl fld="2" item="10"/>
          <tpl fld="1" item="0"/>
        </tpls>
      </n>
      <m in="0">
        <tpls c="8">
          <tpl hier="0" item="4"/>
          <tpl fld="3" item="1"/>
          <tpl hier="3" item="2"/>
          <tpl fld="4" item="20"/>
          <tpl hier="6" item="1"/>
          <tpl hier="7" item="0"/>
          <tpl fld="2" item="8"/>
          <tpl fld="1" item="0"/>
        </tpls>
      </m>
      <m in="0">
        <tpls c="8">
          <tpl hier="0" item="4"/>
          <tpl fld="3" item="1"/>
          <tpl hier="3" item="2"/>
          <tpl fld="4" item="16"/>
          <tpl hier="6" item="1"/>
          <tpl hier="7" item="0"/>
          <tpl fld="2" item="4"/>
          <tpl fld="1" item="0"/>
        </tpls>
      </m>
      <n v="1100" in="0">
        <tpls c="8">
          <tpl hier="0" item="4"/>
          <tpl fld="3" item="1"/>
          <tpl hier="3" item="2"/>
          <tpl fld="4" item="13"/>
          <tpl hier="6" item="1"/>
          <tpl hier="7" item="0"/>
          <tpl fld="2" item="5"/>
          <tpl fld="1" item="0"/>
        </tpls>
      </n>
      <n v="19600" in="0">
        <tpls c="8">
          <tpl hier="0" item="4"/>
          <tpl fld="3" item="1"/>
          <tpl hier="3" item="2"/>
          <tpl fld="4" item="10"/>
          <tpl hier="6" item="1"/>
          <tpl hier="7" item="0"/>
          <tpl fld="2" item="6"/>
          <tpl fld="1" item="0"/>
        </tpls>
      </n>
      <n v="9100" in="0">
        <tpls c="8">
          <tpl hier="0" item="4"/>
          <tpl fld="3" item="0"/>
          <tpl hier="3" item="2"/>
          <tpl fld="4" item="8"/>
          <tpl hier="6" item="1"/>
          <tpl hier="7" item="0"/>
          <tpl fld="2" item="7"/>
          <tpl fld="1" item="0"/>
        </tpls>
      </n>
      <n v="17800" in="0">
        <tpls c="8">
          <tpl hier="0" item="4"/>
          <tpl fld="3" item="0"/>
          <tpl hier="3" item="2"/>
          <tpl fld="4" item="4"/>
          <tpl hier="6" item="1"/>
          <tpl hier="7" item="0"/>
          <tpl fld="2" item="3"/>
          <tpl fld="1" item="0"/>
        </tpls>
      </n>
      <n v="89700" in="0">
        <tpls c="7">
          <tpl hier="0" item="4"/>
          <tpl fld="3" item="0"/>
          <tpl hier="3" item="2"/>
          <tpl hier="6" item="1"/>
          <tpl hier="7" item="0"/>
          <tpl fld="2" item="10"/>
          <tpl fld="1" item="0"/>
        </tpls>
      </n>
      <m in="0">
        <tpls c="8">
          <tpl hier="0" item="4"/>
          <tpl fld="3" item="1"/>
          <tpl hier="3" item="2"/>
          <tpl fld="4" item="16"/>
          <tpl hier="6" item="1"/>
          <tpl hier="7" item="0"/>
          <tpl fld="2" item="3"/>
          <tpl fld="1" item="0"/>
        </tpls>
      </m>
      <n v="12800" in="0">
        <tpls c="8">
          <tpl hier="0" item="4"/>
          <tpl fld="3" item="0"/>
          <tpl hier="3" item="2"/>
          <tpl fld="4" item="8"/>
          <tpl hier="6" item="1"/>
          <tpl hier="7" item="0"/>
          <tpl fld="2" item="6"/>
          <tpl fld="1" item="0"/>
        </tpls>
      </n>
      <n v="22200" in="0">
        <tpls c="8">
          <tpl hier="0" item="4"/>
          <tpl fld="3" item="0"/>
          <tpl hier="3" item="2"/>
          <tpl fld="4" item="2"/>
          <tpl hier="6" item="1"/>
          <tpl hier="7" item="0"/>
          <tpl fld="2" item="8"/>
          <tpl fld="1" item="0"/>
        </tpls>
      </n>
      <n v="500" in="0">
        <tpls c="8">
          <tpl hier="0" item="4"/>
          <tpl fld="3" item="1"/>
          <tpl hier="3" item="2"/>
          <tpl fld="4" item="17"/>
          <tpl hier="6" item="1"/>
          <tpl hier="7" item="0"/>
          <tpl fld="2" item="7"/>
          <tpl fld="1" item="0"/>
        </tpls>
      </n>
      <n v="11500" in="0">
        <tpls c="8">
          <tpl hier="0" item="4"/>
          <tpl fld="3" item="1"/>
          <tpl hier="3" item="2"/>
          <tpl fld="4" item="10"/>
          <tpl hier="6" item="1"/>
          <tpl hier="7" item="0"/>
          <tpl fld="2" item="4"/>
          <tpl fld="1" item="0"/>
        </tpls>
      </n>
      <n v="79800" in="0">
        <tpls c="8">
          <tpl hier="0" item="4"/>
          <tpl fld="3" item="0"/>
          <tpl hier="3" item="2"/>
          <tpl fld="4" item="5"/>
          <tpl hier="6" item="1"/>
          <tpl hier="7" item="0"/>
          <tpl fld="2" item="6"/>
          <tpl fld="1" item="0"/>
        </tpls>
      </n>
      <n v="184600" in="0">
        <tpls c="7">
          <tpl hier="0" item="4"/>
          <tpl fld="3" item="0"/>
          <tpl hier="3" item="2"/>
          <tpl hier="6" item="1"/>
          <tpl hier="7" item="0"/>
          <tpl fld="2" item="8"/>
          <tpl fld="1" item="0"/>
        </tpls>
      </n>
      <m in="0">
        <tpls c="8">
          <tpl hier="0" item="4"/>
          <tpl fld="3" item="1"/>
          <tpl hier="3" item="2"/>
          <tpl fld="4" item="14"/>
          <tpl hier="6" item="1"/>
          <tpl hier="7" item="0"/>
          <tpl fld="2" item="7"/>
          <tpl fld="1" item="0"/>
        </tpls>
      </m>
      <n v="19500" in="0">
        <tpls c="8">
          <tpl hier="0" item="4"/>
          <tpl fld="3" item="0"/>
          <tpl hier="3" item="2"/>
          <tpl fld="4" item="2"/>
          <tpl hier="6" item="1"/>
          <tpl hier="7" item="0"/>
          <tpl fld="2" item="6"/>
          <tpl fld="1" item="0"/>
        </tpls>
      </n>
      <n v="17300" in="0">
        <tpls c="8">
          <tpl hier="0" item="4"/>
          <tpl fld="3" item="0"/>
          <tpl hier="3" item="2"/>
          <tpl fld="4" item="4"/>
          <tpl hier="6" item="5"/>
          <tpl hier="7" item="0"/>
          <tpl fld="2" item="0"/>
          <tpl fld="1" item="0"/>
        </tpls>
      </n>
      <n v="600" in="0">
        <tpls c="8">
          <tpl hier="0" item="4"/>
          <tpl fld="3" item="1"/>
          <tpl hier="3" item="2"/>
          <tpl fld="4" item="20"/>
          <tpl hier="6" item="5"/>
          <tpl hier="7" item="0"/>
          <tpl fld="2" item="10"/>
          <tpl fld="1" item="0"/>
        </tpls>
      </n>
      <n v="54100" in="0">
        <tpls c="8">
          <tpl hier="0" item="4"/>
          <tpl fld="3" item="1"/>
          <tpl hier="3" item="2"/>
          <tpl fld="4" item="19"/>
          <tpl hier="6" item="5"/>
          <tpl hier="7" item="0"/>
          <tpl fld="2" item="5"/>
          <tpl fld="1" item="0"/>
        </tpls>
      </n>
      <m in="0">
        <tpls c="8">
          <tpl hier="0" item="4"/>
          <tpl fld="3" item="1"/>
          <tpl hier="3" item="2"/>
          <tpl fld="4" item="18"/>
          <tpl hier="6" item="5"/>
          <tpl hier="7" item="0"/>
          <tpl fld="2" item="0"/>
          <tpl fld="1" item="0"/>
        </tpls>
      </m>
      <m in="0">
        <tpls c="8">
          <tpl hier="0" item="4"/>
          <tpl fld="3" item="1"/>
          <tpl hier="3" item="2"/>
          <tpl fld="4" item="16"/>
          <tpl hier="6" item="5"/>
          <tpl hier="7" item="0"/>
          <tpl fld="2" item="6"/>
          <tpl fld="1" item="0"/>
        </tpls>
      </m>
      <n v="13400" in="0">
        <tpls c="8">
          <tpl hier="0" item="4"/>
          <tpl fld="3" item="1"/>
          <tpl hier="3" item="2"/>
          <tpl fld="4" item="15"/>
          <tpl hier="6" item="5"/>
          <tpl hier="7" item="0"/>
          <tpl fld="2" item="1"/>
          <tpl fld="1" item="0"/>
        </tpls>
      </n>
      <n v="1000" in="0">
        <tpls c="8">
          <tpl hier="0" item="4"/>
          <tpl fld="3" item="1"/>
          <tpl hier="3" item="2"/>
          <tpl fld="4" item="13"/>
          <tpl hier="6" item="5"/>
          <tpl hier="7" item="0"/>
          <tpl fld="2" item="7"/>
          <tpl fld="1" item="0"/>
        </tpls>
      </n>
      <n v="11000" in="0">
        <tpls c="8">
          <tpl hier="0" item="4"/>
          <tpl fld="3" item="1"/>
          <tpl hier="3" item="2"/>
          <tpl fld="4" item="12"/>
          <tpl hier="6" item="5"/>
          <tpl hier="7" item="0"/>
          <tpl fld="2" item="2"/>
          <tpl fld="1" item="0"/>
        </tpls>
      </n>
      <n v="21400" in="0">
        <tpls c="8">
          <tpl hier="0" item="4"/>
          <tpl fld="3" item="1"/>
          <tpl hier="3" item="2"/>
          <tpl fld="4" item="10"/>
          <tpl hier="6" item="5"/>
          <tpl hier="7" item="0"/>
          <tpl fld="2" item="8"/>
          <tpl fld="1" item="0"/>
        </tpls>
      </n>
      <m in="0">
        <tpls c="8">
          <tpl hier="0" item="4"/>
          <tpl fld="3" item="1"/>
          <tpl hier="3" item="2"/>
          <tpl fld="4" item="9"/>
          <tpl hier="6" item="5"/>
          <tpl hier="7" item="0"/>
          <tpl fld="2" item="3"/>
          <tpl fld="1" item="0"/>
        </tpls>
      </m>
      <n v="12400" in="0">
        <tpls c="8">
          <tpl hier="0" item="4"/>
          <tpl fld="3" item="0"/>
          <tpl hier="3" item="2"/>
          <tpl fld="4" item="8"/>
          <tpl hier="6" item="5"/>
          <tpl hier="7" item="0"/>
          <tpl fld="2" item="9"/>
          <tpl fld="1" item="0"/>
        </tpls>
      </n>
      <n v="8800" in="0">
        <tpls c="8">
          <tpl hier="0" item="4"/>
          <tpl fld="3" item="0"/>
          <tpl hier="3" item="2"/>
          <tpl fld="4" item="7"/>
          <tpl hier="6" item="5"/>
          <tpl hier="7" item="0"/>
          <tpl fld="2" item="4"/>
          <tpl fld="1" item="0"/>
        </tpls>
      </n>
      <n v="74400" in="0">
        <tpls c="8">
          <tpl hier="0" item="4"/>
          <tpl fld="3" item="0"/>
          <tpl hier="3" item="2"/>
          <tpl fld="4" item="5"/>
          <tpl hier="6" item="5"/>
          <tpl hier="7" item="0"/>
          <tpl fld="2" item="10"/>
          <tpl fld="1" item="0"/>
        </tpls>
      </n>
      <n v="19600" in="0">
        <tpls c="8">
          <tpl hier="0" item="4"/>
          <tpl fld="3" item="0"/>
          <tpl hier="3" item="2"/>
          <tpl fld="4" item="4"/>
          <tpl hier="6" item="5"/>
          <tpl hier="7" item="0"/>
          <tpl fld="2" item="5"/>
          <tpl fld="1" item="0"/>
        </tpls>
      </n>
      <n v="14600" in="0">
        <tpls c="8">
          <tpl hier="0" item="4"/>
          <tpl fld="3" item="0"/>
          <tpl hier="3" item="2"/>
          <tpl fld="4" item="3"/>
          <tpl hier="6" item="5"/>
          <tpl hier="7" item="0"/>
          <tpl fld="2" item="0"/>
          <tpl fld="1" item="0"/>
        </tpls>
      </n>
      <m in="0">
        <tpls c="8">
          <tpl hier="0" item="4"/>
          <tpl fld="3" item="0"/>
          <tpl hier="3" item="2"/>
          <tpl fld="4" item="1"/>
          <tpl hier="6" item="5"/>
          <tpl hier="7" item="0"/>
          <tpl fld="2" item="6"/>
          <tpl fld="1" item="0"/>
        </tpls>
      </m>
      <m in="0">
        <tpls c="8">
          <tpl hier="0" item="4"/>
          <tpl fld="3" item="0"/>
          <tpl hier="3" item="2"/>
          <tpl fld="4" item="0"/>
          <tpl hier="6" item="5"/>
          <tpl hier="7" item="0"/>
          <tpl fld="2" item="1"/>
          <tpl fld="1" item="0"/>
        </tpls>
      </m>
      <m in="0">
        <tpls c="8">
          <tpl hier="0" item="4"/>
          <tpl fld="3" item="1"/>
          <tpl hier="3" item="2"/>
          <tpl fld="4" item="20"/>
          <tpl hier="6" item="5"/>
          <tpl hier="7" item="0"/>
          <tpl fld="2" item="9"/>
          <tpl fld="1" item="0"/>
        </tpls>
      </m>
      <n v="10000" in="0">
        <tpls c="8">
          <tpl hier="0" item="4"/>
          <tpl fld="3" item="1"/>
          <tpl hier="3" item="2"/>
          <tpl fld="4" item="12"/>
          <tpl hier="6" item="5"/>
          <tpl hier="7" item="0"/>
          <tpl fld="2" item="1"/>
          <tpl fld="1" item="0"/>
        </tpls>
      </n>
      <n v="18200" in="0">
        <tpls c="8">
          <tpl hier="0" item="4"/>
          <tpl fld="3" item="0"/>
          <tpl hier="3" item="2"/>
          <tpl fld="4" item="4"/>
          <tpl hier="6" item="5"/>
          <tpl hier="7" item="0"/>
          <tpl fld="2" item="4"/>
          <tpl fld="1" item="0"/>
        </tpls>
      </n>
      <m in="0">
        <tpls c="8">
          <tpl hier="0" item="4"/>
          <tpl fld="3" item="0"/>
          <tpl hier="3" item="2"/>
          <tpl fld="4" item="0"/>
          <tpl hier="6" item="5"/>
          <tpl hier="7" item="0"/>
          <tpl fld="2" item="0"/>
          <tpl fld="1" item="0"/>
        </tpls>
      </m>
      <n v="59800" in="0">
        <tpls c="8">
          <tpl hier="0" item="4"/>
          <tpl fld="3" item="1"/>
          <tpl hier="3" item="2"/>
          <tpl fld="4" item="19"/>
          <tpl hier="6" item="5"/>
          <tpl hier="7" item="0"/>
          <tpl fld="2" item="3"/>
          <tpl fld="1" item="0"/>
        </tpls>
      </n>
      <m in="0">
        <tpls c="8">
          <tpl hier="0" item="4"/>
          <tpl fld="3" item="1"/>
          <tpl hier="3" item="2"/>
          <tpl fld="4" item="14"/>
          <tpl hier="6" item="5"/>
          <tpl hier="7" item="0"/>
          <tpl fld="2" item="10"/>
          <tpl fld="1" item="0"/>
        </tpls>
      </m>
      <m in="0">
        <tpls c="8">
          <tpl hier="0" item="4"/>
          <tpl fld="3" item="1"/>
          <tpl hier="3" item="2"/>
          <tpl fld="4" item="9"/>
          <tpl hier="6" item="5"/>
          <tpl hier="7" item="0"/>
          <tpl fld="2" item="1"/>
          <tpl fld="1" item="0"/>
        </tpls>
      </m>
      <n v="2500" in="0">
        <tpls c="8">
          <tpl hier="0" item="4"/>
          <tpl fld="3" item="0"/>
          <tpl hier="3" item="2"/>
          <tpl fld="4" item="7"/>
          <tpl hier="6" item="5"/>
          <tpl hier="7" item="0"/>
          <tpl fld="2" item="2"/>
          <tpl fld="1" item="0"/>
        </tpls>
      </n>
      <n v="16600" in="0">
        <tpls c="8">
          <tpl hier="0" item="4"/>
          <tpl fld="3" item="0"/>
          <tpl hier="3" item="2"/>
          <tpl fld="4" item="2"/>
          <tpl hier="6" item="5"/>
          <tpl hier="7" item="0"/>
          <tpl fld="2" item="9"/>
          <tpl fld="1" item="0"/>
        </tpls>
      </n>
      <m in="0">
        <tpls c="8">
          <tpl hier="0" item="4"/>
          <tpl fld="3" item="1"/>
          <tpl hier="3" item="2"/>
          <tpl fld="4" item="17"/>
          <tpl hier="6" item="5"/>
          <tpl hier="7" item="0"/>
          <tpl fld="2" item="8"/>
          <tpl fld="1" item="0"/>
        </tpls>
      </m>
      <m in="0">
        <tpls c="8">
          <tpl hier="0" item="4"/>
          <tpl fld="3" item="1"/>
          <tpl hier="3" item="2"/>
          <tpl fld="4" item="14"/>
          <tpl hier="6" item="5"/>
          <tpl hier="7" item="0"/>
          <tpl fld="2" item="9"/>
          <tpl fld="1" item="0"/>
        </tpls>
      </m>
      <m in="0">
        <tpls c="8">
          <tpl hier="0" item="4"/>
          <tpl fld="3" item="1"/>
          <tpl hier="3" item="2"/>
          <tpl fld="4" item="9"/>
          <tpl hier="6" item="5"/>
          <tpl hier="7" item="0"/>
          <tpl fld="2" item="0"/>
          <tpl fld="1" item="0"/>
        </tpls>
      </m>
      <n v="9200" in="0">
        <tpls c="8">
          <tpl hier="0" item="4"/>
          <tpl fld="3" item="0"/>
          <tpl hier="3" item="2"/>
          <tpl fld="4" item="4"/>
          <tpl hier="6" item="5"/>
          <tpl hier="7" item="0"/>
          <tpl fld="2" item="2"/>
          <tpl fld="1" item="0"/>
        </tpls>
      </n>
      <m in="0">
        <tpls c="8">
          <tpl hier="0" item="4"/>
          <tpl fld="3" item="1"/>
          <tpl hier="3" item="2"/>
          <tpl fld="4" item="20"/>
          <tpl hier="6" item="5"/>
          <tpl hier="7" item="0"/>
          <tpl fld="2" item="6"/>
          <tpl fld="1" item="0"/>
        </tpls>
      </m>
      <m in="0">
        <tpls c="8">
          <tpl hier="0" item="4"/>
          <tpl fld="3" item="1"/>
          <tpl hier="3" item="2"/>
          <tpl fld="4" item="14"/>
          <tpl hier="6" item="5"/>
          <tpl hier="7" item="0"/>
          <tpl fld="2" item="8"/>
          <tpl fld="1" item="0"/>
        </tpls>
      </m>
      <n v="16300" in="0">
        <tpls c="8">
          <tpl hier="0" item="4"/>
          <tpl fld="3" item="1"/>
          <tpl hier="3" item="2"/>
          <tpl fld="4" item="11"/>
          <tpl hier="6" item="5"/>
          <tpl hier="7" item="0"/>
          <tpl fld="2" item="9"/>
          <tpl fld="1" item="0"/>
        </tpls>
      </n>
      <n v="13700" in="0">
        <tpls c="8">
          <tpl hier="0" item="4"/>
          <tpl fld="3" item="0"/>
          <tpl hier="3" item="2"/>
          <tpl fld="4" item="8"/>
          <tpl hier="6" item="5"/>
          <tpl hier="7" item="0"/>
          <tpl fld="2" item="5"/>
          <tpl fld="1" item="0"/>
        </tpls>
      </n>
      <n v="15800" in="0">
        <tpls c="8">
          <tpl hier="0" item="4"/>
          <tpl fld="3" item="0"/>
          <tpl hier="3" item="2"/>
          <tpl fld="4" item="4"/>
          <tpl hier="6" item="5"/>
          <tpl hier="7" item="0"/>
          <tpl fld="2" item="1"/>
          <tpl fld="1" item="0"/>
        </tpls>
      </n>
      <n v="51100" in="0">
        <tpls c="8">
          <tpl hier="0" item="4"/>
          <tpl fld="3" item="1"/>
          <tpl hier="3" item="2"/>
          <tpl fld="4" item="19"/>
          <tpl hier="6" item="5"/>
          <tpl hier="7" item="0"/>
          <tpl fld="2" item="0"/>
          <tpl fld="1" item="0"/>
        </tpls>
      </n>
      <n v="105800" in="0">
        <tpls c="7">
          <tpl hier="0" item="4"/>
          <tpl fld="3" item="1"/>
          <tpl hier="3" item="2"/>
          <tpl hier="6" item="5"/>
          <tpl hier="7" item="0"/>
          <tpl fld="2" item="9"/>
          <tpl fld="1" item="0"/>
        </tpls>
      </n>
      <m in="0">
        <tpls c="8">
          <tpl hier="0" item="4"/>
          <tpl fld="3" item="1"/>
          <tpl hier="3" item="2"/>
          <tpl fld="4" item="20"/>
          <tpl hier="6" item="5"/>
          <tpl hier="7" item="0"/>
          <tpl fld="2" item="5"/>
          <tpl fld="1" item="0"/>
        </tpls>
      </m>
      <m in="0">
        <tpls c="8">
          <tpl hier="0" item="4"/>
          <tpl fld="3" item="1"/>
          <tpl hier="3" item="2"/>
          <tpl fld="4" item="20"/>
          <tpl hier="6" item="5"/>
          <tpl hier="7" item="0"/>
          <tpl fld="2" item="4"/>
          <tpl fld="1" item="0"/>
        </tpls>
      </m>
      <m in="0">
        <tpls c="8">
          <tpl hier="0" item="4"/>
          <tpl fld="3" item="1"/>
          <tpl hier="3" item="2"/>
          <tpl fld="4" item="18"/>
          <tpl hier="6" item="5"/>
          <tpl hier="7" item="0"/>
          <tpl fld="2" item="10"/>
          <tpl fld="1" item="0"/>
        </tpls>
      </m>
      <m in="0">
        <tpls c="8">
          <tpl hier="0" item="4"/>
          <tpl fld="3" item="1"/>
          <tpl hier="3" item="2"/>
          <tpl fld="4" item="17"/>
          <tpl hier="6" item="5"/>
          <tpl hier="7" item="0"/>
          <tpl fld="2" item="5"/>
          <tpl fld="1" item="0"/>
        </tpls>
      </m>
      <m in="0">
        <tpls c="8">
          <tpl hier="0" item="4"/>
          <tpl fld="3" item="1"/>
          <tpl hier="3" item="2"/>
          <tpl fld="4" item="16"/>
          <tpl hier="6" item="5"/>
          <tpl hier="7" item="0"/>
          <tpl fld="2" item="0"/>
          <tpl fld="1" item="0"/>
        </tpls>
      </m>
      <m in="0">
        <tpls c="8">
          <tpl hier="0" item="4"/>
          <tpl fld="3" item="1"/>
          <tpl hier="3" item="2"/>
          <tpl fld="4" item="14"/>
          <tpl hier="6" item="5"/>
          <tpl hier="7" item="0"/>
          <tpl fld="2" item="6"/>
          <tpl fld="1" item="0"/>
        </tpls>
      </m>
      <m in="0">
        <tpls c="8">
          <tpl hier="0" item="4"/>
          <tpl fld="3" item="1"/>
          <tpl hier="3" item="2"/>
          <tpl fld="4" item="13"/>
          <tpl hier="6" item="5"/>
          <tpl hier="7" item="0"/>
          <tpl fld="2" item="1"/>
          <tpl fld="1" item="0"/>
        </tpls>
      </m>
      <n v="15500" in="0">
        <tpls c="8">
          <tpl hier="0" item="4"/>
          <tpl fld="3" item="1"/>
          <tpl hier="3" item="2"/>
          <tpl fld="4" item="11"/>
          <tpl hier="6" item="5"/>
          <tpl hier="7" item="0"/>
          <tpl fld="2" item="7"/>
          <tpl fld="1" item="0"/>
        </tpls>
      </n>
      <n v="17600" in="0">
        <tpls c="8">
          <tpl hier="0" item="4"/>
          <tpl fld="3" item="1"/>
          <tpl hier="3" item="2"/>
          <tpl fld="4" item="10"/>
          <tpl hier="6" item="5"/>
          <tpl hier="7" item="0"/>
          <tpl fld="2" item="2"/>
          <tpl fld="1" item="0"/>
        </tpls>
      </n>
      <n v="107600" in="0">
        <tpls c="7">
          <tpl hier="0" item="4"/>
          <tpl fld="3" item="1"/>
          <tpl hier="3" item="2"/>
          <tpl hier="6" item="5"/>
          <tpl hier="7" item="0"/>
          <tpl fld="2" item="8"/>
          <tpl fld="1" item="0"/>
        </tpls>
      </n>
      <n v="11500" in="0">
        <tpls c="8">
          <tpl hier="0" item="4"/>
          <tpl fld="3" item="0"/>
          <tpl hier="3" item="2"/>
          <tpl fld="4" item="8"/>
          <tpl hier="6" item="5"/>
          <tpl hier="7" item="0"/>
          <tpl fld="2" item="3"/>
          <tpl fld="1" item="0"/>
        </tpls>
      </n>
      <n v="7300" in="0">
        <tpls c="8">
          <tpl hier="0" item="4"/>
          <tpl fld="3" item="0"/>
          <tpl hier="3" item="2"/>
          <tpl fld="4" item="6"/>
          <tpl hier="6" item="5"/>
          <tpl hier="7" item="0"/>
          <tpl fld="2" item="9"/>
          <tpl fld="1" item="0"/>
        </tpls>
      </n>
      <n v="58300" in="0">
        <tpls c="8">
          <tpl hier="0" item="4"/>
          <tpl fld="3" item="0"/>
          <tpl hier="3" item="2"/>
          <tpl fld="4" item="5"/>
          <tpl hier="6" item="5"/>
          <tpl hier="7" item="0"/>
          <tpl fld="2" item="4"/>
          <tpl fld="1" item="0"/>
        </tpls>
      </n>
      <n v="16400" in="0">
        <tpls c="8">
          <tpl hier="0" item="4"/>
          <tpl fld="3" item="0"/>
          <tpl hier="3" item="2"/>
          <tpl fld="4" item="3"/>
          <tpl hier="6" item="5"/>
          <tpl hier="7" item="0"/>
          <tpl fld="2" item="10"/>
          <tpl fld="1" item="0"/>
        </tpls>
      </n>
      <n v="27700" in="0">
        <tpls c="8">
          <tpl hier="0" item="4"/>
          <tpl fld="3" item="0"/>
          <tpl hier="3" item="2"/>
          <tpl fld="4" item="2"/>
          <tpl hier="6" item="5"/>
          <tpl hier="7" item="0"/>
          <tpl fld="2" item="5"/>
          <tpl fld="1" item="0"/>
        </tpls>
      </n>
      <n v="1100" in="0">
        <tpls c="8">
          <tpl hier="0" item="4"/>
          <tpl fld="3" item="0"/>
          <tpl hier="3" item="2"/>
          <tpl fld="4" item="1"/>
          <tpl hier="6" item="5"/>
          <tpl hier="7" item="0"/>
          <tpl fld="2" item="0"/>
          <tpl fld="1" item="0"/>
        </tpls>
      </n>
      <n v="166500" in="0">
        <tpls c="7">
          <tpl hier="0" item="4"/>
          <tpl fld="3" item="0"/>
          <tpl hier="3" item="2"/>
          <tpl hier="6" item="5"/>
          <tpl hier="7" item="0"/>
          <tpl fld="2" item="6"/>
          <tpl fld="1" item="0"/>
        </tpls>
      </n>
      <m in="0">
        <tpls c="8">
          <tpl hier="0" item="4"/>
          <tpl fld="3" item="1"/>
          <tpl hier="3" item="2"/>
          <tpl fld="4" item="20"/>
          <tpl hier="6" item="5"/>
          <tpl hier="7" item="0"/>
          <tpl fld="2" item="3"/>
          <tpl fld="1" item="0"/>
        </tpls>
      </m>
      <m in="0">
        <tpls c="8">
          <tpl hier="0" item="4"/>
          <tpl fld="3" item="1"/>
          <tpl hier="3" item="2"/>
          <tpl fld="4" item="18"/>
          <tpl hier="6" item="5"/>
          <tpl hier="7" item="0"/>
          <tpl fld="2" item="9"/>
          <tpl fld="1" item="0"/>
        </tpls>
      </m>
      <m in="0">
        <tpls c="8">
          <tpl hier="0" item="4"/>
          <tpl fld="3" item="1"/>
          <tpl hier="3" item="2"/>
          <tpl fld="4" item="17"/>
          <tpl hier="6" item="5"/>
          <tpl hier="7" item="0"/>
          <tpl fld="2" item="4"/>
          <tpl fld="1" item="0"/>
        </tpls>
      </m>
      <n v="12600" in="0">
        <tpls c="8">
          <tpl hier="0" item="4"/>
          <tpl fld="3" item="1"/>
          <tpl hier="3" item="2"/>
          <tpl fld="4" item="15"/>
          <tpl hier="6" item="5"/>
          <tpl hier="7" item="0"/>
          <tpl fld="2" item="10"/>
          <tpl fld="1" item="0"/>
        </tpls>
      </n>
      <m in="0">
        <tpls c="8">
          <tpl hier="0" item="4"/>
          <tpl fld="3" item="1"/>
          <tpl hier="3" item="2"/>
          <tpl fld="4" item="14"/>
          <tpl hier="6" item="5"/>
          <tpl hier="7" item="0"/>
          <tpl fld="2" item="5"/>
          <tpl fld="1" item="0"/>
        </tpls>
      </m>
      <n v="500" in="0">
        <tpls c="8">
          <tpl hier="0" item="4"/>
          <tpl fld="3" item="1"/>
          <tpl hier="3" item="2"/>
          <tpl fld="4" item="13"/>
          <tpl hier="6" item="5"/>
          <tpl hier="7" item="0"/>
          <tpl fld="2" item="0"/>
          <tpl fld="1" item="0"/>
        </tpls>
      </n>
      <n v="16300" in="0">
        <tpls c="8">
          <tpl hier="0" item="4"/>
          <tpl fld="3" item="1"/>
          <tpl hier="3" item="2"/>
          <tpl fld="4" item="11"/>
          <tpl hier="6" item="5"/>
          <tpl hier="7" item="0"/>
          <tpl fld="2" item="6"/>
          <tpl fld="1" item="0"/>
        </tpls>
      </n>
      <n v="13200" in="0">
        <tpls c="8">
          <tpl hier="0" item="4"/>
          <tpl fld="3" item="1"/>
          <tpl hier="3" item="2"/>
          <tpl fld="4" item="10"/>
          <tpl hier="6" item="5"/>
          <tpl hier="7" item="0"/>
          <tpl fld="2" item="1"/>
          <tpl fld="1" item="0"/>
        </tpls>
      </n>
      <n v="103300" in="0">
        <tpls c="7">
          <tpl hier="0" item="4"/>
          <tpl fld="3" item="1"/>
          <tpl hier="3" item="2"/>
          <tpl hier="6" item="5"/>
          <tpl hier="7" item="0"/>
          <tpl fld="2" item="7"/>
          <tpl fld="1" item="0"/>
        </tpls>
      </n>
      <n v="4100" in="0">
        <tpls c="8">
          <tpl hier="0" item="4"/>
          <tpl fld="3" item="0"/>
          <tpl hier="3" item="2"/>
          <tpl fld="4" item="8"/>
          <tpl hier="6" item="5"/>
          <tpl hier="7" item="0"/>
          <tpl fld="2" item="2"/>
          <tpl fld="1" item="0"/>
        </tpls>
      </n>
      <n v="14400" in="0">
        <tpls c="8">
          <tpl hier="0" item="4"/>
          <tpl fld="3" item="0"/>
          <tpl hier="3" item="2"/>
          <tpl fld="4" item="6"/>
          <tpl hier="6" item="5"/>
          <tpl hier="7" item="0"/>
          <tpl fld="2" item="8"/>
          <tpl fld="1" item="0"/>
        </tpls>
      </n>
      <n v="74200" in="0">
        <tpls c="8">
          <tpl hier="0" item="4"/>
          <tpl fld="3" item="0"/>
          <tpl hier="3" item="2"/>
          <tpl fld="4" item="5"/>
          <tpl hier="6" item="5"/>
          <tpl hier="7" item="0"/>
          <tpl fld="2" item="3"/>
          <tpl fld="1" item="0"/>
        </tpls>
      </n>
      <n v="20700" in="0">
        <tpls c="8">
          <tpl hier="0" item="4"/>
          <tpl fld="3" item="0"/>
          <tpl hier="3" item="2"/>
          <tpl fld="4" item="3"/>
          <tpl hier="6" item="5"/>
          <tpl hier="7" item="0"/>
          <tpl fld="2" item="9"/>
          <tpl fld="1" item="0"/>
        </tpls>
      </n>
      <n v="26100" in="0">
        <tpls c="8">
          <tpl hier="0" item="4"/>
          <tpl fld="3" item="0"/>
          <tpl hier="3" item="2"/>
          <tpl fld="4" item="2"/>
          <tpl hier="6" item="5"/>
          <tpl hier="7" item="0"/>
          <tpl fld="2" item="4"/>
          <tpl fld="1" item="0"/>
        </tpls>
      </n>
      <m in="0">
        <tpls c="8">
          <tpl hier="0" item="4"/>
          <tpl fld="3" item="0"/>
          <tpl hier="3" item="2"/>
          <tpl fld="4" item="0"/>
          <tpl hier="6" item="5"/>
          <tpl hier="7" item="0"/>
          <tpl fld="2" item="10"/>
          <tpl fld="1" item="0"/>
        </tpls>
      </m>
      <n v="161200" in="0">
        <tpls c="7">
          <tpl hier="0" item="4"/>
          <tpl fld="3" item="0"/>
          <tpl hier="3" item="2"/>
          <tpl hier="6" item="5"/>
          <tpl hier="7" item="0"/>
          <tpl fld="2" item="5"/>
          <tpl fld="1" item="0"/>
        </tpls>
      </n>
      <m in="0">
        <tpls c="8">
          <tpl hier="0" item="4"/>
          <tpl fld="3" item="1"/>
          <tpl hier="3" item="2"/>
          <tpl fld="4" item="13"/>
          <tpl hier="6" item="5"/>
          <tpl hier="7" item="0"/>
          <tpl fld="2" item="2"/>
          <tpl fld="1" item="0"/>
        </tpls>
      </m>
      <n v="500" in="0">
        <tpls c="8">
          <tpl hier="0" item="4"/>
          <tpl fld="3" item="1"/>
          <tpl hier="3" item="2"/>
          <tpl fld="4" item="20"/>
          <tpl hier="6" item="5"/>
          <tpl hier="7" item="0"/>
          <tpl fld="2" item="2"/>
          <tpl fld="1" item="0"/>
        </tpls>
      </n>
      <m in="0">
        <tpls c="8">
          <tpl hier="0" item="4"/>
          <tpl fld="3" item="1"/>
          <tpl hier="3" item="2"/>
          <tpl fld="4" item="18"/>
          <tpl hier="6" item="5"/>
          <tpl hier="7" item="0"/>
          <tpl fld="2" item="8"/>
          <tpl fld="1" item="0"/>
        </tpls>
      </m>
      <m in="0">
        <tpls c="8">
          <tpl hier="0" item="4"/>
          <tpl fld="3" item="1"/>
          <tpl hier="3" item="2"/>
          <tpl fld="4" item="17"/>
          <tpl hier="6" item="5"/>
          <tpl hier="7" item="0"/>
          <tpl fld="2" item="3"/>
          <tpl fld="1" item="0"/>
        </tpls>
      </m>
      <n v="13700" in="0">
        <tpls c="8">
          <tpl hier="0" item="4"/>
          <tpl fld="3" item="1"/>
          <tpl hier="3" item="2"/>
          <tpl fld="4" item="15"/>
          <tpl hier="6" item="5"/>
          <tpl hier="7" item="0"/>
          <tpl fld="2" item="9"/>
          <tpl fld="1" item="0"/>
        </tpls>
      </n>
      <m in="0">
        <tpls c="8">
          <tpl hier="0" item="4"/>
          <tpl fld="3" item="1"/>
          <tpl hier="3" item="2"/>
          <tpl fld="4" item="14"/>
          <tpl hier="6" item="5"/>
          <tpl hier="7" item="0"/>
          <tpl fld="2" item="4"/>
          <tpl fld="1" item="0"/>
        </tpls>
      </m>
      <n v="8100" in="0">
        <tpls c="8">
          <tpl hier="0" item="4"/>
          <tpl fld="3" item="1"/>
          <tpl hier="3" item="2"/>
          <tpl fld="4" item="12"/>
          <tpl hier="6" item="5"/>
          <tpl hier="7" item="0"/>
          <tpl fld="2" item="10"/>
          <tpl fld="1" item="0"/>
        </tpls>
      </n>
      <n v="20100" in="0">
        <tpls c="8">
          <tpl hier="0" item="4"/>
          <tpl fld="3" item="1"/>
          <tpl hier="3" item="2"/>
          <tpl fld="4" item="11"/>
          <tpl hier="6" item="5"/>
          <tpl hier="7" item="0"/>
          <tpl fld="2" item="5"/>
          <tpl fld="1" item="0"/>
        </tpls>
      </n>
      <n v="13400" in="0">
        <tpls c="8">
          <tpl hier="0" item="4"/>
          <tpl fld="3" item="1"/>
          <tpl hier="3" item="2"/>
          <tpl fld="4" item="10"/>
          <tpl hier="6" item="5"/>
          <tpl hier="7" item="0"/>
          <tpl fld="2" item="0"/>
          <tpl fld="1" item="0"/>
        </tpls>
      </n>
      <n v="113400" in="0">
        <tpls c="7">
          <tpl hier="0" item="4"/>
          <tpl fld="3" item="1"/>
          <tpl hier="3" item="2"/>
          <tpl hier="6" item="5"/>
          <tpl hier="7" item="0"/>
          <tpl fld="2" item="6"/>
          <tpl fld="1" item="0"/>
        </tpls>
      </n>
      <n v="6600" in="0">
        <tpls c="8">
          <tpl hier="0" item="4"/>
          <tpl fld="3" item="0"/>
          <tpl hier="3" item="2"/>
          <tpl fld="4" item="8"/>
          <tpl hier="6" item="5"/>
          <tpl hier="7" item="0"/>
          <tpl fld="2" item="1"/>
          <tpl fld="1" item="0"/>
        </tpls>
      </n>
      <n v="8300" in="0">
        <tpls c="8">
          <tpl hier="0" item="4"/>
          <tpl fld="3" item="0"/>
          <tpl hier="3" item="2"/>
          <tpl fld="4" item="6"/>
          <tpl hier="6" item="5"/>
          <tpl hier="7" item="0"/>
          <tpl fld="2" item="7"/>
          <tpl fld="1" item="0"/>
        </tpls>
      </n>
      <n v="61200" in="0">
        <tpls c="8">
          <tpl hier="0" item="4"/>
          <tpl fld="3" item="0"/>
          <tpl hier="3" item="2"/>
          <tpl fld="4" item="5"/>
          <tpl hier="6" item="5"/>
          <tpl hier="7" item="0"/>
          <tpl fld="2" item="2"/>
          <tpl fld="1" item="0"/>
        </tpls>
      </n>
      <n v="19600" in="0">
        <tpls c="8">
          <tpl hier="0" item="4"/>
          <tpl fld="3" item="0"/>
          <tpl hier="3" item="2"/>
          <tpl fld="4" item="3"/>
          <tpl hier="6" item="5"/>
          <tpl hier="7" item="0"/>
          <tpl fld="2" item="8"/>
          <tpl fld="1" item="0"/>
        </tpls>
      </n>
      <n v="25500" in="0">
        <tpls c="8">
          <tpl hier="0" item="4"/>
          <tpl fld="3" item="0"/>
          <tpl hier="3" item="2"/>
          <tpl fld="4" item="2"/>
          <tpl hier="6" item="5"/>
          <tpl hier="7" item="0"/>
          <tpl fld="2" item="3"/>
          <tpl fld="1" item="0"/>
        </tpls>
      </n>
      <m in="0">
        <tpls c="8">
          <tpl hier="0" item="4"/>
          <tpl fld="3" item="0"/>
          <tpl hier="3" item="2"/>
          <tpl fld="4" item="0"/>
          <tpl hier="6" item="5"/>
          <tpl hier="7" item="0"/>
          <tpl fld="2" item="9"/>
          <tpl fld="1" item="0"/>
        </tpls>
      </m>
      <n v="154200" in="0">
        <tpls c="7">
          <tpl hier="0" item="4"/>
          <tpl fld="3" item="0"/>
          <tpl hier="3" item="2"/>
          <tpl hier="6" item="5"/>
          <tpl hier="7" item="0"/>
          <tpl fld="2" item="4"/>
          <tpl fld="1" item="0"/>
        </tpls>
      </n>
      <m in="0">
        <tpls c="8">
          <tpl hier="0" item="4"/>
          <tpl fld="3" item="0"/>
          <tpl hier="3" item="2"/>
          <tpl fld="4" item="0"/>
          <tpl hier="6" item="5"/>
          <tpl hier="7" item="0"/>
          <tpl fld="2" item="6"/>
          <tpl fld="1" item="0"/>
        </tpls>
      </m>
      <n v="4000" in="0">
        <tpls c="8">
          <tpl hier="0" item="4"/>
          <tpl fld="3" item="0"/>
          <tpl hier="3" item="2"/>
          <tpl fld="4" item="6"/>
          <tpl hier="6" item="5"/>
          <tpl hier="7" item="0"/>
          <tpl fld="2" item="10"/>
          <tpl fld="1" item="0"/>
        </tpls>
      </n>
      <n v="1000" in="0">
        <tpls c="8">
          <tpl hier="0" item="4"/>
          <tpl fld="3" item="1"/>
          <tpl hier="3" item="2"/>
          <tpl fld="4" item="20"/>
          <tpl hier="6" item="5"/>
          <tpl hier="7" item="0"/>
          <tpl fld="2" item="1"/>
          <tpl fld="1" item="0"/>
        </tpls>
      </n>
      <m in="0">
        <tpls c="8">
          <tpl hier="0" item="4"/>
          <tpl fld="3" item="1"/>
          <tpl hier="3" item="2"/>
          <tpl fld="4" item="18"/>
          <tpl hier="6" item="5"/>
          <tpl hier="7" item="0"/>
          <tpl fld="2" item="7"/>
          <tpl fld="1" item="0"/>
        </tpls>
      </m>
      <m in="0">
        <tpls c="8">
          <tpl hier="0" item="4"/>
          <tpl fld="3" item="1"/>
          <tpl hier="3" item="2"/>
          <tpl fld="4" item="17"/>
          <tpl hier="6" item="5"/>
          <tpl hier="7" item="0"/>
          <tpl fld="2" item="2"/>
          <tpl fld="1" item="0"/>
        </tpls>
      </m>
      <n v="14500" in="0">
        <tpls c="8">
          <tpl hier="0" item="4"/>
          <tpl fld="3" item="1"/>
          <tpl hier="3" item="2"/>
          <tpl fld="4" item="15"/>
          <tpl hier="6" item="5"/>
          <tpl hier="7" item="0"/>
          <tpl fld="2" item="8"/>
          <tpl fld="1" item="0"/>
        </tpls>
      </n>
      <m in="0">
        <tpls c="8">
          <tpl hier="0" item="4"/>
          <tpl fld="3" item="1"/>
          <tpl hier="3" item="2"/>
          <tpl fld="4" item="14"/>
          <tpl hier="6" item="5"/>
          <tpl hier="7" item="0"/>
          <tpl fld="2" item="3"/>
          <tpl fld="1" item="0"/>
        </tpls>
      </m>
      <n v="7000" in="0">
        <tpls c="8">
          <tpl hier="0" item="4"/>
          <tpl fld="3" item="1"/>
          <tpl hier="3" item="2"/>
          <tpl fld="4" item="12"/>
          <tpl hier="6" item="5"/>
          <tpl hier="7" item="0"/>
          <tpl fld="2" item="9"/>
          <tpl fld="1" item="0"/>
        </tpls>
      </n>
      <n v="22000" in="0">
        <tpls c="8">
          <tpl hier="0" item="4"/>
          <tpl fld="3" item="1"/>
          <tpl hier="3" item="2"/>
          <tpl fld="4" item="11"/>
          <tpl hier="6" item="5"/>
          <tpl hier="7" item="0"/>
          <tpl fld="2" item="4"/>
          <tpl fld="1" item="0"/>
        </tpls>
      </n>
      <n v="600" in="0">
        <tpls c="8">
          <tpl hier="0" item="4"/>
          <tpl fld="3" item="1"/>
          <tpl hier="3" item="2"/>
          <tpl fld="4" item="9"/>
          <tpl hier="6" item="5"/>
          <tpl hier="7" item="0"/>
          <tpl fld="2" item="10"/>
          <tpl fld="1" item="0"/>
        </tpls>
      </n>
      <n v="113200" in="0">
        <tpls c="7">
          <tpl hier="0" item="4"/>
          <tpl fld="3" item="1"/>
          <tpl hier="3" item="2"/>
          <tpl hier="6" item="5"/>
          <tpl hier="7" item="0"/>
          <tpl fld="2" item="5"/>
          <tpl fld="1" item="0"/>
        </tpls>
      </n>
      <n v="5100" in="0">
        <tpls c="8">
          <tpl hier="0" item="4"/>
          <tpl fld="3" item="0"/>
          <tpl hier="3" item="2"/>
          <tpl fld="4" item="8"/>
          <tpl hier="6" item="5"/>
          <tpl hier="7" item="0"/>
          <tpl fld="2" item="0"/>
          <tpl fld="1" item="0"/>
        </tpls>
      </n>
      <n v="10600" in="0">
        <tpls c="8">
          <tpl hier="0" item="4"/>
          <tpl fld="3" item="0"/>
          <tpl hier="3" item="2"/>
          <tpl fld="4" item="6"/>
          <tpl hier="6" item="5"/>
          <tpl hier="7" item="0"/>
          <tpl fld="2" item="6"/>
          <tpl fld="1" item="0"/>
        </tpls>
      </n>
      <n v="65100" in="0">
        <tpls c="8">
          <tpl hier="0" item="4"/>
          <tpl fld="3" item="0"/>
          <tpl hier="3" item="2"/>
          <tpl fld="4" item="5"/>
          <tpl hier="6" item="5"/>
          <tpl hier="7" item="0"/>
          <tpl fld="2" item="1"/>
          <tpl fld="1" item="0"/>
        </tpls>
      </n>
      <n v="20600" in="0">
        <tpls c="8">
          <tpl hier="0" item="4"/>
          <tpl fld="3" item="0"/>
          <tpl hier="3" item="2"/>
          <tpl fld="4" item="3"/>
          <tpl hier="6" item="5"/>
          <tpl hier="7" item="0"/>
          <tpl fld="2" item="7"/>
          <tpl fld="1" item="0"/>
        </tpls>
      </n>
      <n v="27200" in="0">
        <tpls c="8">
          <tpl hier="0" item="4"/>
          <tpl fld="3" item="0"/>
          <tpl hier="3" item="2"/>
          <tpl fld="4" item="2"/>
          <tpl hier="6" item="5"/>
          <tpl hier="7" item="0"/>
          <tpl fld="2" item="2"/>
          <tpl fld="1" item="0"/>
        </tpls>
      </n>
      <m in="0">
        <tpls c="8">
          <tpl hier="0" item="4"/>
          <tpl fld="3" item="0"/>
          <tpl hier="3" item="2"/>
          <tpl fld="4" item="0"/>
          <tpl hier="6" item="5"/>
          <tpl hier="7" item="0"/>
          <tpl fld="2" item="8"/>
          <tpl fld="1" item="0"/>
        </tpls>
      </m>
      <n v="164900" in="0">
        <tpls c="7">
          <tpl hier="0" item="4"/>
          <tpl fld="3" item="0"/>
          <tpl hier="3" item="2"/>
          <tpl hier="6" item="5"/>
          <tpl hier="7" item="0"/>
          <tpl fld="2" item="3"/>
          <tpl fld="1" item="0"/>
        </tpls>
      </n>
      <n v="15300" in="0">
        <tpls c="8">
          <tpl hier="0" item="4"/>
          <tpl fld="3" item="1"/>
          <tpl hier="3" item="2"/>
          <tpl fld="4" item="11"/>
          <tpl hier="6" item="5"/>
          <tpl hier="7" item="0"/>
          <tpl fld="2" item="8"/>
          <tpl fld="1" item="0"/>
        </tpls>
      </n>
      <n v="600" in="0">
        <tpls c="8">
          <tpl hier="0" item="4"/>
          <tpl fld="3" item="1"/>
          <tpl hier="3" item="2"/>
          <tpl fld="4" item="20"/>
          <tpl hier="6" item="5"/>
          <tpl hier="7" item="0"/>
          <tpl fld="2" item="0"/>
          <tpl fld="1" item="0"/>
        </tpls>
      </n>
      <m in="0">
        <tpls c="8">
          <tpl hier="0" item="4"/>
          <tpl fld="3" item="1"/>
          <tpl hier="3" item="2"/>
          <tpl fld="4" item="18"/>
          <tpl hier="6" item="5"/>
          <tpl hier="7" item="0"/>
          <tpl fld="2" item="6"/>
          <tpl fld="1" item="0"/>
        </tpls>
      </m>
      <n v="1500" in="0">
        <tpls c="8">
          <tpl hier="0" item="4"/>
          <tpl fld="3" item="1"/>
          <tpl hier="3" item="2"/>
          <tpl fld="4" item="17"/>
          <tpl hier="6" item="5"/>
          <tpl hier="7" item="0"/>
          <tpl fld="2" item="1"/>
          <tpl fld="1" item="0"/>
        </tpls>
      </n>
      <n v="12100" in="0">
        <tpls c="8">
          <tpl hier="0" item="4"/>
          <tpl fld="3" item="1"/>
          <tpl hier="3" item="2"/>
          <tpl fld="4" item="15"/>
          <tpl hier="6" item="5"/>
          <tpl hier="7" item="0"/>
          <tpl fld="2" item="7"/>
          <tpl fld="1" item="0"/>
        </tpls>
      </n>
      <m in="0">
        <tpls c="8">
          <tpl hier="0" item="4"/>
          <tpl fld="3" item="1"/>
          <tpl hier="3" item="2"/>
          <tpl fld="4" item="14"/>
          <tpl hier="6" item="5"/>
          <tpl hier="7" item="0"/>
          <tpl fld="2" item="2"/>
          <tpl fld="1" item="0"/>
        </tpls>
      </m>
      <n v="12700" in="0">
        <tpls c="8">
          <tpl hier="0" item="4"/>
          <tpl fld="3" item="1"/>
          <tpl hier="3" item="2"/>
          <tpl fld="4" item="12"/>
          <tpl hier="6" item="5"/>
          <tpl hier="7" item="0"/>
          <tpl fld="2" item="8"/>
          <tpl fld="1" item="0"/>
        </tpls>
      </n>
      <n v="31300" in="0">
        <tpls c="8">
          <tpl hier="0" item="4"/>
          <tpl fld="3" item="1"/>
          <tpl hier="3" item="2"/>
          <tpl fld="4" item="11"/>
          <tpl hier="6" item="5"/>
          <tpl hier="7" item="0"/>
          <tpl fld="2" item="3"/>
          <tpl fld="1" item="0"/>
        </tpls>
      </n>
      <m in="0">
        <tpls c="8">
          <tpl hier="0" item="4"/>
          <tpl fld="3" item="1"/>
          <tpl hier="3" item="2"/>
          <tpl fld="4" item="9"/>
          <tpl hier="6" item="5"/>
          <tpl hier="7" item="0"/>
          <tpl fld="2" item="9"/>
          <tpl fld="1" item="0"/>
        </tpls>
      </m>
      <n v="111000" in="0">
        <tpls c="7">
          <tpl hier="0" item="4"/>
          <tpl fld="3" item="1"/>
          <tpl hier="3" item="2"/>
          <tpl hier="6" item="5"/>
          <tpl hier="7" item="0"/>
          <tpl fld="2" item="4"/>
          <tpl fld="1" item="0"/>
        </tpls>
      </n>
      <n v="5100" in="0">
        <tpls c="8">
          <tpl hier="0" item="4"/>
          <tpl fld="3" item="0"/>
          <tpl hier="3" item="2"/>
          <tpl fld="4" item="7"/>
          <tpl hier="6" item="5"/>
          <tpl hier="7" item="0"/>
          <tpl fld="2" item="10"/>
          <tpl fld="1" item="0"/>
        </tpls>
      </n>
      <n v="8600" in="0">
        <tpls c="8">
          <tpl hier="0" item="4"/>
          <tpl fld="3" item="0"/>
          <tpl hier="3" item="2"/>
          <tpl fld="4" item="6"/>
          <tpl hier="6" item="5"/>
          <tpl hier="7" item="0"/>
          <tpl fld="2" item="5"/>
          <tpl fld="1" item="0"/>
        </tpls>
      </n>
      <n v="58900" in="0">
        <tpls c="8">
          <tpl hier="0" item="4"/>
          <tpl fld="3" item="0"/>
          <tpl hier="3" item="2"/>
          <tpl fld="4" item="5"/>
          <tpl hier="6" item="5"/>
          <tpl hier="7" item="0"/>
          <tpl fld="2" item="0"/>
          <tpl fld="1" item="0"/>
        </tpls>
      </n>
      <n v="20400" in="0">
        <tpls c="8">
          <tpl hier="0" item="4"/>
          <tpl fld="3" item="0"/>
          <tpl hier="3" item="2"/>
          <tpl fld="4" item="3"/>
          <tpl hier="6" item="5"/>
          <tpl hier="7" item="0"/>
          <tpl fld="2" item="6"/>
          <tpl fld="1" item="0"/>
        </tpls>
      </n>
      <n v="21500" in="0">
        <tpls c="8">
          <tpl hier="0" item="4"/>
          <tpl fld="3" item="0"/>
          <tpl hier="3" item="2"/>
          <tpl fld="4" item="2"/>
          <tpl hier="6" item="5"/>
          <tpl hier="7" item="0"/>
          <tpl fld="2" item="1"/>
          <tpl fld="1" item="0"/>
        </tpls>
      </n>
      <m in="0">
        <tpls c="8">
          <tpl hier="0" item="4"/>
          <tpl fld="3" item="0"/>
          <tpl hier="3" item="2"/>
          <tpl fld="4" item="0"/>
          <tpl hier="6" item="5"/>
          <tpl hier="7" item="0"/>
          <tpl fld="2" item="7"/>
          <tpl fld="1" item="0"/>
        </tpls>
      </m>
      <n v="130000" in="0">
        <tpls c="7">
          <tpl hier="0" item="4"/>
          <tpl fld="3" item="0"/>
          <tpl hier="3" item="2"/>
          <tpl hier="6" item="5"/>
          <tpl hier="7" item="0"/>
          <tpl fld="2" item="2"/>
          <tpl fld="1" item="0"/>
        </tpls>
      </n>
      <n v="34700" in="0">
        <tpls c="8">
          <tpl hier="0" item="4"/>
          <tpl fld="3" item="1"/>
          <tpl hier="3" item="2"/>
          <tpl fld="4" item="19"/>
          <tpl hier="6" item="5"/>
          <tpl hier="7" item="0"/>
          <tpl fld="2" item="10"/>
          <tpl fld="1" item="0"/>
        </tpls>
      </n>
      <m in="0">
        <tpls c="8">
          <tpl hier="0" item="4"/>
          <tpl fld="3" item="1"/>
          <tpl hier="3" item="2"/>
          <tpl fld="4" item="18"/>
          <tpl hier="6" item="5"/>
          <tpl hier="7" item="0"/>
          <tpl fld="2" item="5"/>
          <tpl fld="1" item="0"/>
        </tpls>
      </m>
      <n v="1900" in="0">
        <tpls c="8">
          <tpl hier="0" item="4"/>
          <tpl fld="3" item="1"/>
          <tpl hier="3" item="2"/>
          <tpl fld="4" item="17"/>
          <tpl hier="6" item="5"/>
          <tpl hier="7" item="0"/>
          <tpl fld="2" item="0"/>
          <tpl fld="1" item="0"/>
        </tpls>
      </n>
      <n v="13700" in="0">
        <tpls c="8">
          <tpl hier="0" item="4"/>
          <tpl fld="3" item="1"/>
          <tpl hier="3" item="2"/>
          <tpl fld="4" item="15"/>
          <tpl hier="6" item="5"/>
          <tpl hier="7" item="0"/>
          <tpl fld="2" item="6"/>
          <tpl fld="1" item="0"/>
        </tpls>
      </n>
      <n v="9800" in="0">
        <tpls c="8">
          <tpl hier="0" item="4"/>
          <tpl fld="3" item="1"/>
          <tpl hier="3" item="2"/>
          <tpl fld="4" item="12"/>
          <tpl hier="6" item="5"/>
          <tpl hier="7" item="0"/>
          <tpl fld="2" item="7"/>
          <tpl fld="1" item="0"/>
        </tpls>
      </n>
      <n v="28500" in="0">
        <tpls c="8">
          <tpl hier="0" item="4"/>
          <tpl fld="3" item="1"/>
          <tpl hier="3" item="2"/>
          <tpl fld="4" item="11"/>
          <tpl hier="6" item="5"/>
          <tpl hier="7" item="0"/>
          <tpl fld="2" item="2"/>
          <tpl fld="1" item="0"/>
        </tpls>
      </n>
      <m in="0">
        <tpls c="8">
          <tpl hier="0" item="4"/>
          <tpl fld="3" item="1"/>
          <tpl hier="3" item="2"/>
          <tpl fld="4" item="9"/>
          <tpl hier="6" item="5"/>
          <tpl hier="7" item="0"/>
          <tpl fld="2" item="8"/>
          <tpl fld="1" item="0"/>
        </tpls>
      </m>
      <n v="129300" in="0">
        <tpls c="7">
          <tpl hier="0" item="4"/>
          <tpl fld="3" item="1"/>
          <tpl hier="3" item="2"/>
          <tpl hier="6" item="5"/>
          <tpl hier="7" item="0"/>
          <tpl fld="2" item="3"/>
          <tpl fld="1" item="0"/>
        </tpls>
      </n>
      <n v="1600" in="0">
        <tpls c="8">
          <tpl hier="0" item="4"/>
          <tpl fld="3" item="0"/>
          <tpl hier="3" item="2"/>
          <tpl fld="4" item="7"/>
          <tpl hier="6" item="5"/>
          <tpl hier="7" item="0"/>
          <tpl fld="2" item="9"/>
          <tpl fld="1" item="0"/>
        </tpls>
      </n>
      <n v="12100" in="0">
        <tpls c="8">
          <tpl hier="0" item="4"/>
          <tpl fld="3" item="0"/>
          <tpl hier="3" item="2"/>
          <tpl fld="4" item="6"/>
          <tpl hier="6" item="5"/>
          <tpl hier="7" item="0"/>
          <tpl fld="2" item="4"/>
          <tpl fld="1" item="0"/>
        </tpls>
      </n>
      <n v="21600" in="0">
        <tpls c="8">
          <tpl hier="0" item="4"/>
          <tpl fld="3" item="0"/>
          <tpl hier="3" item="2"/>
          <tpl fld="4" item="4"/>
          <tpl hier="6" item="5"/>
          <tpl hier="7" item="0"/>
          <tpl fld="2" item="10"/>
          <tpl fld="1" item="0"/>
        </tpls>
      </n>
      <n v="29600" in="0">
        <tpls c="8">
          <tpl hier="0" item="4"/>
          <tpl fld="3" item="0"/>
          <tpl hier="3" item="2"/>
          <tpl fld="4" item="2"/>
          <tpl hier="6" item="5"/>
          <tpl hier="7" item="0"/>
          <tpl fld="2" item="0"/>
          <tpl fld="1" item="0"/>
        </tpls>
      </n>
      <n v="140400" in="0">
        <tpls c="7">
          <tpl hier="0" item="4"/>
          <tpl fld="3" item="0"/>
          <tpl hier="3" item="2"/>
          <tpl hier="6" item="5"/>
          <tpl hier="7" item="0"/>
          <tpl fld="2" item="1"/>
          <tpl fld="1" item="0"/>
        </tpls>
      </n>
      <n v="13600" in="0">
        <tpls c="8">
          <tpl hier="0" item="4"/>
          <tpl fld="3" item="0"/>
          <tpl hier="3" item="2"/>
          <tpl fld="4" item="8"/>
          <tpl hier="6" item="5"/>
          <tpl hier="7" item="0"/>
          <tpl fld="2" item="4"/>
          <tpl fld="1" item="0"/>
        </tpls>
      </n>
      <m in="0">
        <tpls c="8">
          <tpl hier="0" item="4"/>
          <tpl fld="3" item="1"/>
          <tpl hier="3" item="2"/>
          <tpl fld="4" item="14"/>
          <tpl hier="6" item="5"/>
          <tpl hier="7" item="0"/>
          <tpl fld="2" item="1"/>
          <tpl fld="1" item="0"/>
        </tpls>
      </m>
      <n v="15600" in="0">
        <tpls c="8">
          <tpl hier="0" item="4"/>
          <tpl fld="3" item="0"/>
          <tpl hier="3" item="2"/>
          <tpl fld="4" item="3"/>
          <tpl hier="6" item="5"/>
          <tpl hier="7" item="0"/>
          <tpl fld="2" item="5"/>
          <tpl fld="1" item="0"/>
        </tpls>
      </n>
      <n v="16100" in="0">
        <tpls c="8">
          <tpl hier="0" item="4"/>
          <tpl fld="3" item="1"/>
          <tpl hier="3" item="2"/>
          <tpl fld="4" item="10"/>
          <tpl hier="6" item="5"/>
          <tpl hier="7" item="0"/>
          <tpl fld="2" item="3"/>
          <tpl fld="1" item="0"/>
        </tpls>
      </n>
      <n v="41000" in="0">
        <tpls c="8">
          <tpl hier="0" item="4"/>
          <tpl fld="3" item="1"/>
          <tpl hier="3" item="2"/>
          <tpl fld="4" item="19"/>
          <tpl hier="6" item="5"/>
          <tpl hier="7" item="0"/>
          <tpl fld="2" item="9"/>
          <tpl fld="1" item="0"/>
        </tpls>
      </n>
      <m in="0">
        <tpls c="8">
          <tpl hier="0" item="4"/>
          <tpl fld="3" item="1"/>
          <tpl hier="3" item="2"/>
          <tpl fld="4" item="18"/>
          <tpl hier="6" item="5"/>
          <tpl hier="7" item="0"/>
          <tpl fld="2" item="4"/>
          <tpl fld="1" item="0"/>
        </tpls>
      </m>
      <m in="0">
        <tpls c="8">
          <tpl hier="0" item="4"/>
          <tpl fld="3" item="1"/>
          <tpl hier="3" item="2"/>
          <tpl fld="4" item="16"/>
          <tpl hier="6" item="5"/>
          <tpl hier="7" item="0"/>
          <tpl fld="2" item="10"/>
          <tpl fld="1" item="0"/>
        </tpls>
      </m>
      <n v="18600" in="0">
        <tpls c="8">
          <tpl hier="0" item="4"/>
          <tpl fld="3" item="1"/>
          <tpl hier="3" item="2"/>
          <tpl fld="4" item="15"/>
          <tpl hier="6" item="5"/>
          <tpl hier="7" item="0"/>
          <tpl fld="2" item="5"/>
          <tpl fld="1" item="0"/>
        </tpls>
      </n>
      <m in="0">
        <tpls c="8">
          <tpl hier="0" item="4"/>
          <tpl fld="3" item="1"/>
          <tpl hier="3" item="2"/>
          <tpl fld="4" item="14"/>
          <tpl hier="6" item="5"/>
          <tpl hier="7" item="0"/>
          <tpl fld="2" item="0"/>
          <tpl fld="1" item="0"/>
        </tpls>
      </m>
      <n v="8100" in="0">
        <tpls c="8">
          <tpl hier="0" item="4"/>
          <tpl fld="3" item="1"/>
          <tpl hier="3" item="2"/>
          <tpl fld="4" item="12"/>
          <tpl hier="6" item="5"/>
          <tpl hier="7" item="0"/>
          <tpl fld="2" item="6"/>
          <tpl fld="1" item="0"/>
        </tpls>
      </n>
      <n v="31900" in="0">
        <tpls c="8">
          <tpl hier="0" item="4"/>
          <tpl fld="3" item="1"/>
          <tpl hier="3" item="2"/>
          <tpl fld="4" item="11"/>
          <tpl hier="6" item="5"/>
          <tpl hier="7" item="0"/>
          <tpl fld="2" item="1"/>
          <tpl fld="1" item="0"/>
        </tpls>
      </n>
      <m in="0">
        <tpls c="8">
          <tpl hier="0" item="4"/>
          <tpl fld="3" item="1"/>
          <tpl hier="3" item="2"/>
          <tpl fld="4" item="9"/>
          <tpl hier="6" item="5"/>
          <tpl hier="7" item="0"/>
          <tpl fld="2" item="7"/>
          <tpl fld="1" item="0"/>
        </tpls>
      </m>
      <n v="143500" in="0">
        <tpls c="7">
          <tpl hier="0" item="4"/>
          <tpl fld="3" item="1"/>
          <tpl hier="3" item="2"/>
          <tpl hier="6" item="5"/>
          <tpl hier="7" item="0"/>
          <tpl fld="2" item="2"/>
          <tpl fld="1" item="0"/>
        </tpls>
      </n>
      <n v="5400" in="0">
        <tpls c="8">
          <tpl hier="0" item="4"/>
          <tpl fld="3" item="0"/>
          <tpl hier="3" item="2"/>
          <tpl fld="4" item="7"/>
          <tpl hier="6" item="5"/>
          <tpl hier="7" item="0"/>
          <tpl fld="2" item="8"/>
          <tpl fld="1" item="0"/>
        </tpls>
      </n>
      <n v="12600" in="0">
        <tpls c="8">
          <tpl hier="0" item="4"/>
          <tpl fld="3" item="0"/>
          <tpl hier="3" item="2"/>
          <tpl fld="4" item="6"/>
          <tpl hier="6" item="5"/>
          <tpl hier="7" item="0"/>
          <tpl fld="2" item="3"/>
          <tpl fld="1" item="0"/>
        </tpls>
      </n>
      <n v="18600" in="0">
        <tpls c="8">
          <tpl hier="0" item="4"/>
          <tpl fld="3" item="0"/>
          <tpl hier="3" item="2"/>
          <tpl fld="4" item="4"/>
          <tpl hier="6" item="5"/>
          <tpl hier="7" item="0"/>
          <tpl fld="2" item="9"/>
          <tpl fld="1" item="0"/>
        </tpls>
      </n>
      <n v="17100" in="0">
        <tpls c="8">
          <tpl hier="0" item="4"/>
          <tpl fld="3" item="0"/>
          <tpl hier="3" item="2"/>
          <tpl fld="4" item="3"/>
          <tpl hier="6" item="5"/>
          <tpl hier="7" item="0"/>
          <tpl fld="2" item="4"/>
          <tpl fld="1" item="0"/>
        </tpls>
      </n>
      <m in="0">
        <tpls c="8">
          <tpl hier="0" item="4"/>
          <tpl fld="3" item="0"/>
          <tpl hier="3" item="2"/>
          <tpl fld="4" item="1"/>
          <tpl hier="6" item="5"/>
          <tpl hier="7" item="0"/>
          <tpl fld="2" item="10"/>
          <tpl fld="1" item="0"/>
        </tpls>
      </m>
      <m in="0">
        <tpls c="8">
          <tpl hier="0" item="4"/>
          <tpl fld="3" item="0"/>
          <tpl hier="3" item="2"/>
          <tpl fld="4" item="0"/>
          <tpl hier="6" item="5"/>
          <tpl hier="7" item="0"/>
          <tpl fld="2" item="5"/>
          <tpl fld="1" item="0"/>
        </tpls>
      </m>
      <n v="140500" in="0">
        <tpls c="7">
          <tpl hier="0" item="4"/>
          <tpl fld="3" item="0"/>
          <tpl hier="3" item="2"/>
          <tpl hier="6" item="5"/>
          <tpl hier="7" item="0"/>
          <tpl fld="2" item="0"/>
          <tpl fld="1" item="0"/>
        </tpls>
      </n>
      <n v="43700" in="0">
        <tpls c="8">
          <tpl hier="0" item="4"/>
          <tpl fld="3" item="1"/>
          <tpl hier="3" item="2"/>
          <tpl fld="4" item="19"/>
          <tpl hier="6" item="5"/>
          <tpl hier="7" item="0"/>
          <tpl fld="2" item="8"/>
          <tpl fld="1" item="0"/>
        </tpls>
      </n>
      <m in="0">
        <tpls c="8">
          <tpl hier="0" item="4"/>
          <tpl fld="3" item="1"/>
          <tpl hier="3" item="2"/>
          <tpl fld="4" item="18"/>
          <tpl hier="6" item="5"/>
          <tpl hier="7" item="0"/>
          <tpl fld="2" item="3"/>
          <tpl fld="1" item="0"/>
        </tpls>
      </m>
      <m in="0">
        <tpls c="8">
          <tpl hier="0" item="4"/>
          <tpl fld="3" item="1"/>
          <tpl hier="3" item="2"/>
          <tpl fld="4" item="16"/>
          <tpl hier="6" item="5"/>
          <tpl hier="7" item="0"/>
          <tpl fld="2" item="9"/>
          <tpl fld="1" item="0"/>
        </tpls>
      </m>
      <n v="13600" in="0">
        <tpls c="8">
          <tpl hier="0" item="4"/>
          <tpl fld="3" item="1"/>
          <tpl hier="3" item="2"/>
          <tpl fld="4" item="15"/>
          <tpl hier="6" item="5"/>
          <tpl hier="7" item="0"/>
          <tpl fld="2" item="4"/>
          <tpl fld="1" item="0"/>
        </tpls>
      </n>
      <n v="1900" in="0">
        <tpls c="8">
          <tpl hier="0" item="4"/>
          <tpl fld="3" item="1"/>
          <tpl hier="3" item="2"/>
          <tpl fld="4" item="13"/>
          <tpl hier="6" item="5"/>
          <tpl hier="7" item="0"/>
          <tpl fld="2" item="10"/>
          <tpl fld="1" item="0"/>
        </tpls>
      </n>
      <n v="6300" in="0">
        <tpls c="8">
          <tpl hier="0" item="4"/>
          <tpl fld="3" item="1"/>
          <tpl hier="3" item="2"/>
          <tpl fld="4" item="12"/>
          <tpl hier="6" item="5"/>
          <tpl hier="7" item="0"/>
          <tpl fld="2" item="5"/>
          <tpl fld="1" item="0"/>
        </tpls>
      </n>
      <n v="24800" in="0">
        <tpls c="8">
          <tpl hier="0" item="4"/>
          <tpl fld="3" item="1"/>
          <tpl hier="3" item="2"/>
          <tpl fld="4" item="11"/>
          <tpl hier="6" item="5"/>
          <tpl hier="7" item="0"/>
          <tpl fld="2" item="0"/>
          <tpl fld="1" item="0"/>
        </tpls>
      </n>
      <m in="0">
        <tpls c="8">
          <tpl hier="0" item="4"/>
          <tpl fld="3" item="1"/>
          <tpl hier="3" item="2"/>
          <tpl fld="4" item="9"/>
          <tpl hier="6" item="5"/>
          <tpl hier="7" item="0"/>
          <tpl fld="2" item="6"/>
          <tpl fld="1" item="0"/>
        </tpls>
      </m>
      <n v="129300" in="0">
        <tpls c="7">
          <tpl hier="0" item="4"/>
          <tpl fld="3" item="1"/>
          <tpl hier="3" item="2"/>
          <tpl hier="6" item="5"/>
          <tpl hier="7" item="0"/>
          <tpl fld="2" item="1"/>
          <tpl fld="1" item="0"/>
        </tpls>
      </n>
      <n v="3400" in="0">
        <tpls c="8">
          <tpl hier="0" item="4"/>
          <tpl fld="3" item="0"/>
          <tpl hier="3" item="2"/>
          <tpl fld="4" item="7"/>
          <tpl hier="6" item="5"/>
          <tpl hier="7" item="0"/>
          <tpl fld="2" item="7"/>
          <tpl fld="1" item="0"/>
        </tpls>
      </n>
      <n v="8700" in="0">
        <tpls c="8">
          <tpl hier="0" item="4"/>
          <tpl fld="3" item="0"/>
          <tpl hier="3" item="2"/>
          <tpl fld="4" item="6"/>
          <tpl hier="6" item="5"/>
          <tpl hier="7" item="0"/>
          <tpl fld="2" item="2"/>
          <tpl fld="1" item="0"/>
        </tpls>
      </n>
      <n v="19500" in="0">
        <tpls c="8">
          <tpl hier="0" item="4"/>
          <tpl fld="3" item="0"/>
          <tpl hier="3" item="2"/>
          <tpl fld="4" item="4"/>
          <tpl hier="6" item="5"/>
          <tpl hier="7" item="0"/>
          <tpl fld="2" item="8"/>
          <tpl fld="1" item="0"/>
        </tpls>
      </n>
      <n v="21500" in="0">
        <tpls c="8">
          <tpl hier="0" item="4"/>
          <tpl fld="3" item="0"/>
          <tpl hier="3" item="2"/>
          <tpl fld="4" item="3"/>
          <tpl hier="6" item="5"/>
          <tpl hier="7" item="0"/>
          <tpl fld="2" item="3"/>
          <tpl fld="1" item="0"/>
        </tpls>
      </n>
      <n v="1200" in="0">
        <tpls c="8">
          <tpl hier="0" item="4"/>
          <tpl fld="3" item="0"/>
          <tpl hier="3" item="2"/>
          <tpl fld="4" item="1"/>
          <tpl hier="6" item="5"/>
          <tpl hier="7" item="0"/>
          <tpl fld="2" item="9"/>
          <tpl fld="1" item="0"/>
        </tpls>
      </n>
      <m in="0">
        <tpls c="8">
          <tpl hier="0" item="4"/>
          <tpl fld="3" item="0"/>
          <tpl hier="3" item="2"/>
          <tpl fld="4" item="0"/>
          <tpl hier="6" item="5"/>
          <tpl hier="7" item="0"/>
          <tpl fld="2" item="4"/>
          <tpl fld="1" item="0"/>
        </tpls>
      </m>
      <m in="0">
        <tpls c="8">
          <tpl hier="0" item="4"/>
          <tpl fld="3" item="1"/>
          <tpl hier="3" item="2"/>
          <tpl fld="4" item="16"/>
          <tpl hier="6" item="5"/>
          <tpl hier="7" item="0"/>
          <tpl fld="2" item="5"/>
          <tpl fld="1" item="0"/>
        </tpls>
      </m>
      <n v="10600" in="0">
        <tpls c="8">
          <tpl hier="0" item="4"/>
          <tpl fld="3" item="0"/>
          <tpl hier="3" item="2"/>
          <tpl fld="4" item="8"/>
          <tpl hier="6" item="5"/>
          <tpl hier="7" item="0"/>
          <tpl fld="2" item="8"/>
          <tpl fld="1" item="0"/>
        </tpls>
      </n>
      <m in="0">
        <tpls c="8">
          <tpl hier="0" item="4"/>
          <tpl fld="3" item="0"/>
          <tpl hier="3" item="2"/>
          <tpl fld="4" item="1"/>
          <tpl hier="6" item="5"/>
          <tpl hier="7" item="0"/>
          <tpl fld="2" item="4"/>
          <tpl fld="1" item="0"/>
        </tpls>
      </m>
      <m in="0">
        <tpls c="8">
          <tpl hier="0" item="4"/>
          <tpl fld="3" item="1"/>
          <tpl hier="3" item="2"/>
          <tpl fld="4" item="20"/>
          <tpl hier="6" item="5"/>
          <tpl hier="7" item="0"/>
          <tpl fld="2" item="7"/>
          <tpl fld="1" item="0"/>
        </tpls>
      </m>
      <n v="13200" in="0">
        <tpls c="8">
          <tpl hier="0" item="4"/>
          <tpl fld="3" item="1"/>
          <tpl hier="3" item="2"/>
          <tpl fld="4" item="11"/>
          <tpl hier="6" item="5"/>
          <tpl hier="7" item="0"/>
          <tpl fld="2" item="10"/>
          <tpl fld="1" item="0"/>
        </tpls>
      </n>
      <n v="93800" in="0">
        <tpls c="8">
          <tpl hier="0" item="4"/>
          <tpl fld="3" item="0"/>
          <tpl hier="3" item="2"/>
          <tpl fld="4" item="5"/>
          <tpl hier="6" item="5"/>
          <tpl hier="7" item="0"/>
          <tpl fld="2" item="7"/>
          <tpl fld="1" item="0"/>
        </tpls>
      </n>
      <n v="169700" in="0">
        <tpls c="7">
          <tpl hier="0" item="4"/>
          <tpl fld="3" item="0"/>
          <tpl hier="3" item="2"/>
          <tpl hier="6" item="5"/>
          <tpl hier="7" item="0"/>
          <tpl fld="2" item="9"/>
          <tpl fld="1" item="0"/>
        </tpls>
      </n>
      <n v="58300" in="0">
        <tpls c="8">
          <tpl hier="0" item="4"/>
          <tpl fld="3" item="1"/>
          <tpl hier="3" item="2"/>
          <tpl fld="4" item="19"/>
          <tpl hier="6" item="5"/>
          <tpl hier="7" item="0"/>
          <tpl fld="2" item="1"/>
          <tpl fld="1" item="0"/>
        </tpls>
      </n>
      <m in="0">
        <tpls c="8">
          <tpl hier="0" item="4"/>
          <tpl fld="3" item="1"/>
          <tpl hier="3" item="2"/>
          <tpl fld="4" item="13"/>
          <tpl hier="6" item="5"/>
          <tpl hier="7" item="0"/>
          <tpl fld="2" item="3"/>
          <tpl fld="1" item="0"/>
        </tpls>
      </m>
      <n v="5100" in="0">
        <tpls c="8">
          <tpl hier="0" item="4"/>
          <tpl fld="3" item="0"/>
          <tpl hier="3" item="2"/>
          <tpl fld="4" item="7"/>
          <tpl hier="6" item="5"/>
          <tpl hier="7" item="0"/>
          <tpl fld="2" item="0"/>
          <tpl fld="1" item="0"/>
        </tpls>
      </n>
      <n v="27000" in="0">
        <tpls c="8">
          <tpl hier="0" item="4"/>
          <tpl fld="3" item="0"/>
          <tpl hier="3" item="2"/>
          <tpl fld="4" item="2"/>
          <tpl hier="6" item="5"/>
          <tpl hier="7" item="0"/>
          <tpl fld="2" item="7"/>
          <tpl fld="1" item="0"/>
        </tpls>
      </n>
      <m in="0">
        <tpls c="8">
          <tpl hier="0" item="4"/>
          <tpl fld="3" item="1"/>
          <tpl hier="3" item="2"/>
          <tpl fld="4" item="16"/>
          <tpl hier="6" item="5"/>
          <tpl hier="7" item="0"/>
          <tpl fld="2" item="1"/>
          <tpl fld="1" item="0"/>
        </tpls>
      </m>
      <n v="500" in="0">
        <tpls c="8">
          <tpl hier="0" item="4"/>
          <tpl fld="3" item="0"/>
          <tpl hier="3" item="2"/>
          <tpl fld="4" item="1"/>
          <tpl hier="6" item="5"/>
          <tpl hier="7" item="0"/>
          <tpl fld="2" item="1"/>
          <tpl fld="1" item="0"/>
        </tpls>
      </n>
      <n v="45200" in="0">
        <tpls c="8">
          <tpl hier="0" item="4"/>
          <tpl fld="3" item="1"/>
          <tpl hier="3" item="2"/>
          <tpl fld="4" item="19"/>
          <tpl hier="6" item="5"/>
          <tpl hier="7" item="0"/>
          <tpl fld="2" item="7"/>
          <tpl fld="1" item="0"/>
        </tpls>
      </n>
      <m in="0">
        <tpls c="8">
          <tpl hier="0" item="4"/>
          <tpl fld="3" item="1"/>
          <tpl hier="3" item="2"/>
          <tpl fld="4" item="18"/>
          <tpl hier="6" item="5"/>
          <tpl hier="7" item="0"/>
          <tpl fld="2" item="2"/>
          <tpl fld="1" item="0"/>
        </tpls>
      </m>
      <m in="0">
        <tpls c="8">
          <tpl hier="0" item="4"/>
          <tpl fld="3" item="1"/>
          <tpl hier="3" item="2"/>
          <tpl fld="4" item="16"/>
          <tpl hier="6" item="5"/>
          <tpl hier="7" item="0"/>
          <tpl fld="2" item="8"/>
          <tpl fld="1" item="0"/>
        </tpls>
      </m>
      <n v="13500" in="0">
        <tpls c="8">
          <tpl hier="0" item="4"/>
          <tpl fld="3" item="1"/>
          <tpl hier="3" item="2"/>
          <tpl fld="4" item="15"/>
          <tpl hier="6" item="5"/>
          <tpl hier="7" item="0"/>
          <tpl fld="2" item="3"/>
          <tpl fld="1" item="0"/>
        </tpls>
      </n>
      <m in="0">
        <tpls c="8">
          <tpl hier="0" item="4"/>
          <tpl fld="3" item="1"/>
          <tpl hier="3" item="2"/>
          <tpl fld="4" item="13"/>
          <tpl hier="6" item="5"/>
          <tpl hier="7" item="0"/>
          <tpl fld="2" item="9"/>
          <tpl fld="1" item="0"/>
        </tpls>
      </m>
      <n v="12100" in="0">
        <tpls c="8">
          <tpl hier="0" item="4"/>
          <tpl fld="3" item="1"/>
          <tpl hier="3" item="2"/>
          <tpl fld="4" item="12"/>
          <tpl hier="6" item="5"/>
          <tpl hier="7" item="0"/>
          <tpl fld="2" item="4"/>
          <tpl fld="1" item="0"/>
        </tpls>
      </n>
      <n v="18000" in="0">
        <tpls c="8">
          <tpl hier="0" item="4"/>
          <tpl fld="3" item="1"/>
          <tpl hier="3" item="2"/>
          <tpl fld="4" item="10"/>
          <tpl hier="6" item="5"/>
          <tpl hier="7" item="0"/>
          <tpl fld="2" item="10"/>
          <tpl fld="1" item="0"/>
        </tpls>
      </n>
      <m in="0">
        <tpls c="8">
          <tpl hier="0" item="4"/>
          <tpl fld="3" item="1"/>
          <tpl hier="3" item="2"/>
          <tpl fld="4" item="9"/>
          <tpl hier="6" item="5"/>
          <tpl hier="7" item="0"/>
          <tpl fld="2" item="5"/>
          <tpl fld="1" item="0"/>
        </tpls>
      </m>
      <n v="121400" in="0">
        <tpls c="7">
          <tpl hier="0" item="4"/>
          <tpl fld="3" item="1"/>
          <tpl hier="3" item="2"/>
          <tpl hier="6" item="5"/>
          <tpl hier="7" item="0"/>
          <tpl fld="2" item="0"/>
          <tpl fld="1" item="0"/>
        </tpls>
      </n>
      <n v="7000" in="0">
        <tpls c="8">
          <tpl hier="0" item="4"/>
          <tpl fld="3" item="0"/>
          <tpl hier="3" item="2"/>
          <tpl fld="4" item="7"/>
          <tpl hier="6" item="5"/>
          <tpl hier="7" item="0"/>
          <tpl fld="2" item="6"/>
          <tpl fld="1" item="0"/>
        </tpls>
      </n>
      <n v="11500" in="0">
        <tpls c="8">
          <tpl hier="0" item="4"/>
          <tpl fld="3" item="0"/>
          <tpl hier="3" item="2"/>
          <tpl fld="4" item="6"/>
          <tpl hier="6" item="5"/>
          <tpl hier="7" item="0"/>
          <tpl fld="2" item="1"/>
          <tpl fld="1" item="0"/>
        </tpls>
      </n>
      <n v="19100" in="0">
        <tpls c="8">
          <tpl hier="0" item="4"/>
          <tpl fld="3" item="0"/>
          <tpl hier="3" item="2"/>
          <tpl fld="4" item="4"/>
          <tpl hier="6" item="5"/>
          <tpl hier="7" item="0"/>
          <tpl fld="2" item="7"/>
          <tpl fld="1" item="0"/>
        </tpls>
      </n>
      <n v="14400" in="0">
        <tpls c="8">
          <tpl hier="0" item="4"/>
          <tpl fld="3" item="0"/>
          <tpl hier="3" item="2"/>
          <tpl fld="4" item="3"/>
          <tpl hier="6" item="5"/>
          <tpl hier="7" item="0"/>
          <tpl fld="2" item="2"/>
          <tpl fld="1" item="0"/>
        </tpls>
      </n>
      <m in="0">
        <tpls c="8">
          <tpl hier="0" item="4"/>
          <tpl fld="3" item="0"/>
          <tpl hier="3" item="2"/>
          <tpl fld="4" item="1"/>
          <tpl hier="6" item="5"/>
          <tpl hier="7" item="0"/>
          <tpl fld="2" item="8"/>
          <tpl fld="1" item="0"/>
        </tpls>
      </m>
      <m in="0">
        <tpls c="8">
          <tpl hier="0" item="4"/>
          <tpl fld="3" item="0"/>
          <tpl hier="3" item="2"/>
          <tpl fld="4" item="0"/>
          <tpl hier="6" item="5"/>
          <tpl hier="7" item="0"/>
          <tpl fld="2" item="3"/>
          <tpl fld="1" item="0"/>
        </tpls>
      </m>
      <n v="1900" in="0">
        <tpls c="8">
          <tpl hier="0" item="4"/>
          <tpl fld="3" item="1"/>
          <tpl hier="3" item="2"/>
          <tpl fld="4" item="17"/>
          <tpl hier="6" item="5"/>
          <tpl hier="7" item="0"/>
          <tpl fld="2" item="10"/>
          <tpl fld="1" item="0"/>
        </tpls>
      </n>
      <m in="0">
        <tpls c="8">
          <tpl hier="0" item="4"/>
          <tpl fld="3" item="1"/>
          <tpl hier="3" item="2"/>
          <tpl fld="4" item="13"/>
          <tpl hier="6" item="5"/>
          <tpl hier="7" item="0"/>
          <tpl fld="2" item="6"/>
          <tpl fld="1" item="0"/>
        </tpls>
      </m>
      <m in="0">
        <tpls c="8">
          <tpl hier="0" item="4"/>
          <tpl fld="3" item="1"/>
          <tpl hier="3" item="2"/>
          <tpl fld="4" item="9"/>
          <tpl hier="6" item="5"/>
          <tpl hier="7" item="0"/>
          <tpl fld="2" item="2"/>
          <tpl fld="1" item="0"/>
        </tpls>
      </m>
      <n v="1800" in="0">
        <tpls c="8">
          <tpl hier="0" item="4"/>
          <tpl fld="3" item="0"/>
          <tpl hier="3" item="2"/>
          <tpl fld="4" item="7"/>
          <tpl hier="6" item="5"/>
          <tpl hier="7" item="0"/>
          <tpl fld="2" item="3"/>
          <tpl fld="1" item="0"/>
        </tpls>
      </n>
      <n v="1200" in="0">
        <tpls c="8">
          <tpl hier="0" item="4"/>
          <tpl fld="3" item="0"/>
          <tpl hier="3" item="2"/>
          <tpl fld="4" item="1"/>
          <tpl hier="6" item="5"/>
          <tpl hier="7" item="0"/>
          <tpl fld="2" item="5"/>
          <tpl fld="1" item="0"/>
        </tpls>
      </n>
      <n v="6300" in="0">
        <tpls c="8">
          <tpl hier="0" item="4"/>
          <tpl fld="3" item="1"/>
          <tpl hier="3" item="2"/>
          <tpl fld="4" item="17"/>
          <tpl hier="6" item="5"/>
          <tpl hier="7" item="0"/>
          <tpl fld="2" item="9"/>
          <tpl fld="1" item="0"/>
        </tpls>
      </n>
      <n v="11100" in="0">
        <tpls c="8">
          <tpl hier="0" item="4"/>
          <tpl fld="3" item="1"/>
          <tpl hier="3" item="2"/>
          <tpl fld="4" item="12"/>
          <tpl hier="6" item="5"/>
          <tpl hier="7" item="0"/>
          <tpl fld="2" item="0"/>
          <tpl fld="1" item="0"/>
        </tpls>
      </n>
      <n v="92900" in="0">
        <tpls c="8">
          <tpl hier="0" item="4"/>
          <tpl fld="3" item="0"/>
          <tpl hier="3" item="2"/>
          <tpl fld="4" item="5"/>
          <tpl hier="6" item="5"/>
          <tpl hier="7" item="0"/>
          <tpl fld="2" item="8"/>
          <tpl fld="1" item="0"/>
        </tpls>
      </n>
      <n v="61800" in="0">
        <tpls c="8">
          <tpl hier="0" item="4"/>
          <tpl fld="3" item="1"/>
          <tpl hier="3" item="2"/>
          <tpl fld="4" item="19"/>
          <tpl hier="6" item="5"/>
          <tpl hier="7" item="0"/>
          <tpl fld="2" item="2"/>
          <tpl fld="1" item="0"/>
        </tpls>
      </n>
      <m in="0">
        <tpls c="8">
          <tpl hier="0" item="4"/>
          <tpl fld="3" item="1"/>
          <tpl hier="3" item="2"/>
          <tpl fld="4" item="13"/>
          <tpl hier="6" item="5"/>
          <tpl hier="7" item="0"/>
          <tpl fld="2" item="4"/>
          <tpl fld="1" item="0"/>
        </tpls>
      </m>
      <n v="13000" in="0">
        <tpls c="8">
          <tpl hier="0" item="4"/>
          <tpl fld="3" item="1"/>
          <tpl hier="3" item="2"/>
          <tpl fld="4" item="10"/>
          <tpl hier="6" item="5"/>
          <tpl hier="7" item="0"/>
          <tpl fld="2" item="5"/>
          <tpl fld="1" item="0"/>
        </tpls>
      </n>
      <n v="3900" in="0">
        <tpls c="8">
          <tpl hier="0" item="4"/>
          <tpl fld="3" item="0"/>
          <tpl hier="3" item="2"/>
          <tpl fld="4" item="7"/>
          <tpl hier="6" item="5"/>
          <tpl hier="7" item="0"/>
          <tpl fld="2" item="1"/>
          <tpl fld="1" item="0"/>
        </tpls>
      </n>
      <m in="0">
        <tpls c="8">
          <tpl hier="0" item="4"/>
          <tpl fld="3" item="0"/>
          <tpl hier="3" item="2"/>
          <tpl fld="4" item="1"/>
          <tpl hier="6" item="5"/>
          <tpl hier="7" item="0"/>
          <tpl fld="2" item="3"/>
          <tpl fld="1" item="0"/>
        </tpls>
      </m>
      <m in="0">
        <tpls c="8">
          <tpl hier="0" item="4"/>
          <tpl fld="3" item="1"/>
          <tpl hier="3" item="2"/>
          <tpl fld="4" item="16"/>
          <tpl hier="6" item="5"/>
          <tpl hier="7" item="0"/>
          <tpl fld="2" item="2"/>
          <tpl fld="1" item="0"/>
        </tpls>
      </m>
      <n v="91600" in="0">
        <tpls c="7">
          <tpl hier="0" item="4"/>
          <tpl fld="3" item="1"/>
          <tpl hier="3" item="2"/>
          <tpl hier="6" item="5"/>
          <tpl hier="7" item="0"/>
          <tpl fld="2" item="10"/>
          <tpl fld="1" item="0"/>
        </tpls>
      </n>
      <n v="2700" in="0">
        <tpls c="8">
          <tpl hier="0" item="4"/>
          <tpl fld="3" item="0"/>
          <tpl hier="3" item="2"/>
          <tpl fld="4" item="1"/>
          <tpl hier="6" item="5"/>
          <tpl hier="7" item="0"/>
          <tpl fld="2" item="2"/>
          <tpl fld="1" item="0"/>
        </tpls>
      </n>
      <n v="500" in="0">
        <tpls c="8">
          <tpl hier="0" item="4"/>
          <tpl fld="3" item="1"/>
          <tpl hier="3" item="2"/>
          <tpl fld="4" item="17"/>
          <tpl hier="6" item="5"/>
          <tpl hier="7" item="0"/>
          <tpl fld="2" item="6"/>
          <tpl fld="1" item="0"/>
        </tpls>
      </n>
      <n v="66700" in="0">
        <tpls c="8">
          <tpl hier="0" item="4"/>
          <tpl fld="3" item="0"/>
          <tpl hier="3" item="2"/>
          <tpl fld="4" item="5"/>
          <tpl hier="6" item="5"/>
          <tpl hier="7" item="0"/>
          <tpl fld="2" item="5"/>
          <tpl fld="1" item="0"/>
        </tpls>
      </n>
      <n v="182500" in="0">
        <tpls c="7">
          <tpl hier="0" item="4"/>
          <tpl fld="3" item="0"/>
          <tpl hier="3" item="2"/>
          <tpl hier="6" item="5"/>
          <tpl hier="7" item="0"/>
          <tpl fld="2" item="7"/>
          <tpl fld="1" item="0"/>
        </tpls>
      </n>
      <n v="55200" in="0">
        <tpls c="8">
          <tpl hier="0" item="4"/>
          <tpl fld="3" item="1"/>
          <tpl hier="3" item="2"/>
          <tpl fld="4" item="19"/>
          <tpl hier="6" item="5"/>
          <tpl hier="7" item="0"/>
          <tpl fld="2" item="6"/>
          <tpl fld="1" item="0"/>
        </tpls>
      </n>
      <m in="0">
        <tpls c="8">
          <tpl hier="0" item="4"/>
          <tpl fld="3" item="1"/>
          <tpl hier="3" item="2"/>
          <tpl fld="4" item="18"/>
          <tpl hier="6" item="5"/>
          <tpl hier="7" item="0"/>
          <tpl fld="2" item="1"/>
          <tpl fld="1" item="0"/>
        </tpls>
      </m>
      <m in="0">
        <tpls c="8">
          <tpl hier="0" item="4"/>
          <tpl fld="3" item="1"/>
          <tpl hier="3" item="2"/>
          <tpl fld="4" item="16"/>
          <tpl hier="6" item="5"/>
          <tpl hier="7" item="0"/>
          <tpl fld="2" item="7"/>
          <tpl fld="1" item="0"/>
        </tpls>
      </m>
      <n v="24100" in="0">
        <tpls c="8">
          <tpl hier="0" item="4"/>
          <tpl fld="3" item="1"/>
          <tpl hier="3" item="2"/>
          <tpl fld="4" item="15"/>
          <tpl hier="6" item="5"/>
          <tpl hier="7" item="0"/>
          <tpl fld="2" item="2"/>
          <tpl fld="1" item="0"/>
        </tpls>
      </n>
      <m in="0">
        <tpls c="8">
          <tpl hier="0" item="4"/>
          <tpl fld="3" item="1"/>
          <tpl hier="3" item="2"/>
          <tpl fld="4" item="13"/>
          <tpl hier="6" item="5"/>
          <tpl hier="7" item="0"/>
          <tpl fld="2" item="8"/>
          <tpl fld="1" item="0"/>
        </tpls>
      </m>
      <n v="8600" in="0">
        <tpls c="8">
          <tpl hier="0" item="4"/>
          <tpl fld="3" item="1"/>
          <tpl hier="3" item="2"/>
          <tpl fld="4" item="12"/>
          <tpl hier="6" item="5"/>
          <tpl hier="7" item="0"/>
          <tpl fld="2" item="3"/>
          <tpl fld="1" item="0"/>
        </tpls>
      </n>
      <n v="21500" in="0">
        <tpls c="8">
          <tpl hier="0" item="4"/>
          <tpl fld="3" item="1"/>
          <tpl hier="3" item="2"/>
          <tpl fld="4" item="10"/>
          <tpl hier="6" item="5"/>
          <tpl hier="7" item="0"/>
          <tpl fld="2" item="9"/>
          <tpl fld="1" item="0"/>
        </tpls>
      </n>
      <m in="0">
        <tpls c="8">
          <tpl hier="0" item="4"/>
          <tpl fld="3" item="1"/>
          <tpl hier="3" item="2"/>
          <tpl fld="4" item="9"/>
          <tpl hier="6" item="5"/>
          <tpl hier="7" item="0"/>
          <tpl fld="2" item="4"/>
          <tpl fld="1" item="0"/>
        </tpls>
      </m>
      <n v="5300" in="0">
        <tpls c="8">
          <tpl hier="0" item="4"/>
          <tpl fld="3" item="0"/>
          <tpl hier="3" item="2"/>
          <tpl fld="4" item="8"/>
          <tpl hier="6" item="5"/>
          <tpl hier="7" item="0"/>
          <tpl fld="2" item="10"/>
          <tpl fld="1" item="0"/>
        </tpls>
      </n>
      <n v="8100" in="0">
        <tpls c="8">
          <tpl hier="0" item="4"/>
          <tpl fld="3" item="0"/>
          <tpl hier="3" item="2"/>
          <tpl fld="4" item="7"/>
          <tpl hier="6" item="5"/>
          <tpl hier="7" item="0"/>
          <tpl fld="2" item="5"/>
          <tpl fld="1" item="0"/>
        </tpls>
      </n>
      <n v="8800" in="0">
        <tpls c="8">
          <tpl hier="0" item="4"/>
          <tpl fld="3" item="0"/>
          <tpl hier="3" item="2"/>
          <tpl fld="4" item="6"/>
          <tpl hier="6" item="5"/>
          <tpl hier="7" item="0"/>
          <tpl fld="2" item="0"/>
          <tpl fld="1" item="0"/>
        </tpls>
      </n>
      <n v="16400" in="0">
        <tpls c="8">
          <tpl hier="0" item="4"/>
          <tpl fld="3" item="0"/>
          <tpl hier="3" item="2"/>
          <tpl fld="4" item="4"/>
          <tpl hier="6" item="5"/>
          <tpl hier="7" item="0"/>
          <tpl fld="2" item="6"/>
          <tpl fld="1" item="0"/>
        </tpls>
      </n>
      <n v="15500" in="0">
        <tpls c="8">
          <tpl hier="0" item="4"/>
          <tpl fld="3" item="0"/>
          <tpl hier="3" item="2"/>
          <tpl fld="4" item="3"/>
          <tpl hier="6" item="5"/>
          <tpl hier="7" item="0"/>
          <tpl fld="2" item="1"/>
          <tpl fld="1" item="0"/>
        </tpls>
      </n>
      <n v="1200" in="0">
        <tpls c="8">
          <tpl hier="0" item="4"/>
          <tpl fld="3" item="0"/>
          <tpl hier="3" item="2"/>
          <tpl fld="4" item="1"/>
          <tpl hier="6" item="5"/>
          <tpl hier="7" item="0"/>
          <tpl fld="2" item="7"/>
          <tpl fld="1" item="0"/>
        </tpls>
      </n>
      <m in="0">
        <tpls c="8">
          <tpl hier="0" item="4"/>
          <tpl fld="3" item="0"/>
          <tpl hier="3" item="2"/>
          <tpl fld="4" item="0"/>
          <tpl hier="6" item="5"/>
          <tpl hier="7" item="0"/>
          <tpl fld="2" item="2"/>
          <tpl fld="1" item="0"/>
        </tpls>
      </m>
      <n v="51800" in="0">
        <tpls c="8">
          <tpl hier="0" item="4"/>
          <tpl fld="3" item="1"/>
          <tpl hier="3" item="2"/>
          <tpl fld="4" item="19"/>
          <tpl hier="6" item="5"/>
          <tpl hier="7" item="0"/>
          <tpl fld="2" item="4"/>
          <tpl fld="1" item="0"/>
        </tpls>
      </n>
      <n v="18000" in="0">
        <tpls c="8">
          <tpl hier="0" item="4"/>
          <tpl fld="3" item="1"/>
          <tpl hier="3" item="2"/>
          <tpl fld="4" item="15"/>
          <tpl hier="6" item="5"/>
          <tpl hier="7" item="0"/>
          <tpl fld="2" item="0"/>
          <tpl fld="1" item="0"/>
        </tpls>
      </n>
      <n v="19200" in="0">
        <tpls c="8">
          <tpl hier="0" item="4"/>
          <tpl fld="3" item="1"/>
          <tpl hier="3" item="2"/>
          <tpl fld="4" item="10"/>
          <tpl hier="6" item="5"/>
          <tpl hier="7" item="0"/>
          <tpl fld="2" item="7"/>
          <tpl fld="1" item="0"/>
        </tpls>
      </n>
      <n v="91300" in="0">
        <tpls c="8">
          <tpl hier="0" item="4"/>
          <tpl fld="3" item="0"/>
          <tpl hier="3" item="2"/>
          <tpl fld="4" item="5"/>
          <tpl hier="6" item="5"/>
          <tpl hier="7" item="0"/>
          <tpl fld="2" item="9"/>
          <tpl fld="1" item="0"/>
        </tpls>
      </n>
      <n v="16700" in="0">
        <tpls c="8">
          <tpl hier="0" item="4"/>
          <tpl fld="3" item="0"/>
          <tpl hier="3" item="2"/>
          <tpl fld="4" item="2"/>
          <tpl hier="6" item="5"/>
          <tpl hier="7" item="0"/>
          <tpl fld="2" item="10"/>
          <tpl fld="1" item="0"/>
        </tpls>
      </n>
      <m in="0">
        <tpls c="8">
          <tpl hier="0" item="4"/>
          <tpl fld="3" item="1"/>
          <tpl hier="3" item="2"/>
          <tpl fld="4" item="20"/>
          <tpl hier="6" item="5"/>
          <tpl hier="7" item="0"/>
          <tpl fld="2" item="8"/>
          <tpl fld="1" item="0"/>
        </tpls>
      </m>
      <m in="0">
        <tpls c="8">
          <tpl hier="0" item="4"/>
          <tpl fld="3" item="1"/>
          <tpl hier="3" item="2"/>
          <tpl fld="4" item="16"/>
          <tpl hier="6" item="5"/>
          <tpl hier="7" item="0"/>
          <tpl fld="2" item="4"/>
          <tpl fld="1" item="0"/>
        </tpls>
      </m>
      <n v="1100" in="0">
        <tpls c="8">
          <tpl hier="0" item="4"/>
          <tpl fld="3" item="1"/>
          <tpl hier="3" item="2"/>
          <tpl fld="4" item="13"/>
          <tpl hier="6" item="5"/>
          <tpl hier="7" item="0"/>
          <tpl fld="2" item="5"/>
          <tpl fld="1" item="0"/>
        </tpls>
      </n>
      <n v="19600" in="0">
        <tpls c="8">
          <tpl hier="0" item="4"/>
          <tpl fld="3" item="1"/>
          <tpl hier="3" item="2"/>
          <tpl fld="4" item="10"/>
          <tpl hier="6" item="5"/>
          <tpl hier="7" item="0"/>
          <tpl fld="2" item="6"/>
          <tpl fld="1" item="0"/>
        </tpls>
      </n>
      <n v="9100" in="0">
        <tpls c="8">
          <tpl hier="0" item="4"/>
          <tpl fld="3" item="0"/>
          <tpl hier="3" item="2"/>
          <tpl fld="4" item="8"/>
          <tpl hier="6" item="5"/>
          <tpl hier="7" item="0"/>
          <tpl fld="2" item="7"/>
          <tpl fld="1" item="0"/>
        </tpls>
      </n>
      <n v="17800" in="0">
        <tpls c="8">
          <tpl hier="0" item="4"/>
          <tpl fld="3" item="0"/>
          <tpl hier="3" item="2"/>
          <tpl fld="4" item="4"/>
          <tpl hier="6" item="5"/>
          <tpl hier="7" item="0"/>
          <tpl fld="2" item="3"/>
          <tpl fld="1" item="0"/>
        </tpls>
      </n>
      <n v="143500" in="0">
        <tpls c="7">
          <tpl hier="0" item="4"/>
          <tpl fld="3" item="0"/>
          <tpl hier="3" item="2"/>
          <tpl hier="6" item="5"/>
          <tpl hier="7" item="0"/>
          <tpl fld="2" item="10"/>
          <tpl fld="1" item="0"/>
        </tpls>
      </n>
      <m in="0">
        <tpls c="8">
          <tpl hier="0" item="4"/>
          <tpl fld="3" item="1"/>
          <tpl hier="3" item="2"/>
          <tpl fld="4" item="16"/>
          <tpl hier="6" item="5"/>
          <tpl hier="7" item="0"/>
          <tpl fld="2" item="3"/>
          <tpl fld="1" item="0"/>
        </tpls>
      </m>
      <n v="12800" in="0">
        <tpls c="8">
          <tpl hier="0" item="4"/>
          <tpl fld="3" item="0"/>
          <tpl hier="3" item="2"/>
          <tpl fld="4" item="8"/>
          <tpl hier="6" item="5"/>
          <tpl hier="7" item="0"/>
          <tpl fld="2" item="6"/>
          <tpl fld="1" item="0"/>
        </tpls>
      </n>
      <n v="22200" in="0">
        <tpls c="8">
          <tpl hier="0" item="4"/>
          <tpl fld="3" item="0"/>
          <tpl hier="3" item="2"/>
          <tpl fld="4" item="2"/>
          <tpl hier="6" item="5"/>
          <tpl hier="7" item="0"/>
          <tpl fld="2" item="8"/>
          <tpl fld="1" item="0"/>
        </tpls>
      </n>
      <n v="500" in="0">
        <tpls c="8">
          <tpl hier="0" item="4"/>
          <tpl fld="3" item="1"/>
          <tpl hier="3" item="2"/>
          <tpl fld="4" item="17"/>
          <tpl hier="6" item="5"/>
          <tpl hier="7" item="0"/>
          <tpl fld="2" item="7"/>
          <tpl fld="1" item="0"/>
        </tpls>
      </n>
      <n v="11500" in="0">
        <tpls c="8">
          <tpl hier="0" item="4"/>
          <tpl fld="3" item="1"/>
          <tpl hier="3" item="2"/>
          <tpl fld="4" item="10"/>
          <tpl hier="6" item="5"/>
          <tpl hier="7" item="0"/>
          <tpl fld="2" item="4"/>
          <tpl fld="1" item="0"/>
        </tpls>
      </n>
      <n v="79800" in="0">
        <tpls c="8">
          <tpl hier="0" item="4"/>
          <tpl fld="3" item="0"/>
          <tpl hier="3" item="2"/>
          <tpl fld="4" item="5"/>
          <tpl hier="6" item="5"/>
          <tpl hier="7" item="0"/>
          <tpl fld="2" item="6"/>
          <tpl fld="1" item="0"/>
        </tpls>
      </n>
      <n v="184600" in="0">
        <tpls c="7">
          <tpl hier="0" item="4"/>
          <tpl fld="3" item="0"/>
          <tpl hier="3" item="2"/>
          <tpl hier="6" item="5"/>
          <tpl hier="7" item="0"/>
          <tpl fld="2" item="8"/>
          <tpl fld="1" item="0"/>
        </tpls>
      </n>
      <m in="0">
        <tpls c="8">
          <tpl hier="0" item="4"/>
          <tpl fld="3" item="1"/>
          <tpl hier="3" item="2"/>
          <tpl fld="4" item="14"/>
          <tpl hier="6" item="5"/>
          <tpl hier="7" item="0"/>
          <tpl fld="2" item="7"/>
          <tpl fld="1" item="0"/>
        </tpls>
      </m>
      <n v="19500" in="0">
        <tpls c="8">
          <tpl hier="0" item="4"/>
          <tpl fld="3" item="0"/>
          <tpl hier="3" item="2"/>
          <tpl fld="4" item="2"/>
          <tpl hier="6" item="5"/>
          <tpl hier="7" item="0"/>
          <tpl fld="2" item="6"/>
          <tpl fld="1" item="0"/>
        </tpls>
      </n>
      <m in="0">
        <tpls c="8">
          <tpl hier="0" item="6"/>
          <tpl fld="3" item="0"/>
          <tpl hier="3" item="2"/>
          <tpl fld="4" item="4"/>
          <tpl hier="6" item="5"/>
          <tpl hier="7" item="0"/>
          <tpl fld="2" item="0"/>
          <tpl fld="1" item="0"/>
        </tpls>
      </m>
      <m in="0">
        <tpls c="8">
          <tpl hier="0" item="6"/>
          <tpl fld="3" item="1"/>
          <tpl hier="3" item="2"/>
          <tpl fld="4" item="20"/>
          <tpl hier="6" item="5"/>
          <tpl hier="7" item="0"/>
          <tpl fld="2" item="10"/>
          <tpl fld="1" item="0"/>
        </tpls>
      </m>
      <m in="0">
        <tpls c="8">
          <tpl hier="0" item="6"/>
          <tpl fld="3" item="1"/>
          <tpl hier="3" item="2"/>
          <tpl fld="4" item="19"/>
          <tpl hier="6" item="5"/>
          <tpl hier="7" item="0"/>
          <tpl fld="2" item="5"/>
          <tpl fld="1" item="0"/>
        </tpls>
      </m>
      <m in="0">
        <tpls c="8">
          <tpl hier="0" item="6"/>
          <tpl fld="3" item="1"/>
          <tpl hier="3" item="2"/>
          <tpl fld="4" item="18"/>
          <tpl hier="6" item="5"/>
          <tpl hier="7" item="0"/>
          <tpl fld="2" item="0"/>
          <tpl fld="1" item="0"/>
        </tpls>
      </m>
      <m in="0">
        <tpls c="8">
          <tpl hier="0" item="6"/>
          <tpl fld="3" item="1"/>
          <tpl hier="3" item="2"/>
          <tpl fld="4" item="16"/>
          <tpl hier="6" item="5"/>
          <tpl hier="7" item="0"/>
          <tpl fld="2" item="6"/>
          <tpl fld="1" item="0"/>
        </tpls>
      </m>
      <m in="0">
        <tpls c="8">
          <tpl hier="0" item="6"/>
          <tpl fld="3" item="1"/>
          <tpl hier="3" item="2"/>
          <tpl fld="4" item="15"/>
          <tpl hier="6" item="5"/>
          <tpl hier="7" item="0"/>
          <tpl fld="2" item="1"/>
          <tpl fld="1" item="0"/>
        </tpls>
      </m>
      <m in="0">
        <tpls c="8">
          <tpl hier="0" item="6"/>
          <tpl fld="3" item="1"/>
          <tpl hier="3" item="2"/>
          <tpl fld="4" item="13"/>
          <tpl hier="6" item="5"/>
          <tpl hier="7" item="0"/>
          <tpl fld="2" item="7"/>
          <tpl fld="1" item="0"/>
        </tpls>
      </m>
      <m in="0">
        <tpls c="8">
          <tpl hier="0" item="6"/>
          <tpl fld="3" item="1"/>
          <tpl hier="3" item="2"/>
          <tpl fld="4" item="12"/>
          <tpl hier="6" item="5"/>
          <tpl hier="7" item="0"/>
          <tpl fld="2" item="2"/>
          <tpl fld="1" item="0"/>
        </tpls>
      </m>
      <m in="0">
        <tpls c="8">
          <tpl hier="0" item="6"/>
          <tpl fld="3" item="1"/>
          <tpl hier="3" item="2"/>
          <tpl fld="4" item="10"/>
          <tpl hier="6" item="5"/>
          <tpl hier="7" item="0"/>
          <tpl fld="2" item="8"/>
          <tpl fld="1" item="0"/>
        </tpls>
      </m>
      <m in="0">
        <tpls c="8">
          <tpl hier="0" item="6"/>
          <tpl fld="3" item="1"/>
          <tpl hier="3" item="2"/>
          <tpl fld="4" item="9"/>
          <tpl hier="6" item="5"/>
          <tpl hier="7" item="0"/>
          <tpl fld="2" item="3"/>
          <tpl fld="1" item="0"/>
        </tpls>
      </m>
      <m in="0">
        <tpls c="8">
          <tpl hier="0" item="6"/>
          <tpl fld="3" item="0"/>
          <tpl hier="3" item="2"/>
          <tpl fld="4" item="8"/>
          <tpl hier="6" item="5"/>
          <tpl hier="7" item="0"/>
          <tpl fld="2" item="9"/>
          <tpl fld="1" item="0"/>
        </tpls>
      </m>
      <m in="0">
        <tpls c="8">
          <tpl hier="0" item="6"/>
          <tpl fld="3" item="0"/>
          <tpl hier="3" item="2"/>
          <tpl fld="4" item="7"/>
          <tpl hier="6" item="5"/>
          <tpl hier="7" item="0"/>
          <tpl fld="2" item="4"/>
          <tpl fld="1" item="0"/>
        </tpls>
      </m>
      <m in="0">
        <tpls c="8">
          <tpl hier="0" item="6"/>
          <tpl fld="3" item="0"/>
          <tpl hier="3" item="2"/>
          <tpl fld="4" item="5"/>
          <tpl hier="6" item="5"/>
          <tpl hier="7" item="0"/>
          <tpl fld="2" item="10"/>
          <tpl fld="1" item="0"/>
        </tpls>
      </m>
      <m in="0">
        <tpls c="8">
          <tpl hier="0" item="6"/>
          <tpl fld="3" item="0"/>
          <tpl hier="3" item="2"/>
          <tpl fld="4" item="4"/>
          <tpl hier="6" item="5"/>
          <tpl hier="7" item="0"/>
          <tpl fld="2" item="5"/>
          <tpl fld="1" item="0"/>
        </tpls>
      </m>
      <m in="0">
        <tpls c="8">
          <tpl hier="0" item="6"/>
          <tpl fld="3" item="0"/>
          <tpl hier="3" item="2"/>
          <tpl fld="4" item="3"/>
          <tpl hier="6" item="5"/>
          <tpl hier="7" item="0"/>
          <tpl fld="2" item="0"/>
          <tpl fld="1" item="0"/>
        </tpls>
      </m>
      <m in="0">
        <tpls c="8">
          <tpl hier="0" item="6"/>
          <tpl fld="3" item="0"/>
          <tpl hier="3" item="2"/>
          <tpl fld="4" item="1"/>
          <tpl hier="6" item="5"/>
          <tpl hier="7" item="0"/>
          <tpl fld="2" item="6"/>
          <tpl fld="1" item="0"/>
        </tpls>
      </m>
      <m in="0">
        <tpls c="8">
          <tpl hier="0" item="6"/>
          <tpl fld="3" item="0"/>
          <tpl hier="3" item="2"/>
          <tpl fld="4" item="0"/>
          <tpl hier="6" item="5"/>
          <tpl hier="7" item="0"/>
          <tpl fld="2" item="1"/>
          <tpl fld="1" item="0"/>
        </tpls>
      </m>
      <m in="0">
        <tpls c="8">
          <tpl hier="0" item="6"/>
          <tpl fld="3" item="1"/>
          <tpl hier="3" item="2"/>
          <tpl fld="4" item="20"/>
          <tpl hier="6" item="5"/>
          <tpl hier="7" item="0"/>
          <tpl fld="2" item="9"/>
          <tpl fld="1" item="0"/>
        </tpls>
      </m>
      <m in="0">
        <tpls c="8">
          <tpl hier="0" item="6"/>
          <tpl fld="3" item="1"/>
          <tpl hier="3" item="2"/>
          <tpl fld="4" item="12"/>
          <tpl hier="6" item="5"/>
          <tpl hier="7" item="0"/>
          <tpl fld="2" item="1"/>
          <tpl fld="1" item="0"/>
        </tpls>
      </m>
      <m in="0">
        <tpls c="8">
          <tpl hier="0" item="6"/>
          <tpl fld="3" item="0"/>
          <tpl hier="3" item="2"/>
          <tpl fld="4" item="4"/>
          <tpl hier="6" item="5"/>
          <tpl hier="7" item="0"/>
          <tpl fld="2" item="4"/>
          <tpl fld="1" item="0"/>
        </tpls>
      </m>
      <m in="0">
        <tpls c="8">
          <tpl hier="0" item="6"/>
          <tpl fld="3" item="0"/>
          <tpl hier="3" item="2"/>
          <tpl fld="4" item="0"/>
          <tpl hier="6" item="5"/>
          <tpl hier="7" item="0"/>
          <tpl fld="2" item="0"/>
          <tpl fld="1" item="0"/>
        </tpls>
      </m>
      <m in="0">
        <tpls c="8">
          <tpl hier="0" item="6"/>
          <tpl fld="3" item="1"/>
          <tpl hier="3" item="2"/>
          <tpl fld="4" item="19"/>
          <tpl hier="6" item="5"/>
          <tpl hier="7" item="0"/>
          <tpl fld="2" item="3"/>
          <tpl fld="1" item="0"/>
        </tpls>
      </m>
      <m in="0">
        <tpls c="8">
          <tpl hier="0" item="6"/>
          <tpl fld="3" item="1"/>
          <tpl hier="3" item="2"/>
          <tpl fld="4" item="14"/>
          <tpl hier="6" item="5"/>
          <tpl hier="7" item="0"/>
          <tpl fld="2" item="10"/>
          <tpl fld="1" item="0"/>
        </tpls>
      </m>
      <m in="0">
        <tpls c="8">
          <tpl hier="0" item="6"/>
          <tpl fld="3" item="1"/>
          <tpl hier="3" item="2"/>
          <tpl fld="4" item="9"/>
          <tpl hier="6" item="5"/>
          <tpl hier="7" item="0"/>
          <tpl fld="2" item="1"/>
          <tpl fld="1" item="0"/>
        </tpls>
      </m>
      <m in="0">
        <tpls c="8">
          <tpl hier="0" item="6"/>
          <tpl fld="3" item="0"/>
          <tpl hier="3" item="2"/>
          <tpl fld="4" item="7"/>
          <tpl hier="6" item="5"/>
          <tpl hier="7" item="0"/>
          <tpl fld="2" item="2"/>
          <tpl fld="1" item="0"/>
        </tpls>
      </m>
      <m in="0">
        <tpls c="8">
          <tpl hier="0" item="6"/>
          <tpl fld="3" item="0"/>
          <tpl hier="3" item="2"/>
          <tpl fld="4" item="2"/>
          <tpl hier="6" item="5"/>
          <tpl hier="7" item="0"/>
          <tpl fld="2" item="9"/>
          <tpl fld="1" item="0"/>
        </tpls>
      </m>
      <m in="0">
        <tpls c="8">
          <tpl hier="0" item="6"/>
          <tpl fld="3" item="1"/>
          <tpl hier="3" item="2"/>
          <tpl fld="4" item="17"/>
          <tpl hier="6" item="5"/>
          <tpl hier="7" item="0"/>
          <tpl fld="2" item="8"/>
          <tpl fld="1" item="0"/>
        </tpls>
      </m>
      <m in="0">
        <tpls c="8">
          <tpl hier="0" item="6"/>
          <tpl fld="3" item="1"/>
          <tpl hier="3" item="2"/>
          <tpl fld="4" item="14"/>
          <tpl hier="6" item="5"/>
          <tpl hier="7" item="0"/>
          <tpl fld="2" item="9"/>
          <tpl fld="1" item="0"/>
        </tpls>
      </m>
      <m in="0">
        <tpls c="8">
          <tpl hier="0" item="6"/>
          <tpl fld="3" item="1"/>
          <tpl hier="3" item="2"/>
          <tpl fld="4" item="9"/>
          <tpl hier="6" item="5"/>
          <tpl hier="7" item="0"/>
          <tpl fld="2" item="0"/>
          <tpl fld="1" item="0"/>
        </tpls>
      </m>
      <m in="0">
        <tpls c="8">
          <tpl hier="0" item="6"/>
          <tpl fld="3" item="0"/>
          <tpl hier="3" item="2"/>
          <tpl fld="4" item="4"/>
          <tpl hier="6" item="5"/>
          <tpl hier="7" item="0"/>
          <tpl fld="2" item="2"/>
          <tpl fld="1" item="0"/>
        </tpls>
      </m>
      <m in="0">
        <tpls c="8">
          <tpl hier="0" item="6"/>
          <tpl fld="3" item="1"/>
          <tpl hier="3" item="2"/>
          <tpl fld="4" item="20"/>
          <tpl hier="6" item="5"/>
          <tpl hier="7" item="0"/>
          <tpl fld="2" item="6"/>
          <tpl fld="1" item="0"/>
        </tpls>
      </m>
      <m in="0">
        <tpls c="8">
          <tpl hier="0" item="6"/>
          <tpl fld="3" item="1"/>
          <tpl hier="3" item="2"/>
          <tpl fld="4" item="14"/>
          <tpl hier="6" item="5"/>
          <tpl hier="7" item="0"/>
          <tpl fld="2" item="8"/>
          <tpl fld="1" item="0"/>
        </tpls>
      </m>
      <m in="0">
        <tpls c="8">
          <tpl hier="0" item="6"/>
          <tpl fld="3" item="1"/>
          <tpl hier="3" item="2"/>
          <tpl fld="4" item="11"/>
          <tpl hier="6" item="5"/>
          <tpl hier="7" item="0"/>
          <tpl fld="2" item="9"/>
          <tpl fld="1" item="0"/>
        </tpls>
      </m>
      <m in="0">
        <tpls c="8">
          <tpl hier="0" item="6"/>
          <tpl fld="3" item="0"/>
          <tpl hier="3" item="2"/>
          <tpl fld="4" item="8"/>
          <tpl hier="6" item="5"/>
          <tpl hier="7" item="0"/>
          <tpl fld="2" item="5"/>
          <tpl fld="1" item="0"/>
        </tpls>
      </m>
      <m in="0">
        <tpls c="8">
          <tpl hier="0" item="6"/>
          <tpl fld="3" item="0"/>
          <tpl hier="3" item="2"/>
          <tpl fld="4" item="4"/>
          <tpl hier="6" item="5"/>
          <tpl hier="7" item="0"/>
          <tpl fld="2" item="1"/>
          <tpl fld="1" item="0"/>
        </tpls>
      </m>
      <m in="0">
        <tpls c="8">
          <tpl hier="0" item="6"/>
          <tpl fld="3" item="1"/>
          <tpl hier="3" item="2"/>
          <tpl fld="4" item="19"/>
          <tpl hier="6" item="5"/>
          <tpl hier="7" item="0"/>
          <tpl fld="2" item="0"/>
          <tpl fld="1" item="0"/>
        </tpls>
      </m>
      <m in="0">
        <tpls c="7">
          <tpl hier="0" item="6"/>
          <tpl fld="3" item="1"/>
          <tpl hier="3" item="2"/>
          <tpl hier="6" item="5"/>
          <tpl hier="7" item="0"/>
          <tpl fld="2" item="9"/>
          <tpl fld="1" item="0"/>
        </tpls>
      </m>
      <m in="0">
        <tpls c="8">
          <tpl hier="0" item="6"/>
          <tpl fld="3" item="1"/>
          <tpl hier="3" item="2"/>
          <tpl fld="4" item="20"/>
          <tpl hier="6" item="5"/>
          <tpl hier="7" item="0"/>
          <tpl fld="2" item="5"/>
          <tpl fld="1" item="0"/>
        </tpls>
      </m>
      <m in="0">
        <tpls c="8">
          <tpl hier="0" item="6"/>
          <tpl fld="3" item="1"/>
          <tpl hier="3" item="2"/>
          <tpl fld="4" item="20"/>
          <tpl hier="6" item="5"/>
          <tpl hier="7" item="0"/>
          <tpl fld="2" item="4"/>
          <tpl fld="1" item="0"/>
        </tpls>
      </m>
      <m in="0">
        <tpls c="8">
          <tpl hier="0" item="6"/>
          <tpl fld="3" item="1"/>
          <tpl hier="3" item="2"/>
          <tpl fld="4" item="18"/>
          <tpl hier="6" item="5"/>
          <tpl hier="7" item="0"/>
          <tpl fld="2" item="10"/>
          <tpl fld="1" item="0"/>
        </tpls>
      </m>
      <m in="0">
        <tpls c="8">
          <tpl hier="0" item="6"/>
          <tpl fld="3" item="1"/>
          <tpl hier="3" item="2"/>
          <tpl fld="4" item="17"/>
          <tpl hier="6" item="5"/>
          <tpl hier="7" item="0"/>
          <tpl fld="2" item="5"/>
          <tpl fld="1" item="0"/>
        </tpls>
      </m>
      <m in="0">
        <tpls c="8">
          <tpl hier="0" item="6"/>
          <tpl fld="3" item="1"/>
          <tpl hier="3" item="2"/>
          <tpl fld="4" item="16"/>
          <tpl hier="6" item="5"/>
          <tpl hier="7" item="0"/>
          <tpl fld="2" item="0"/>
          <tpl fld="1" item="0"/>
        </tpls>
      </m>
      <m in="0">
        <tpls c="8">
          <tpl hier="0" item="6"/>
          <tpl fld="3" item="1"/>
          <tpl hier="3" item="2"/>
          <tpl fld="4" item="14"/>
          <tpl hier="6" item="5"/>
          <tpl hier="7" item="0"/>
          <tpl fld="2" item="6"/>
          <tpl fld="1" item="0"/>
        </tpls>
      </m>
      <m in="0">
        <tpls c="8">
          <tpl hier="0" item="6"/>
          <tpl fld="3" item="1"/>
          <tpl hier="3" item="2"/>
          <tpl fld="4" item="13"/>
          <tpl hier="6" item="5"/>
          <tpl hier="7" item="0"/>
          <tpl fld="2" item="1"/>
          <tpl fld="1" item="0"/>
        </tpls>
      </m>
      <m in="0">
        <tpls c="8">
          <tpl hier="0" item="6"/>
          <tpl fld="3" item="1"/>
          <tpl hier="3" item="2"/>
          <tpl fld="4" item="11"/>
          <tpl hier="6" item="5"/>
          <tpl hier="7" item="0"/>
          <tpl fld="2" item="7"/>
          <tpl fld="1" item="0"/>
        </tpls>
      </m>
      <m in="0">
        <tpls c="8">
          <tpl hier="0" item="6"/>
          <tpl fld="3" item="1"/>
          <tpl hier="3" item="2"/>
          <tpl fld="4" item="10"/>
          <tpl hier="6" item="5"/>
          <tpl hier="7" item="0"/>
          <tpl fld="2" item="2"/>
          <tpl fld="1" item="0"/>
        </tpls>
      </m>
      <m in="0">
        <tpls c="7">
          <tpl hier="0" item="6"/>
          <tpl fld="3" item="1"/>
          <tpl hier="3" item="2"/>
          <tpl hier="6" item="5"/>
          <tpl hier="7" item="0"/>
          <tpl fld="2" item="8"/>
          <tpl fld="1" item="0"/>
        </tpls>
      </m>
      <m in="0">
        <tpls c="8">
          <tpl hier="0" item="6"/>
          <tpl fld="3" item="0"/>
          <tpl hier="3" item="2"/>
          <tpl fld="4" item="8"/>
          <tpl hier="6" item="5"/>
          <tpl hier="7" item="0"/>
          <tpl fld="2" item="3"/>
          <tpl fld="1" item="0"/>
        </tpls>
      </m>
      <m in="0">
        <tpls c="8">
          <tpl hier="0" item="6"/>
          <tpl fld="3" item="0"/>
          <tpl hier="3" item="2"/>
          <tpl fld="4" item="6"/>
          <tpl hier="6" item="5"/>
          <tpl hier="7" item="0"/>
          <tpl fld="2" item="9"/>
          <tpl fld="1" item="0"/>
        </tpls>
      </m>
      <m in="0">
        <tpls c="8">
          <tpl hier="0" item="6"/>
          <tpl fld="3" item="0"/>
          <tpl hier="3" item="2"/>
          <tpl fld="4" item="5"/>
          <tpl hier="6" item="5"/>
          <tpl hier="7" item="0"/>
          <tpl fld="2" item="4"/>
          <tpl fld="1" item="0"/>
        </tpls>
      </m>
      <m in="0">
        <tpls c="8">
          <tpl hier="0" item="6"/>
          <tpl fld="3" item="0"/>
          <tpl hier="3" item="2"/>
          <tpl fld="4" item="3"/>
          <tpl hier="6" item="5"/>
          <tpl hier="7" item="0"/>
          <tpl fld="2" item="10"/>
          <tpl fld="1" item="0"/>
        </tpls>
      </m>
      <m in="0">
        <tpls c="8">
          <tpl hier="0" item="6"/>
          <tpl fld="3" item="0"/>
          <tpl hier="3" item="2"/>
          <tpl fld="4" item="2"/>
          <tpl hier="6" item="5"/>
          <tpl hier="7" item="0"/>
          <tpl fld="2" item="5"/>
          <tpl fld="1" item="0"/>
        </tpls>
      </m>
      <m in="0">
        <tpls c="8">
          <tpl hier="0" item="6"/>
          <tpl fld="3" item="0"/>
          <tpl hier="3" item="2"/>
          <tpl fld="4" item="1"/>
          <tpl hier="6" item="5"/>
          <tpl hier="7" item="0"/>
          <tpl fld="2" item="0"/>
          <tpl fld="1" item="0"/>
        </tpls>
      </m>
      <m in="0">
        <tpls c="7">
          <tpl hier="0" item="6"/>
          <tpl fld="3" item="0"/>
          <tpl hier="3" item="2"/>
          <tpl hier="6" item="5"/>
          <tpl hier="7" item="0"/>
          <tpl fld="2" item="6"/>
          <tpl fld="1" item="0"/>
        </tpls>
      </m>
      <m in="0">
        <tpls c="8">
          <tpl hier="0" item="6"/>
          <tpl fld="3" item="1"/>
          <tpl hier="3" item="2"/>
          <tpl fld="4" item="20"/>
          <tpl hier="6" item="5"/>
          <tpl hier="7" item="0"/>
          <tpl fld="2" item="3"/>
          <tpl fld="1" item="0"/>
        </tpls>
      </m>
      <m in="0">
        <tpls c="8">
          <tpl hier="0" item="6"/>
          <tpl fld="3" item="1"/>
          <tpl hier="3" item="2"/>
          <tpl fld="4" item="18"/>
          <tpl hier="6" item="5"/>
          <tpl hier="7" item="0"/>
          <tpl fld="2" item="9"/>
          <tpl fld="1" item="0"/>
        </tpls>
      </m>
      <m in="0">
        <tpls c="8">
          <tpl hier="0" item="6"/>
          <tpl fld="3" item="1"/>
          <tpl hier="3" item="2"/>
          <tpl fld="4" item="17"/>
          <tpl hier="6" item="5"/>
          <tpl hier="7" item="0"/>
          <tpl fld="2" item="4"/>
          <tpl fld="1" item="0"/>
        </tpls>
      </m>
      <m in="0">
        <tpls c="8">
          <tpl hier="0" item="6"/>
          <tpl fld="3" item="1"/>
          <tpl hier="3" item="2"/>
          <tpl fld="4" item="15"/>
          <tpl hier="6" item="5"/>
          <tpl hier="7" item="0"/>
          <tpl fld="2" item="10"/>
          <tpl fld="1" item="0"/>
        </tpls>
      </m>
      <m in="0">
        <tpls c="8">
          <tpl hier="0" item="6"/>
          <tpl fld="3" item="1"/>
          <tpl hier="3" item="2"/>
          <tpl fld="4" item="14"/>
          <tpl hier="6" item="5"/>
          <tpl hier="7" item="0"/>
          <tpl fld="2" item="5"/>
          <tpl fld="1" item="0"/>
        </tpls>
      </m>
      <m in="0">
        <tpls c="8">
          <tpl hier="0" item="6"/>
          <tpl fld="3" item="1"/>
          <tpl hier="3" item="2"/>
          <tpl fld="4" item="13"/>
          <tpl hier="6" item="5"/>
          <tpl hier="7" item="0"/>
          <tpl fld="2" item="0"/>
          <tpl fld="1" item="0"/>
        </tpls>
      </m>
      <m in="0">
        <tpls c="8">
          <tpl hier="0" item="6"/>
          <tpl fld="3" item="1"/>
          <tpl hier="3" item="2"/>
          <tpl fld="4" item="11"/>
          <tpl hier="6" item="5"/>
          <tpl hier="7" item="0"/>
          <tpl fld="2" item="6"/>
          <tpl fld="1" item="0"/>
        </tpls>
      </m>
      <m in="0">
        <tpls c="8">
          <tpl hier="0" item="6"/>
          <tpl fld="3" item="1"/>
          <tpl hier="3" item="2"/>
          <tpl fld="4" item="10"/>
          <tpl hier="6" item="5"/>
          <tpl hier="7" item="0"/>
          <tpl fld="2" item="1"/>
          <tpl fld="1" item="0"/>
        </tpls>
      </m>
      <m in="0">
        <tpls c="7">
          <tpl hier="0" item="6"/>
          <tpl fld="3" item="1"/>
          <tpl hier="3" item="2"/>
          <tpl hier="6" item="5"/>
          <tpl hier="7" item="0"/>
          <tpl fld="2" item="7"/>
          <tpl fld="1" item="0"/>
        </tpls>
      </m>
      <m in="0">
        <tpls c="8">
          <tpl hier="0" item="6"/>
          <tpl fld="3" item="0"/>
          <tpl hier="3" item="2"/>
          <tpl fld="4" item="8"/>
          <tpl hier="6" item="5"/>
          <tpl hier="7" item="0"/>
          <tpl fld="2" item="2"/>
          <tpl fld="1" item="0"/>
        </tpls>
      </m>
      <m in="0">
        <tpls c="8">
          <tpl hier="0" item="6"/>
          <tpl fld="3" item="0"/>
          <tpl hier="3" item="2"/>
          <tpl fld="4" item="6"/>
          <tpl hier="6" item="5"/>
          <tpl hier="7" item="0"/>
          <tpl fld="2" item="8"/>
          <tpl fld="1" item="0"/>
        </tpls>
      </m>
      <m in="0">
        <tpls c="8">
          <tpl hier="0" item="6"/>
          <tpl fld="3" item="0"/>
          <tpl hier="3" item="2"/>
          <tpl fld="4" item="5"/>
          <tpl hier="6" item="5"/>
          <tpl hier="7" item="0"/>
          <tpl fld="2" item="3"/>
          <tpl fld="1" item="0"/>
        </tpls>
      </m>
      <m in="0">
        <tpls c="8">
          <tpl hier="0" item="6"/>
          <tpl fld="3" item="0"/>
          <tpl hier="3" item="2"/>
          <tpl fld="4" item="3"/>
          <tpl hier="6" item="5"/>
          <tpl hier="7" item="0"/>
          <tpl fld="2" item="9"/>
          <tpl fld="1" item="0"/>
        </tpls>
      </m>
      <m in="0">
        <tpls c="8">
          <tpl hier="0" item="6"/>
          <tpl fld="3" item="0"/>
          <tpl hier="3" item="2"/>
          <tpl fld="4" item="2"/>
          <tpl hier="6" item="5"/>
          <tpl hier="7" item="0"/>
          <tpl fld="2" item="4"/>
          <tpl fld="1" item="0"/>
        </tpls>
      </m>
      <m in="0">
        <tpls c="8">
          <tpl hier="0" item="6"/>
          <tpl fld="3" item="0"/>
          <tpl hier="3" item="2"/>
          <tpl fld="4" item="0"/>
          <tpl hier="6" item="5"/>
          <tpl hier="7" item="0"/>
          <tpl fld="2" item="10"/>
          <tpl fld="1" item="0"/>
        </tpls>
      </m>
      <m in="0">
        <tpls c="7">
          <tpl hier="0" item="6"/>
          <tpl fld="3" item="0"/>
          <tpl hier="3" item="2"/>
          <tpl hier="6" item="5"/>
          <tpl hier="7" item="0"/>
          <tpl fld="2" item="5"/>
          <tpl fld="1" item="0"/>
        </tpls>
      </m>
      <m in="0">
        <tpls c="8">
          <tpl hier="0" item="6"/>
          <tpl fld="3" item="1"/>
          <tpl hier="3" item="2"/>
          <tpl fld="4" item="13"/>
          <tpl hier="6" item="5"/>
          <tpl hier="7" item="0"/>
          <tpl fld="2" item="2"/>
          <tpl fld="1" item="0"/>
        </tpls>
      </m>
      <m in="0">
        <tpls c="8">
          <tpl hier="0" item="6"/>
          <tpl fld="3" item="1"/>
          <tpl hier="3" item="2"/>
          <tpl fld="4" item="20"/>
          <tpl hier="6" item="5"/>
          <tpl hier="7" item="0"/>
          <tpl fld="2" item="2"/>
          <tpl fld="1" item="0"/>
        </tpls>
      </m>
      <m in="0">
        <tpls c="8">
          <tpl hier="0" item="6"/>
          <tpl fld="3" item="1"/>
          <tpl hier="3" item="2"/>
          <tpl fld="4" item="18"/>
          <tpl hier="6" item="5"/>
          <tpl hier="7" item="0"/>
          <tpl fld="2" item="8"/>
          <tpl fld="1" item="0"/>
        </tpls>
      </m>
      <m in="0">
        <tpls c="8">
          <tpl hier="0" item="6"/>
          <tpl fld="3" item="1"/>
          <tpl hier="3" item="2"/>
          <tpl fld="4" item="17"/>
          <tpl hier="6" item="5"/>
          <tpl hier="7" item="0"/>
          <tpl fld="2" item="3"/>
          <tpl fld="1" item="0"/>
        </tpls>
      </m>
      <m in="0">
        <tpls c="8">
          <tpl hier="0" item="6"/>
          <tpl fld="3" item="1"/>
          <tpl hier="3" item="2"/>
          <tpl fld="4" item="15"/>
          <tpl hier="6" item="5"/>
          <tpl hier="7" item="0"/>
          <tpl fld="2" item="9"/>
          <tpl fld="1" item="0"/>
        </tpls>
      </m>
      <m in="0">
        <tpls c="8">
          <tpl hier="0" item="6"/>
          <tpl fld="3" item="1"/>
          <tpl hier="3" item="2"/>
          <tpl fld="4" item="14"/>
          <tpl hier="6" item="5"/>
          <tpl hier="7" item="0"/>
          <tpl fld="2" item="4"/>
          <tpl fld="1" item="0"/>
        </tpls>
      </m>
      <m in="0">
        <tpls c="8">
          <tpl hier="0" item="6"/>
          <tpl fld="3" item="1"/>
          <tpl hier="3" item="2"/>
          <tpl fld="4" item="12"/>
          <tpl hier="6" item="5"/>
          <tpl hier="7" item="0"/>
          <tpl fld="2" item="10"/>
          <tpl fld="1" item="0"/>
        </tpls>
      </m>
      <m in="0">
        <tpls c="8">
          <tpl hier="0" item="6"/>
          <tpl fld="3" item="1"/>
          <tpl hier="3" item="2"/>
          <tpl fld="4" item="11"/>
          <tpl hier="6" item="5"/>
          <tpl hier="7" item="0"/>
          <tpl fld="2" item="5"/>
          <tpl fld="1" item="0"/>
        </tpls>
      </m>
      <m in="0">
        <tpls c="8">
          <tpl hier="0" item="6"/>
          <tpl fld="3" item="1"/>
          <tpl hier="3" item="2"/>
          <tpl fld="4" item="10"/>
          <tpl hier="6" item="5"/>
          <tpl hier="7" item="0"/>
          <tpl fld="2" item="0"/>
          <tpl fld="1" item="0"/>
        </tpls>
      </m>
      <m in="0">
        <tpls c="7">
          <tpl hier="0" item="6"/>
          <tpl fld="3" item="1"/>
          <tpl hier="3" item="2"/>
          <tpl hier="6" item="5"/>
          <tpl hier="7" item="0"/>
          <tpl fld="2" item="6"/>
          <tpl fld="1" item="0"/>
        </tpls>
      </m>
      <m in="0">
        <tpls c="8">
          <tpl hier="0" item="6"/>
          <tpl fld="3" item="0"/>
          <tpl hier="3" item="2"/>
          <tpl fld="4" item="8"/>
          <tpl hier="6" item="5"/>
          <tpl hier="7" item="0"/>
          <tpl fld="2" item="1"/>
          <tpl fld="1" item="0"/>
        </tpls>
      </m>
      <m in="0">
        <tpls c="8">
          <tpl hier="0" item="6"/>
          <tpl fld="3" item="0"/>
          <tpl hier="3" item="2"/>
          <tpl fld="4" item="6"/>
          <tpl hier="6" item="5"/>
          <tpl hier="7" item="0"/>
          <tpl fld="2" item="7"/>
          <tpl fld="1" item="0"/>
        </tpls>
      </m>
      <m in="0">
        <tpls c="8">
          <tpl hier="0" item="6"/>
          <tpl fld="3" item="0"/>
          <tpl hier="3" item="2"/>
          <tpl fld="4" item="5"/>
          <tpl hier="6" item="5"/>
          <tpl hier="7" item="0"/>
          <tpl fld="2" item="2"/>
          <tpl fld="1" item="0"/>
        </tpls>
      </m>
      <m in="0">
        <tpls c="8">
          <tpl hier="0" item="6"/>
          <tpl fld="3" item="0"/>
          <tpl hier="3" item="2"/>
          <tpl fld="4" item="3"/>
          <tpl hier="6" item="5"/>
          <tpl hier="7" item="0"/>
          <tpl fld="2" item="8"/>
          <tpl fld="1" item="0"/>
        </tpls>
      </m>
      <m in="0">
        <tpls c="8">
          <tpl hier="0" item="6"/>
          <tpl fld="3" item="0"/>
          <tpl hier="3" item="2"/>
          <tpl fld="4" item="2"/>
          <tpl hier="6" item="5"/>
          <tpl hier="7" item="0"/>
          <tpl fld="2" item="3"/>
          <tpl fld="1" item="0"/>
        </tpls>
      </m>
      <m in="0">
        <tpls c="8">
          <tpl hier="0" item="6"/>
          <tpl fld="3" item="0"/>
          <tpl hier="3" item="2"/>
          <tpl fld="4" item="0"/>
          <tpl hier="6" item="5"/>
          <tpl hier="7" item="0"/>
          <tpl fld="2" item="9"/>
          <tpl fld="1" item="0"/>
        </tpls>
      </m>
      <m in="0">
        <tpls c="7">
          <tpl hier="0" item="6"/>
          <tpl fld="3" item="0"/>
          <tpl hier="3" item="2"/>
          <tpl hier="6" item="5"/>
          <tpl hier="7" item="0"/>
          <tpl fld="2" item="4"/>
          <tpl fld="1" item="0"/>
        </tpls>
      </m>
      <m in="0">
        <tpls c="8">
          <tpl hier="0" item="6"/>
          <tpl fld="3" item="0"/>
          <tpl hier="3" item="2"/>
          <tpl fld="4" item="0"/>
          <tpl hier="6" item="5"/>
          <tpl hier="7" item="0"/>
          <tpl fld="2" item="6"/>
          <tpl fld="1" item="0"/>
        </tpls>
      </m>
      <m in="0">
        <tpls c="8">
          <tpl hier="0" item="6"/>
          <tpl fld="3" item="0"/>
          <tpl hier="3" item="2"/>
          <tpl fld="4" item="6"/>
          <tpl hier="6" item="5"/>
          <tpl hier="7" item="0"/>
          <tpl fld="2" item="10"/>
          <tpl fld="1" item="0"/>
        </tpls>
      </m>
      <m in="0">
        <tpls c="8">
          <tpl hier="0" item="6"/>
          <tpl fld="3" item="1"/>
          <tpl hier="3" item="2"/>
          <tpl fld="4" item="20"/>
          <tpl hier="6" item="5"/>
          <tpl hier="7" item="0"/>
          <tpl fld="2" item="1"/>
          <tpl fld="1" item="0"/>
        </tpls>
      </m>
      <m in="0">
        <tpls c="8">
          <tpl hier="0" item="6"/>
          <tpl fld="3" item="1"/>
          <tpl hier="3" item="2"/>
          <tpl fld="4" item="18"/>
          <tpl hier="6" item="5"/>
          <tpl hier="7" item="0"/>
          <tpl fld="2" item="7"/>
          <tpl fld="1" item="0"/>
        </tpls>
      </m>
      <m in="0">
        <tpls c="8">
          <tpl hier="0" item="6"/>
          <tpl fld="3" item="1"/>
          <tpl hier="3" item="2"/>
          <tpl fld="4" item="17"/>
          <tpl hier="6" item="5"/>
          <tpl hier="7" item="0"/>
          <tpl fld="2" item="2"/>
          <tpl fld="1" item="0"/>
        </tpls>
      </m>
      <m in="0">
        <tpls c="8">
          <tpl hier="0" item="6"/>
          <tpl fld="3" item="1"/>
          <tpl hier="3" item="2"/>
          <tpl fld="4" item="15"/>
          <tpl hier="6" item="5"/>
          <tpl hier="7" item="0"/>
          <tpl fld="2" item="8"/>
          <tpl fld="1" item="0"/>
        </tpls>
      </m>
      <m in="0">
        <tpls c="8">
          <tpl hier="0" item="6"/>
          <tpl fld="3" item="1"/>
          <tpl hier="3" item="2"/>
          <tpl fld="4" item="14"/>
          <tpl hier="6" item="5"/>
          <tpl hier="7" item="0"/>
          <tpl fld="2" item="3"/>
          <tpl fld="1" item="0"/>
        </tpls>
      </m>
      <m in="0">
        <tpls c="8">
          <tpl hier="0" item="6"/>
          <tpl fld="3" item="1"/>
          <tpl hier="3" item="2"/>
          <tpl fld="4" item="12"/>
          <tpl hier="6" item="5"/>
          <tpl hier="7" item="0"/>
          <tpl fld="2" item="9"/>
          <tpl fld="1" item="0"/>
        </tpls>
      </m>
      <m in="0">
        <tpls c="8">
          <tpl hier="0" item="6"/>
          <tpl fld="3" item="1"/>
          <tpl hier="3" item="2"/>
          <tpl fld="4" item="11"/>
          <tpl hier="6" item="5"/>
          <tpl hier="7" item="0"/>
          <tpl fld="2" item="4"/>
          <tpl fld="1" item="0"/>
        </tpls>
      </m>
      <m in="0">
        <tpls c="8">
          <tpl hier="0" item="6"/>
          <tpl fld="3" item="1"/>
          <tpl hier="3" item="2"/>
          <tpl fld="4" item="9"/>
          <tpl hier="6" item="5"/>
          <tpl hier="7" item="0"/>
          <tpl fld="2" item="10"/>
          <tpl fld="1" item="0"/>
        </tpls>
      </m>
      <m in="0">
        <tpls c="7">
          <tpl hier="0" item="6"/>
          <tpl fld="3" item="1"/>
          <tpl hier="3" item="2"/>
          <tpl hier="6" item="5"/>
          <tpl hier="7" item="0"/>
          <tpl fld="2" item="5"/>
          <tpl fld="1" item="0"/>
        </tpls>
      </m>
      <m in="0">
        <tpls c="8">
          <tpl hier="0" item="6"/>
          <tpl fld="3" item="0"/>
          <tpl hier="3" item="2"/>
          <tpl fld="4" item="8"/>
          <tpl hier="6" item="5"/>
          <tpl hier="7" item="0"/>
          <tpl fld="2" item="0"/>
          <tpl fld="1" item="0"/>
        </tpls>
      </m>
      <m in="0">
        <tpls c="8">
          <tpl hier="0" item="6"/>
          <tpl fld="3" item="0"/>
          <tpl hier="3" item="2"/>
          <tpl fld="4" item="6"/>
          <tpl hier="6" item="5"/>
          <tpl hier="7" item="0"/>
          <tpl fld="2" item="6"/>
          <tpl fld="1" item="0"/>
        </tpls>
      </m>
      <m in="0">
        <tpls c="8">
          <tpl hier="0" item="6"/>
          <tpl fld="3" item="0"/>
          <tpl hier="3" item="2"/>
          <tpl fld="4" item="5"/>
          <tpl hier="6" item="5"/>
          <tpl hier="7" item="0"/>
          <tpl fld="2" item="1"/>
          <tpl fld="1" item="0"/>
        </tpls>
      </m>
      <m in="0">
        <tpls c="8">
          <tpl hier="0" item="6"/>
          <tpl fld="3" item="0"/>
          <tpl hier="3" item="2"/>
          <tpl fld="4" item="3"/>
          <tpl hier="6" item="5"/>
          <tpl hier="7" item="0"/>
          <tpl fld="2" item="7"/>
          <tpl fld="1" item="0"/>
        </tpls>
      </m>
      <m in="0">
        <tpls c="8">
          <tpl hier="0" item="6"/>
          <tpl fld="3" item="0"/>
          <tpl hier="3" item="2"/>
          <tpl fld="4" item="2"/>
          <tpl hier="6" item="5"/>
          <tpl hier="7" item="0"/>
          <tpl fld="2" item="2"/>
          <tpl fld="1" item="0"/>
        </tpls>
      </m>
      <m in="0">
        <tpls c="8">
          <tpl hier="0" item="6"/>
          <tpl fld="3" item="0"/>
          <tpl hier="3" item="2"/>
          <tpl fld="4" item="0"/>
          <tpl hier="6" item="5"/>
          <tpl hier="7" item="0"/>
          <tpl fld="2" item="8"/>
          <tpl fld="1" item="0"/>
        </tpls>
      </m>
      <m in="0">
        <tpls c="7">
          <tpl hier="0" item="6"/>
          <tpl fld="3" item="0"/>
          <tpl hier="3" item="2"/>
          <tpl hier="6" item="5"/>
          <tpl hier="7" item="0"/>
          <tpl fld="2" item="3"/>
          <tpl fld="1" item="0"/>
        </tpls>
      </m>
      <m in="0">
        <tpls c="8">
          <tpl hier="0" item="6"/>
          <tpl fld="3" item="1"/>
          <tpl hier="3" item="2"/>
          <tpl fld="4" item="11"/>
          <tpl hier="6" item="5"/>
          <tpl hier="7" item="0"/>
          <tpl fld="2" item="8"/>
          <tpl fld="1" item="0"/>
        </tpls>
      </m>
      <m in="0">
        <tpls c="8">
          <tpl hier="0" item="6"/>
          <tpl fld="3" item="1"/>
          <tpl hier="3" item="2"/>
          <tpl fld="4" item="20"/>
          <tpl hier="6" item="5"/>
          <tpl hier="7" item="0"/>
          <tpl fld="2" item="0"/>
          <tpl fld="1" item="0"/>
        </tpls>
      </m>
      <m in="0">
        <tpls c="8">
          <tpl hier="0" item="6"/>
          <tpl fld="3" item="1"/>
          <tpl hier="3" item="2"/>
          <tpl fld="4" item="18"/>
          <tpl hier="6" item="5"/>
          <tpl hier="7" item="0"/>
          <tpl fld="2" item="6"/>
          <tpl fld="1" item="0"/>
        </tpls>
      </m>
      <m in="0">
        <tpls c="8">
          <tpl hier="0" item="6"/>
          <tpl fld="3" item="1"/>
          <tpl hier="3" item="2"/>
          <tpl fld="4" item="17"/>
          <tpl hier="6" item="5"/>
          <tpl hier="7" item="0"/>
          <tpl fld="2" item="1"/>
          <tpl fld="1" item="0"/>
        </tpls>
      </m>
      <m in="0">
        <tpls c="8">
          <tpl hier="0" item="6"/>
          <tpl fld="3" item="1"/>
          <tpl hier="3" item="2"/>
          <tpl fld="4" item="15"/>
          <tpl hier="6" item="5"/>
          <tpl hier="7" item="0"/>
          <tpl fld="2" item="7"/>
          <tpl fld="1" item="0"/>
        </tpls>
      </m>
      <m in="0">
        <tpls c="8">
          <tpl hier="0" item="6"/>
          <tpl fld="3" item="1"/>
          <tpl hier="3" item="2"/>
          <tpl fld="4" item="14"/>
          <tpl hier="6" item="5"/>
          <tpl hier="7" item="0"/>
          <tpl fld="2" item="2"/>
          <tpl fld="1" item="0"/>
        </tpls>
      </m>
      <m in="0">
        <tpls c="8">
          <tpl hier="0" item="6"/>
          <tpl fld="3" item="1"/>
          <tpl hier="3" item="2"/>
          <tpl fld="4" item="12"/>
          <tpl hier="6" item="5"/>
          <tpl hier="7" item="0"/>
          <tpl fld="2" item="8"/>
          <tpl fld="1" item="0"/>
        </tpls>
      </m>
      <m in="0">
        <tpls c="8">
          <tpl hier="0" item="6"/>
          <tpl fld="3" item="1"/>
          <tpl hier="3" item="2"/>
          <tpl fld="4" item="11"/>
          <tpl hier="6" item="5"/>
          <tpl hier="7" item="0"/>
          <tpl fld="2" item="3"/>
          <tpl fld="1" item="0"/>
        </tpls>
      </m>
      <m in="0">
        <tpls c="8">
          <tpl hier="0" item="6"/>
          <tpl fld="3" item="1"/>
          <tpl hier="3" item="2"/>
          <tpl fld="4" item="9"/>
          <tpl hier="6" item="5"/>
          <tpl hier="7" item="0"/>
          <tpl fld="2" item="9"/>
          <tpl fld="1" item="0"/>
        </tpls>
      </m>
      <m in="0">
        <tpls c="7">
          <tpl hier="0" item="6"/>
          <tpl fld="3" item="1"/>
          <tpl hier="3" item="2"/>
          <tpl hier="6" item="5"/>
          <tpl hier="7" item="0"/>
          <tpl fld="2" item="4"/>
          <tpl fld="1" item="0"/>
        </tpls>
      </m>
      <m in="0">
        <tpls c="8">
          <tpl hier="0" item="6"/>
          <tpl fld="3" item="0"/>
          <tpl hier="3" item="2"/>
          <tpl fld="4" item="7"/>
          <tpl hier="6" item="5"/>
          <tpl hier="7" item="0"/>
          <tpl fld="2" item="10"/>
          <tpl fld="1" item="0"/>
        </tpls>
      </m>
      <m in="0">
        <tpls c="8">
          <tpl hier="0" item="6"/>
          <tpl fld="3" item="0"/>
          <tpl hier="3" item="2"/>
          <tpl fld="4" item="6"/>
          <tpl hier="6" item="5"/>
          <tpl hier="7" item="0"/>
          <tpl fld="2" item="5"/>
          <tpl fld="1" item="0"/>
        </tpls>
      </m>
      <m in="0">
        <tpls c="8">
          <tpl hier="0" item="6"/>
          <tpl fld="3" item="0"/>
          <tpl hier="3" item="2"/>
          <tpl fld="4" item="5"/>
          <tpl hier="6" item="5"/>
          <tpl hier="7" item="0"/>
          <tpl fld="2" item="0"/>
          <tpl fld="1" item="0"/>
        </tpls>
      </m>
      <m in="0">
        <tpls c="8">
          <tpl hier="0" item="6"/>
          <tpl fld="3" item="0"/>
          <tpl hier="3" item="2"/>
          <tpl fld="4" item="3"/>
          <tpl hier="6" item="5"/>
          <tpl hier="7" item="0"/>
          <tpl fld="2" item="6"/>
          <tpl fld="1" item="0"/>
        </tpls>
      </m>
      <m in="0">
        <tpls c="8">
          <tpl hier="0" item="6"/>
          <tpl fld="3" item="0"/>
          <tpl hier="3" item="2"/>
          <tpl fld="4" item="2"/>
          <tpl hier="6" item="5"/>
          <tpl hier="7" item="0"/>
          <tpl fld="2" item="1"/>
          <tpl fld="1" item="0"/>
        </tpls>
      </m>
      <m in="0">
        <tpls c="8">
          <tpl hier="0" item="6"/>
          <tpl fld="3" item="0"/>
          <tpl hier="3" item="2"/>
          <tpl fld="4" item="0"/>
          <tpl hier="6" item="5"/>
          <tpl hier="7" item="0"/>
          <tpl fld="2" item="7"/>
          <tpl fld="1" item="0"/>
        </tpls>
      </m>
      <m in="0">
        <tpls c="7">
          <tpl hier="0" item="6"/>
          <tpl fld="3" item="0"/>
          <tpl hier="3" item="2"/>
          <tpl hier="6" item="5"/>
          <tpl hier="7" item="0"/>
          <tpl fld="2" item="2"/>
          <tpl fld="1" item="0"/>
        </tpls>
      </m>
      <m in="0">
        <tpls c="8">
          <tpl hier="0" item="6"/>
          <tpl fld="3" item="1"/>
          <tpl hier="3" item="2"/>
          <tpl fld="4" item="19"/>
          <tpl hier="6" item="5"/>
          <tpl hier="7" item="0"/>
          <tpl fld="2" item="10"/>
          <tpl fld="1" item="0"/>
        </tpls>
      </m>
      <m in="0">
        <tpls c="8">
          <tpl hier="0" item="6"/>
          <tpl fld="3" item="1"/>
          <tpl hier="3" item="2"/>
          <tpl fld="4" item="18"/>
          <tpl hier="6" item="5"/>
          <tpl hier="7" item="0"/>
          <tpl fld="2" item="5"/>
          <tpl fld="1" item="0"/>
        </tpls>
      </m>
      <m in="0">
        <tpls c="8">
          <tpl hier="0" item="6"/>
          <tpl fld="3" item="1"/>
          <tpl hier="3" item="2"/>
          <tpl fld="4" item="17"/>
          <tpl hier="6" item="5"/>
          <tpl hier="7" item="0"/>
          <tpl fld="2" item="0"/>
          <tpl fld="1" item="0"/>
        </tpls>
      </m>
      <m in="0">
        <tpls c="8">
          <tpl hier="0" item="6"/>
          <tpl fld="3" item="1"/>
          <tpl hier="3" item="2"/>
          <tpl fld="4" item="15"/>
          <tpl hier="6" item="5"/>
          <tpl hier="7" item="0"/>
          <tpl fld="2" item="6"/>
          <tpl fld="1" item="0"/>
        </tpls>
      </m>
      <m in="0">
        <tpls c="8">
          <tpl hier="0" item="6"/>
          <tpl fld="3" item="1"/>
          <tpl hier="3" item="2"/>
          <tpl fld="4" item="12"/>
          <tpl hier="6" item="5"/>
          <tpl hier="7" item="0"/>
          <tpl fld="2" item="7"/>
          <tpl fld="1" item="0"/>
        </tpls>
      </m>
      <m in="0">
        <tpls c="8">
          <tpl hier="0" item="6"/>
          <tpl fld="3" item="1"/>
          <tpl hier="3" item="2"/>
          <tpl fld="4" item="11"/>
          <tpl hier="6" item="5"/>
          <tpl hier="7" item="0"/>
          <tpl fld="2" item="2"/>
          <tpl fld="1" item="0"/>
        </tpls>
      </m>
      <m in="0">
        <tpls c="8">
          <tpl hier="0" item="6"/>
          <tpl fld="3" item="1"/>
          <tpl hier="3" item="2"/>
          <tpl fld="4" item="9"/>
          <tpl hier="6" item="5"/>
          <tpl hier="7" item="0"/>
          <tpl fld="2" item="8"/>
          <tpl fld="1" item="0"/>
        </tpls>
      </m>
      <m in="0">
        <tpls c="7">
          <tpl hier="0" item="6"/>
          <tpl fld="3" item="1"/>
          <tpl hier="3" item="2"/>
          <tpl hier="6" item="5"/>
          <tpl hier="7" item="0"/>
          <tpl fld="2" item="3"/>
          <tpl fld="1" item="0"/>
        </tpls>
      </m>
      <m in="0">
        <tpls c="8">
          <tpl hier="0" item="6"/>
          <tpl fld="3" item="0"/>
          <tpl hier="3" item="2"/>
          <tpl fld="4" item="7"/>
          <tpl hier="6" item="5"/>
          <tpl hier="7" item="0"/>
          <tpl fld="2" item="9"/>
          <tpl fld="1" item="0"/>
        </tpls>
      </m>
      <m in="0">
        <tpls c="8">
          <tpl hier="0" item="6"/>
          <tpl fld="3" item="0"/>
          <tpl hier="3" item="2"/>
          <tpl fld="4" item="6"/>
          <tpl hier="6" item="5"/>
          <tpl hier="7" item="0"/>
          <tpl fld="2" item="4"/>
          <tpl fld="1" item="0"/>
        </tpls>
      </m>
      <m in="0">
        <tpls c="8">
          <tpl hier="0" item="6"/>
          <tpl fld="3" item="0"/>
          <tpl hier="3" item="2"/>
          <tpl fld="4" item="4"/>
          <tpl hier="6" item="5"/>
          <tpl hier="7" item="0"/>
          <tpl fld="2" item="10"/>
          <tpl fld="1" item="0"/>
        </tpls>
      </m>
      <m in="0">
        <tpls c="8">
          <tpl hier="0" item="6"/>
          <tpl fld="3" item="0"/>
          <tpl hier="3" item="2"/>
          <tpl fld="4" item="2"/>
          <tpl hier="6" item="5"/>
          <tpl hier="7" item="0"/>
          <tpl fld="2" item="0"/>
          <tpl fld="1" item="0"/>
        </tpls>
      </m>
      <m in="0">
        <tpls c="7">
          <tpl hier="0" item="6"/>
          <tpl fld="3" item="0"/>
          <tpl hier="3" item="2"/>
          <tpl hier="6" item="5"/>
          <tpl hier="7" item="0"/>
          <tpl fld="2" item="1"/>
          <tpl fld="1" item="0"/>
        </tpls>
      </m>
      <m in="0">
        <tpls c="8">
          <tpl hier="0" item="6"/>
          <tpl fld="3" item="0"/>
          <tpl hier="3" item="2"/>
          <tpl fld="4" item="8"/>
          <tpl hier="6" item="5"/>
          <tpl hier="7" item="0"/>
          <tpl fld="2" item="4"/>
          <tpl fld="1" item="0"/>
        </tpls>
      </m>
      <m in="0">
        <tpls c="8">
          <tpl hier="0" item="6"/>
          <tpl fld="3" item="1"/>
          <tpl hier="3" item="2"/>
          <tpl fld="4" item="14"/>
          <tpl hier="6" item="5"/>
          <tpl hier="7" item="0"/>
          <tpl fld="2" item="1"/>
          <tpl fld="1" item="0"/>
        </tpls>
      </m>
      <m in="0">
        <tpls c="8">
          <tpl hier="0" item="6"/>
          <tpl fld="3" item="0"/>
          <tpl hier="3" item="2"/>
          <tpl fld="4" item="3"/>
          <tpl hier="6" item="5"/>
          <tpl hier="7" item="0"/>
          <tpl fld="2" item="5"/>
          <tpl fld="1" item="0"/>
        </tpls>
      </m>
      <m in="0">
        <tpls c="8">
          <tpl hier="0" item="6"/>
          <tpl fld="3" item="1"/>
          <tpl hier="3" item="2"/>
          <tpl fld="4" item="10"/>
          <tpl hier="6" item="5"/>
          <tpl hier="7" item="0"/>
          <tpl fld="2" item="3"/>
          <tpl fld="1" item="0"/>
        </tpls>
      </m>
      <m in="0">
        <tpls c="8">
          <tpl hier="0" item="6"/>
          <tpl fld="3" item="1"/>
          <tpl hier="3" item="2"/>
          <tpl fld="4" item="19"/>
          <tpl hier="6" item="5"/>
          <tpl hier="7" item="0"/>
          <tpl fld="2" item="9"/>
          <tpl fld="1" item="0"/>
        </tpls>
      </m>
      <m in="0">
        <tpls c="8">
          <tpl hier="0" item="6"/>
          <tpl fld="3" item="1"/>
          <tpl hier="3" item="2"/>
          <tpl fld="4" item="18"/>
          <tpl hier="6" item="5"/>
          <tpl hier="7" item="0"/>
          <tpl fld="2" item="4"/>
          <tpl fld="1" item="0"/>
        </tpls>
      </m>
      <m in="0">
        <tpls c="8">
          <tpl hier="0" item="6"/>
          <tpl fld="3" item="1"/>
          <tpl hier="3" item="2"/>
          <tpl fld="4" item="16"/>
          <tpl hier="6" item="5"/>
          <tpl hier="7" item="0"/>
          <tpl fld="2" item="10"/>
          <tpl fld="1" item="0"/>
        </tpls>
      </m>
      <m in="0">
        <tpls c="8">
          <tpl hier="0" item="6"/>
          <tpl fld="3" item="1"/>
          <tpl hier="3" item="2"/>
          <tpl fld="4" item="15"/>
          <tpl hier="6" item="5"/>
          <tpl hier="7" item="0"/>
          <tpl fld="2" item="5"/>
          <tpl fld="1" item="0"/>
        </tpls>
      </m>
      <m in="0">
        <tpls c="8">
          <tpl hier="0" item="6"/>
          <tpl fld="3" item="1"/>
          <tpl hier="3" item="2"/>
          <tpl fld="4" item="14"/>
          <tpl hier="6" item="5"/>
          <tpl hier="7" item="0"/>
          <tpl fld="2" item="0"/>
          <tpl fld="1" item="0"/>
        </tpls>
      </m>
      <m in="0">
        <tpls c="8">
          <tpl hier="0" item="6"/>
          <tpl fld="3" item="1"/>
          <tpl hier="3" item="2"/>
          <tpl fld="4" item="12"/>
          <tpl hier="6" item="5"/>
          <tpl hier="7" item="0"/>
          <tpl fld="2" item="6"/>
          <tpl fld="1" item="0"/>
        </tpls>
      </m>
      <m in="0">
        <tpls c="8">
          <tpl hier="0" item="6"/>
          <tpl fld="3" item="1"/>
          <tpl hier="3" item="2"/>
          <tpl fld="4" item="11"/>
          <tpl hier="6" item="5"/>
          <tpl hier="7" item="0"/>
          <tpl fld="2" item="1"/>
          <tpl fld="1" item="0"/>
        </tpls>
      </m>
      <m in="0">
        <tpls c="8">
          <tpl hier="0" item="6"/>
          <tpl fld="3" item="1"/>
          <tpl hier="3" item="2"/>
          <tpl fld="4" item="9"/>
          <tpl hier="6" item="5"/>
          <tpl hier="7" item="0"/>
          <tpl fld="2" item="7"/>
          <tpl fld="1" item="0"/>
        </tpls>
      </m>
      <m in="0">
        <tpls c="7">
          <tpl hier="0" item="6"/>
          <tpl fld="3" item="1"/>
          <tpl hier="3" item="2"/>
          <tpl hier="6" item="5"/>
          <tpl hier="7" item="0"/>
          <tpl fld="2" item="2"/>
          <tpl fld="1" item="0"/>
        </tpls>
      </m>
      <m in="0">
        <tpls c="8">
          <tpl hier="0" item="6"/>
          <tpl fld="3" item="0"/>
          <tpl hier="3" item="2"/>
          <tpl fld="4" item="7"/>
          <tpl hier="6" item="5"/>
          <tpl hier="7" item="0"/>
          <tpl fld="2" item="8"/>
          <tpl fld="1" item="0"/>
        </tpls>
      </m>
      <m in="0">
        <tpls c="8">
          <tpl hier="0" item="6"/>
          <tpl fld="3" item="0"/>
          <tpl hier="3" item="2"/>
          <tpl fld="4" item="6"/>
          <tpl hier="6" item="5"/>
          <tpl hier="7" item="0"/>
          <tpl fld="2" item="3"/>
          <tpl fld="1" item="0"/>
        </tpls>
      </m>
      <m in="0">
        <tpls c="8">
          <tpl hier="0" item="6"/>
          <tpl fld="3" item="0"/>
          <tpl hier="3" item="2"/>
          <tpl fld="4" item="4"/>
          <tpl hier="6" item="5"/>
          <tpl hier="7" item="0"/>
          <tpl fld="2" item="9"/>
          <tpl fld="1" item="0"/>
        </tpls>
      </m>
      <m in="0">
        <tpls c="8">
          <tpl hier="0" item="6"/>
          <tpl fld="3" item="0"/>
          <tpl hier="3" item="2"/>
          <tpl fld="4" item="3"/>
          <tpl hier="6" item="5"/>
          <tpl hier="7" item="0"/>
          <tpl fld="2" item="4"/>
          <tpl fld="1" item="0"/>
        </tpls>
      </m>
      <m in="0">
        <tpls c="8">
          <tpl hier="0" item="6"/>
          <tpl fld="3" item="0"/>
          <tpl hier="3" item="2"/>
          <tpl fld="4" item="1"/>
          <tpl hier="6" item="5"/>
          <tpl hier="7" item="0"/>
          <tpl fld="2" item="10"/>
          <tpl fld="1" item="0"/>
        </tpls>
      </m>
      <m in="0">
        <tpls c="8">
          <tpl hier="0" item="6"/>
          <tpl fld="3" item="0"/>
          <tpl hier="3" item="2"/>
          <tpl fld="4" item="0"/>
          <tpl hier="6" item="5"/>
          <tpl hier="7" item="0"/>
          <tpl fld="2" item="5"/>
          <tpl fld="1" item="0"/>
        </tpls>
      </m>
      <m in="0">
        <tpls c="7">
          <tpl hier="0" item="6"/>
          <tpl fld="3" item="0"/>
          <tpl hier="3" item="2"/>
          <tpl hier="6" item="5"/>
          <tpl hier="7" item="0"/>
          <tpl fld="2" item="0"/>
          <tpl fld="1" item="0"/>
        </tpls>
      </m>
      <m in="0">
        <tpls c="8">
          <tpl hier="0" item="6"/>
          <tpl fld="3" item="1"/>
          <tpl hier="3" item="2"/>
          <tpl fld="4" item="19"/>
          <tpl hier="6" item="5"/>
          <tpl hier="7" item="0"/>
          <tpl fld="2" item="8"/>
          <tpl fld="1" item="0"/>
        </tpls>
      </m>
      <m in="0">
        <tpls c="8">
          <tpl hier="0" item="6"/>
          <tpl fld="3" item="1"/>
          <tpl hier="3" item="2"/>
          <tpl fld="4" item="18"/>
          <tpl hier="6" item="5"/>
          <tpl hier="7" item="0"/>
          <tpl fld="2" item="3"/>
          <tpl fld="1" item="0"/>
        </tpls>
      </m>
      <m in="0">
        <tpls c="8">
          <tpl hier="0" item="6"/>
          <tpl fld="3" item="1"/>
          <tpl hier="3" item="2"/>
          <tpl fld="4" item="16"/>
          <tpl hier="6" item="5"/>
          <tpl hier="7" item="0"/>
          <tpl fld="2" item="9"/>
          <tpl fld="1" item="0"/>
        </tpls>
      </m>
      <m in="0">
        <tpls c="8">
          <tpl hier="0" item="6"/>
          <tpl fld="3" item="1"/>
          <tpl hier="3" item="2"/>
          <tpl fld="4" item="15"/>
          <tpl hier="6" item="5"/>
          <tpl hier="7" item="0"/>
          <tpl fld="2" item="4"/>
          <tpl fld="1" item="0"/>
        </tpls>
      </m>
      <m in="0">
        <tpls c="8">
          <tpl hier="0" item="6"/>
          <tpl fld="3" item="1"/>
          <tpl hier="3" item="2"/>
          <tpl fld="4" item="13"/>
          <tpl hier="6" item="5"/>
          <tpl hier="7" item="0"/>
          <tpl fld="2" item="10"/>
          <tpl fld="1" item="0"/>
        </tpls>
      </m>
      <m in="0">
        <tpls c="8">
          <tpl hier="0" item="6"/>
          <tpl fld="3" item="1"/>
          <tpl hier="3" item="2"/>
          <tpl fld="4" item="12"/>
          <tpl hier="6" item="5"/>
          <tpl hier="7" item="0"/>
          <tpl fld="2" item="5"/>
          <tpl fld="1" item="0"/>
        </tpls>
      </m>
      <m in="0">
        <tpls c="8">
          <tpl hier="0" item="6"/>
          <tpl fld="3" item="1"/>
          <tpl hier="3" item="2"/>
          <tpl fld="4" item="11"/>
          <tpl hier="6" item="5"/>
          <tpl hier="7" item="0"/>
          <tpl fld="2" item="0"/>
          <tpl fld="1" item="0"/>
        </tpls>
      </m>
      <m in="0">
        <tpls c="8">
          <tpl hier="0" item="6"/>
          <tpl fld="3" item="1"/>
          <tpl hier="3" item="2"/>
          <tpl fld="4" item="9"/>
          <tpl hier="6" item="5"/>
          <tpl hier="7" item="0"/>
          <tpl fld="2" item="6"/>
          <tpl fld="1" item="0"/>
        </tpls>
      </m>
      <m in="0">
        <tpls c="7">
          <tpl hier="0" item="6"/>
          <tpl fld="3" item="1"/>
          <tpl hier="3" item="2"/>
          <tpl hier="6" item="5"/>
          <tpl hier="7" item="0"/>
          <tpl fld="2" item="1"/>
          <tpl fld="1" item="0"/>
        </tpls>
      </m>
      <m in="0">
        <tpls c="8">
          <tpl hier="0" item="6"/>
          <tpl fld="3" item="0"/>
          <tpl hier="3" item="2"/>
          <tpl fld="4" item="7"/>
          <tpl hier="6" item="5"/>
          <tpl hier="7" item="0"/>
          <tpl fld="2" item="7"/>
          <tpl fld="1" item="0"/>
        </tpls>
      </m>
      <m in="0">
        <tpls c="8">
          <tpl hier="0" item="6"/>
          <tpl fld="3" item="0"/>
          <tpl hier="3" item="2"/>
          <tpl fld="4" item="6"/>
          <tpl hier="6" item="5"/>
          <tpl hier="7" item="0"/>
          <tpl fld="2" item="2"/>
          <tpl fld="1" item="0"/>
        </tpls>
      </m>
      <m in="0">
        <tpls c="8">
          <tpl hier="0" item="6"/>
          <tpl fld="3" item="0"/>
          <tpl hier="3" item="2"/>
          <tpl fld="4" item="4"/>
          <tpl hier="6" item="5"/>
          <tpl hier="7" item="0"/>
          <tpl fld="2" item="8"/>
          <tpl fld="1" item="0"/>
        </tpls>
      </m>
      <m in="0">
        <tpls c="8">
          <tpl hier="0" item="6"/>
          <tpl fld="3" item="0"/>
          <tpl hier="3" item="2"/>
          <tpl fld="4" item="3"/>
          <tpl hier="6" item="5"/>
          <tpl hier="7" item="0"/>
          <tpl fld="2" item="3"/>
          <tpl fld="1" item="0"/>
        </tpls>
      </m>
      <m in="0">
        <tpls c="8">
          <tpl hier="0" item="6"/>
          <tpl fld="3" item="0"/>
          <tpl hier="3" item="2"/>
          <tpl fld="4" item="1"/>
          <tpl hier="6" item="5"/>
          <tpl hier="7" item="0"/>
          <tpl fld="2" item="9"/>
          <tpl fld="1" item="0"/>
        </tpls>
      </m>
      <m in="0">
        <tpls c="8">
          <tpl hier="0" item="6"/>
          <tpl fld="3" item="0"/>
          <tpl hier="3" item="2"/>
          <tpl fld="4" item="0"/>
          <tpl hier="6" item="5"/>
          <tpl hier="7" item="0"/>
          <tpl fld="2" item="4"/>
          <tpl fld="1" item="0"/>
        </tpls>
      </m>
      <m in="0">
        <tpls c="8">
          <tpl hier="0" item="6"/>
          <tpl fld="3" item="1"/>
          <tpl hier="3" item="2"/>
          <tpl fld="4" item="16"/>
          <tpl hier="6" item="5"/>
          <tpl hier="7" item="0"/>
          <tpl fld="2" item="5"/>
          <tpl fld="1" item="0"/>
        </tpls>
      </m>
      <m in="0">
        <tpls c="8">
          <tpl hier="0" item="6"/>
          <tpl fld="3" item="0"/>
          <tpl hier="3" item="2"/>
          <tpl fld="4" item="8"/>
          <tpl hier="6" item="5"/>
          <tpl hier="7" item="0"/>
          <tpl fld="2" item="8"/>
          <tpl fld="1" item="0"/>
        </tpls>
      </m>
      <m in="0">
        <tpls c="8">
          <tpl hier="0" item="6"/>
          <tpl fld="3" item="0"/>
          <tpl hier="3" item="2"/>
          <tpl fld="4" item="1"/>
          <tpl hier="6" item="5"/>
          <tpl hier="7" item="0"/>
          <tpl fld="2" item="4"/>
          <tpl fld="1" item="0"/>
        </tpls>
      </m>
      <m in="0">
        <tpls c="8">
          <tpl hier="0" item="6"/>
          <tpl fld="3" item="1"/>
          <tpl hier="3" item="2"/>
          <tpl fld="4" item="20"/>
          <tpl hier="6" item="5"/>
          <tpl hier="7" item="0"/>
          <tpl fld="2" item="7"/>
          <tpl fld="1" item="0"/>
        </tpls>
      </m>
      <m in="0">
        <tpls c="8">
          <tpl hier="0" item="6"/>
          <tpl fld="3" item="1"/>
          <tpl hier="3" item="2"/>
          <tpl fld="4" item="11"/>
          <tpl hier="6" item="5"/>
          <tpl hier="7" item="0"/>
          <tpl fld="2" item="10"/>
          <tpl fld="1" item="0"/>
        </tpls>
      </m>
      <m in="0">
        <tpls c="8">
          <tpl hier="0" item="6"/>
          <tpl fld="3" item="0"/>
          <tpl hier="3" item="2"/>
          <tpl fld="4" item="5"/>
          <tpl hier="6" item="5"/>
          <tpl hier="7" item="0"/>
          <tpl fld="2" item="7"/>
          <tpl fld="1" item="0"/>
        </tpls>
      </m>
      <m in="0">
        <tpls c="7">
          <tpl hier="0" item="6"/>
          <tpl fld="3" item="0"/>
          <tpl hier="3" item="2"/>
          <tpl hier="6" item="5"/>
          <tpl hier="7" item="0"/>
          <tpl fld="2" item="9"/>
          <tpl fld="1" item="0"/>
        </tpls>
      </m>
      <m in="0">
        <tpls c="8">
          <tpl hier="0" item="6"/>
          <tpl fld="3" item="1"/>
          <tpl hier="3" item="2"/>
          <tpl fld="4" item="19"/>
          <tpl hier="6" item="5"/>
          <tpl hier="7" item="0"/>
          <tpl fld="2" item="1"/>
          <tpl fld="1" item="0"/>
        </tpls>
      </m>
      <m in="0">
        <tpls c="8">
          <tpl hier="0" item="6"/>
          <tpl fld="3" item="1"/>
          <tpl hier="3" item="2"/>
          <tpl fld="4" item="13"/>
          <tpl hier="6" item="5"/>
          <tpl hier="7" item="0"/>
          <tpl fld="2" item="3"/>
          <tpl fld="1" item="0"/>
        </tpls>
      </m>
      <m in="0">
        <tpls c="8">
          <tpl hier="0" item="6"/>
          <tpl fld="3" item="0"/>
          <tpl hier="3" item="2"/>
          <tpl fld="4" item="7"/>
          <tpl hier="6" item="5"/>
          <tpl hier="7" item="0"/>
          <tpl fld="2" item="0"/>
          <tpl fld="1" item="0"/>
        </tpls>
      </m>
      <m in="0">
        <tpls c="8">
          <tpl hier="0" item="6"/>
          <tpl fld="3" item="0"/>
          <tpl hier="3" item="2"/>
          <tpl fld="4" item="2"/>
          <tpl hier="6" item="5"/>
          <tpl hier="7" item="0"/>
          <tpl fld="2" item="7"/>
          <tpl fld="1" item="0"/>
        </tpls>
      </m>
      <m in="0">
        <tpls c="8">
          <tpl hier="0" item="6"/>
          <tpl fld="3" item="1"/>
          <tpl hier="3" item="2"/>
          <tpl fld="4" item="16"/>
          <tpl hier="6" item="5"/>
          <tpl hier="7" item="0"/>
          <tpl fld="2" item="1"/>
          <tpl fld="1" item="0"/>
        </tpls>
      </m>
      <m in="0">
        <tpls c="8">
          <tpl hier="0" item="6"/>
          <tpl fld="3" item="0"/>
          <tpl hier="3" item="2"/>
          <tpl fld="4" item="1"/>
          <tpl hier="6" item="5"/>
          <tpl hier="7" item="0"/>
          <tpl fld="2" item="1"/>
          <tpl fld="1" item="0"/>
        </tpls>
      </m>
      <m in="0">
        <tpls c="8">
          <tpl hier="0" item="6"/>
          <tpl fld="3" item="1"/>
          <tpl hier="3" item="2"/>
          <tpl fld="4" item="19"/>
          <tpl hier="6" item="5"/>
          <tpl hier="7" item="0"/>
          <tpl fld="2" item="7"/>
          <tpl fld="1" item="0"/>
        </tpls>
      </m>
      <m in="0">
        <tpls c="8">
          <tpl hier="0" item="6"/>
          <tpl fld="3" item="1"/>
          <tpl hier="3" item="2"/>
          <tpl fld="4" item="18"/>
          <tpl hier="6" item="5"/>
          <tpl hier="7" item="0"/>
          <tpl fld="2" item="2"/>
          <tpl fld="1" item="0"/>
        </tpls>
      </m>
      <m in="0">
        <tpls c="8">
          <tpl hier="0" item="6"/>
          <tpl fld="3" item="1"/>
          <tpl hier="3" item="2"/>
          <tpl fld="4" item="16"/>
          <tpl hier="6" item="5"/>
          <tpl hier="7" item="0"/>
          <tpl fld="2" item="8"/>
          <tpl fld="1" item="0"/>
        </tpls>
      </m>
      <m in="0">
        <tpls c="8">
          <tpl hier="0" item="6"/>
          <tpl fld="3" item="1"/>
          <tpl hier="3" item="2"/>
          <tpl fld="4" item="15"/>
          <tpl hier="6" item="5"/>
          <tpl hier="7" item="0"/>
          <tpl fld="2" item="3"/>
          <tpl fld="1" item="0"/>
        </tpls>
      </m>
      <m in="0">
        <tpls c="8">
          <tpl hier="0" item="6"/>
          <tpl fld="3" item="1"/>
          <tpl hier="3" item="2"/>
          <tpl fld="4" item="13"/>
          <tpl hier="6" item="5"/>
          <tpl hier="7" item="0"/>
          <tpl fld="2" item="9"/>
          <tpl fld="1" item="0"/>
        </tpls>
      </m>
      <m in="0">
        <tpls c="8">
          <tpl hier="0" item="6"/>
          <tpl fld="3" item="1"/>
          <tpl hier="3" item="2"/>
          <tpl fld="4" item="12"/>
          <tpl hier="6" item="5"/>
          <tpl hier="7" item="0"/>
          <tpl fld="2" item="4"/>
          <tpl fld="1" item="0"/>
        </tpls>
      </m>
      <m in="0">
        <tpls c="8">
          <tpl hier="0" item="6"/>
          <tpl fld="3" item="1"/>
          <tpl hier="3" item="2"/>
          <tpl fld="4" item="10"/>
          <tpl hier="6" item="5"/>
          <tpl hier="7" item="0"/>
          <tpl fld="2" item="10"/>
          <tpl fld="1" item="0"/>
        </tpls>
      </m>
      <m in="0">
        <tpls c="8">
          <tpl hier="0" item="6"/>
          <tpl fld="3" item="1"/>
          <tpl hier="3" item="2"/>
          <tpl fld="4" item="9"/>
          <tpl hier="6" item="5"/>
          <tpl hier="7" item="0"/>
          <tpl fld="2" item="5"/>
          <tpl fld="1" item="0"/>
        </tpls>
      </m>
      <m in="0">
        <tpls c="7">
          <tpl hier="0" item="6"/>
          <tpl fld="3" item="1"/>
          <tpl hier="3" item="2"/>
          <tpl hier="6" item="5"/>
          <tpl hier="7" item="0"/>
          <tpl fld="2" item="0"/>
          <tpl fld="1" item="0"/>
        </tpls>
      </m>
      <m in="0">
        <tpls c="8">
          <tpl hier="0" item="6"/>
          <tpl fld="3" item="0"/>
          <tpl hier="3" item="2"/>
          <tpl fld="4" item="7"/>
          <tpl hier="6" item="5"/>
          <tpl hier="7" item="0"/>
          <tpl fld="2" item="6"/>
          <tpl fld="1" item="0"/>
        </tpls>
      </m>
      <m in="0">
        <tpls c="8">
          <tpl hier="0" item="6"/>
          <tpl fld="3" item="0"/>
          <tpl hier="3" item="2"/>
          <tpl fld="4" item="6"/>
          <tpl hier="6" item="5"/>
          <tpl hier="7" item="0"/>
          <tpl fld="2" item="1"/>
          <tpl fld="1" item="0"/>
        </tpls>
      </m>
      <m in="0">
        <tpls c="8">
          <tpl hier="0" item="6"/>
          <tpl fld="3" item="0"/>
          <tpl hier="3" item="2"/>
          <tpl fld="4" item="4"/>
          <tpl hier="6" item="5"/>
          <tpl hier="7" item="0"/>
          <tpl fld="2" item="7"/>
          <tpl fld="1" item="0"/>
        </tpls>
      </m>
      <m in="0">
        <tpls c="8">
          <tpl hier="0" item="6"/>
          <tpl fld="3" item="0"/>
          <tpl hier="3" item="2"/>
          <tpl fld="4" item="3"/>
          <tpl hier="6" item="5"/>
          <tpl hier="7" item="0"/>
          <tpl fld="2" item="2"/>
          <tpl fld="1" item="0"/>
        </tpls>
      </m>
      <m in="0">
        <tpls c="8">
          <tpl hier="0" item="6"/>
          <tpl fld="3" item="0"/>
          <tpl hier="3" item="2"/>
          <tpl fld="4" item="1"/>
          <tpl hier="6" item="5"/>
          <tpl hier="7" item="0"/>
          <tpl fld="2" item="8"/>
          <tpl fld="1" item="0"/>
        </tpls>
      </m>
      <m in="0">
        <tpls c="8">
          <tpl hier="0" item="6"/>
          <tpl fld="3" item="0"/>
          <tpl hier="3" item="2"/>
          <tpl fld="4" item="0"/>
          <tpl hier="6" item="5"/>
          <tpl hier="7" item="0"/>
          <tpl fld="2" item="3"/>
          <tpl fld="1" item="0"/>
        </tpls>
      </m>
      <m in="0">
        <tpls c="8">
          <tpl hier="0" item="6"/>
          <tpl fld="3" item="1"/>
          <tpl hier="3" item="2"/>
          <tpl fld="4" item="17"/>
          <tpl hier="6" item="5"/>
          <tpl hier="7" item="0"/>
          <tpl fld="2" item="10"/>
          <tpl fld="1" item="0"/>
        </tpls>
      </m>
      <m in="0">
        <tpls c="8">
          <tpl hier="0" item="6"/>
          <tpl fld="3" item="1"/>
          <tpl hier="3" item="2"/>
          <tpl fld="4" item="13"/>
          <tpl hier="6" item="5"/>
          <tpl hier="7" item="0"/>
          <tpl fld="2" item="6"/>
          <tpl fld="1" item="0"/>
        </tpls>
      </m>
      <m in="0">
        <tpls c="8">
          <tpl hier="0" item="6"/>
          <tpl fld="3" item="1"/>
          <tpl hier="3" item="2"/>
          <tpl fld="4" item="9"/>
          <tpl hier="6" item="5"/>
          <tpl hier="7" item="0"/>
          <tpl fld="2" item="2"/>
          <tpl fld="1" item="0"/>
        </tpls>
      </m>
      <m in="0">
        <tpls c="8">
          <tpl hier="0" item="6"/>
          <tpl fld="3" item="0"/>
          <tpl hier="3" item="2"/>
          <tpl fld="4" item="7"/>
          <tpl hier="6" item="5"/>
          <tpl hier="7" item="0"/>
          <tpl fld="2" item="3"/>
          <tpl fld="1" item="0"/>
        </tpls>
      </m>
      <m in="0">
        <tpls c="8">
          <tpl hier="0" item="6"/>
          <tpl fld="3" item="0"/>
          <tpl hier="3" item="2"/>
          <tpl fld="4" item="1"/>
          <tpl hier="6" item="5"/>
          <tpl hier="7" item="0"/>
          <tpl fld="2" item="5"/>
          <tpl fld="1" item="0"/>
        </tpls>
      </m>
      <m in="0">
        <tpls c="8">
          <tpl hier="0" item="6"/>
          <tpl fld="3" item="1"/>
          <tpl hier="3" item="2"/>
          <tpl fld="4" item="17"/>
          <tpl hier="6" item="5"/>
          <tpl hier="7" item="0"/>
          <tpl fld="2" item="9"/>
          <tpl fld="1" item="0"/>
        </tpls>
      </m>
      <m in="0">
        <tpls c="8">
          <tpl hier="0" item="6"/>
          <tpl fld="3" item="1"/>
          <tpl hier="3" item="2"/>
          <tpl fld="4" item="12"/>
          <tpl hier="6" item="5"/>
          <tpl hier="7" item="0"/>
          <tpl fld="2" item="0"/>
          <tpl fld="1" item="0"/>
        </tpls>
      </m>
      <m in="0">
        <tpls c="8">
          <tpl hier="0" item="6"/>
          <tpl fld="3" item="0"/>
          <tpl hier="3" item="2"/>
          <tpl fld="4" item="5"/>
          <tpl hier="6" item="5"/>
          <tpl hier="7" item="0"/>
          <tpl fld="2" item="8"/>
          <tpl fld="1" item="0"/>
        </tpls>
      </m>
      <m in="0">
        <tpls c="8">
          <tpl hier="0" item="6"/>
          <tpl fld="3" item="1"/>
          <tpl hier="3" item="2"/>
          <tpl fld="4" item="19"/>
          <tpl hier="6" item="5"/>
          <tpl hier="7" item="0"/>
          <tpl fld="2" item="2"/>
          <tpl fld="1" item="0"/>
        </tpls>
      </m>
      <m in="0">
        <tpls c="8">
          <tpl hier="0" item="6"/>
          <tpl fld="3" item="1"/>
          <tpl hier="3" item="2"/>
          <tpl fld="4" item="13"/>
          <tpl hier="6" item="5"/>
          <tpl hier="7" item="0"/>
          <tpl fld="2" item="4"/>
          <tpl fld="1" item="0"/>
        </tpls>
      </m>
      <m in="0">
        <tpls c="8">
          <tpl hier="0" item="6"/>
          <tpl fld="3" item="1"/>
          <tpl hier="3" item="2"/>
          <tpl fld="4" item="10"/>
          <tpl hier="6" item="5"/>
          <tpl hier="7" item="0"/>
          <tpl fld="2" item="5"/>
          <tpl fld="1" item="0"/>
        </tpls>
      </m>
      <m in="0">
        <tpls c="8">
          <tpl hier="0" item="6"/>
          <tpl fld="3" item="0"/>
          <tpl hier="3" item="2"/>
          <tpl fld="4" item="7"/>
          <tpl hier="6" item="5"/>
          <tpl hier="7" item="0"/>
          <tpl fld="2" item="1"/>
          <tpl fld="1" item="0"/>
        </tpls>
      </m>
      <m in="0">
        <tpls c="8">
          <tpl hier="0" item="6"/>
          <tpl fld="3" item="0"/>
          <tpl hier="3" item="2"/>
          <tpl fld="4" item="1"/>
          <tpl hier="6" item="5"/>
          <tpl hier="7" item="0"/>
          <tpl fld="2" item="3"/>
          <tpl fld="1" item="0"/>
        </tpls>
      </m>
      <m in="0">
        <tpls c="8">
          <tpl hier="0" item="6"/>
          <tpl fld="3" item="1"/>
          <tpl hier="3" item="2"/>
          <tpl fld="4" item="16"/>
          <tpl hier="6" item="5"/>
          <tpl hier="7" item="0"/>
          <tpl fld="2" item="2"/>
          <tpl fld="1" item="0"/>
        </tpls>
      </m>
      <m in="0">
        <tpls c="7">
          <tpl hier="0" item="6"/>
          <tpl fld="3" item="1"/>
          <tpl hier="3" item="2"/>
          <tpl hier="6" item="5"/>
          <tpl hier="7" item="0"/>
          <tpl fld="2" item="10"/>
          <tpl fld="1" item="0"/>
        </tpls>
      </m>
      <m in="0">
        <tpls c="8">
          <tpl hier="0" item="6"/>
          <tpl fld="3" item="0"/>
          <tpl hier="3" item="2"/>
          <tpl fld="4" item="1"/>
          <tpl hier="6" item="5"/>
          <tpl hier="7" item="0"/>
          <tpl fld="2" item="2"/>
          <tpl fld="1" item="0"/>
        </tpls>
      </m>
      <m in="0">
        <tpls c="8">
          <tpl hier="0" item="6"/>
          <tpl fld="3" item="1"/>
          <tpl hier="3" item="2"/>
          <tpl fld="4" item="17"/>
          <tpl hier="6" item="5"/>
          <tpl hier="7" item="0"/>
          <tpl fld="2" item="6"/>
          <tpl fld="1" item="0"/>
        </tpls>
      </m>
      <m in="0">
        <tpls c="8">
          <tpl hier="0" item="6"/>
          <tpl fld="3" item="0"/>
          <tpl hier="3" item="2"/>
          <tpl fld="4" item="5"/>
          <tpl hier="6" item="5"/>
          <tpl hier="7" item="0"/>
          <tpl fld="2" item="5"/>
          <tpl fld="1" item="0"/>
        </tpls>
      </m>
      <m in="0">
        <tpls c="7">
          <tpl hier="0" item="6"/>
          <tpl fld="3" item="0"/>
          <tpl hier="3" item="2"/>
          <tpl hier="6" item="5"/>
          <tpl hier="7" item="0"/>
          <tpl fld="2" item="7"/>
          <tpl fld="1" item="0"/>
        </tpls>
      </m>
      <m in="0">
        <tpls c="8">
          <tpl hier="0" item="6"/>
          <tpl fld="3" item="1"/>
          <tpl hier="3" item="2"/>
          <tpl fld="4" item="19"/>
          <tpl hier="6" item="5"/>
          <tpl hier="7" item="0"/>
          <tpl fld="2" item="6"/>
          <tpl fld="1" item="0"/>
        </tpls>
      </m>
      <m in="0">
        <tpls c="8">
          <tpl hier="0" item="6"/>
          <tpl fld="3" item="1"/>
          <tpl hier="3" item="2"/>
          <tpl fld="4" item="18"/>
          <tpl hier="6" item="5"/>
          <tpl hier="7" item="0"/>
          <tpl fld="2" item="1"/>
          <tpl fld="1" item="0"/>
        </tpls>
      </m>
      <m in="0">
        <tpls c="8">
          <tpl hier="0" item="6"/>
          <tpl fld="3" item="1"/>
          <tpl hier="3" item="2"/>
          <tpl fld="4" item="16"/>
          <tpl hier="6" item="5"/>
          <tpl hier="7" item="0"/>
          <tpl fld="2" item="7"/>
          <tpl fld="1" item="0"/>
        </tpls>
      </m>
      <m in="0">
        <tpls c="8">
          <tpl hier="0" item="6"/>
          <tpl fld="3" item="1"/>
          <tpl hier="3" item="2"/>
          <tpl fld="4" item="15"/>
          <tpl hier="6" item="5"/>
          <tpl hier="7" item="0"/>
          <tpl fld="2" item="2"/>
          <tpl fld="1" item="0"/>
        </tpls>
      </m>
      <m in="0">
        <tpls c="8">
          <tpl hier="0" item="6"/>
          <tpl fld="3" item="1"/>
          <tpl hier="3" item="2"/>
          <tpl fld="4" item="13"/>
          <tpl hier="6" item="5"/>
          <tpl hier="7" item="0"/>
          <tpl fld="2" item="8"/>
          <tpl fld="1" item="0"/>
        </tpls>
      </m>
      <m in="0">
        <tpls c="8">
          <tpl hier="0" item="6"/>
          <tpl fld="3" item="1"/>
          <tpl hier="3" item="2"/>
          <tpl fld="4" item="12"/>
          <tpl hier="6" item="5"/>
          <tpl hier="7" item="0"/>
          <tpl fld="2" item="3"/>
          <tpl fld="1" item="0"/>
        </tpls>
      </m>
      <m in="0">
        <tpls c="8">
          <tpl hier="0" item="6"/>
          <tpl fld="3" item="1"/>
          <tpl hier="3" item="2"/>
          <tpl fld="4" item="10"/>
          <tpl hier="6" item="5"/>
          <tpl hier="7" item="0"/>
          <tpl fld="2" item="9"/>
          <tpl fld="1" item="0"/>
        </tpls>
      </m>
      <m in="0">
        <tpls c="8">
          <tpl hier="0" item="6"/>
          <tpl fld="3" item="1"/>
          <tpl hier="3" item="2"/>
          <tpl fld="4" item="9"/>
          <tpl hier="6" item="5"/>
          <tpl hier="7" item="0"/>
          <tpl fld="2" item="4"/>
          <tpl fld="1" item="0"/>
        </tpls>
      </m>
      <m in="0">
        <tpls c="8">
          <tpl hier="0" item="6"/>
          <tpl fld="3" item="0"/>
          <tpl hier="3" item="2"/>
          <tpl fld="4" item="8"/>
          <tpl hier="6" item="5"/>
          <tpl hier="7" item="0"/>
          <tpl fld="2" item="10"/>
          <tpl fld="1" item="0"/>
        </tpls>
      </m>
      <m in="0">
        <tpls c="8">
          <tpl hier="0" item="6"/>
          <tpl fld="3" item="0"/>
          <tpl hier="3" item="2"/>
          <tpl fld="4" item="7"/>
          <tpl hier="6" item="5"/>
          <tpl hier="7" item="0"/>
          <tpl fld="2" item="5"/>
          <tpl fld="1" item="0"/>
        </tpls>
      </m>
      <m in="0">
        <tpls c="8">
          <tpl hier="0" item="6"/>
          <tpl fld="3" item="0"/>
          <tpl hier="3" item="2"/>
          <tpl fld="4" item="6"/>
          <tpl hier="6" item="5"/>
          <tpl hier="7" item="0"/>
          <tpl fld="2" item="0"/>
          <tpl fld="1" item="0"/>
        </tpls>
      </m>
      <m in="0">
        <tpls c="8">
          <tpl hier="0" item="6"/>
          <tpl fld="3" item="0"/>
          <tpl hier="3" item="2"/>
          <tpl fld="4" item="4"/>
          <tpl hier="6" item="5"/>
          <tpl hier="7" item="0"/>
          <tpl fld="2" item="6"/>
          <tpl fld="1" item="0"/>
        </tpls>
      </m>
      <m in="0">
        <tpls c="8">
          <tpl hier="0" item="6"/>
          <tpl fld="3" item="0"/>
          <tpl hier="3" item="2"/>
          <tpl fld="4" item="3"/>
          <tpl hier="6" item="5"/>
          <tpl hier="7" item="0"/>
          <tpl fld="2" item="1"/>
          <tpl fld="1" item="0"/>
        </tpls>
      </m>
      <m in="0">
        <tpls c="8">
          <tpl hier="0" item="6"/>
          <tpl fld="3" item="0"/>
          <tpl hier="3" item="2"/>
          <tpl fld="4" item="1"/>
          <tpl hier="6" item="5"/>
          <tpl hier="7" item="0"/>
          <tpl fld="2" item="7"/>
          <tpl fld="1" item="0"/>
        </tpls>
      </m>
      <m in="0">
        <tpls c="8">
          <tpl hier="0" item="6"/>
          <tpl fld="3" item="0"/>
          <tpl hier="3" item="2"/>
          <tpl fld="4" item="0"/>
          <tpl hier="6" item="5"/>
          <tpl hier="7" item="0"/>
          <tpl fld="2" item="2"/>
          <tpl fld="1" item="0"/>
        </tpls>
      </m>
      <m in="0">
        <tpls c="8">
          <tpl hier="0" item="6"/>
          <tpl fld="3" item="1"/>
          <tpl hier="3" item="2"/>
          <tpl fld="4" item="19"/>
          <tpl hier="6" item="5"/>
          <tpl hier="7" item="0"/>
          <tpl fld="2" item="4"/>
          <tpl fld="1" item="0"/>
        </tpls>
      </m>
      <m in="0">
        <tpls c="8">
          <tpl hier="0" item="6"/>
          <tpl fld="3" item="1"/>
          <tpl hier="3" item="2"/>
          <tpl fld="4" item="15"/>
          <tpl hier="6" item="5"/>
          <tpl hier="7" item="0"/>
          <tpl fld="2" item="0"/>
          <tpl fld="1" item="0"/>
        </tpls>
      </m>
      <m in="0">
        <tpls c="8">
          <tpl hier="0" item="6"/>
          <tpl fld="3" item="1"/>
          <tpl hier="3" item="2"/>
          <tpl fld="4" item="10"/>
          <tpl hier="6" item="5"/>
          <tpl hier="7" item="0"/>
          <tpl fld="2" item="7"/>
          <tpl fld="1" item="0"/>
        </tpls>
      </m>
      <m in="0">
        <tpls c="8">
          <tpl hier="0" item="6"/>
          <tpl fld="3" item="0"/>
          <tpl hier="3" item="2"/>
          <tpl fld="4" item="5"/>
          <tpl hier="6" item="5"/>
          <tpl hier="7" item="0"/>
          <tpl fld="2" item="9"/>
          <tpl fld="1" item="0"/>
        </tpls>
      </m>
      <m in="0">
        <tpls c="8">
          <tpl hier="0" item="6"/>
          <tpl fld="3" item="0"/>
          <tpl hier="3" item="2"/>
          <tpl fld="4" item="2"/>
          <tpl hier="6" item="5"/>
          <tpl hier="7" item="0"/>
          <tpl fld="2" item="10"/>
          <tpl fld="1" item="0"/>
        </tpls>
      </m>
      <m in="0">
        <tpls c="8">
          <tpl hier="0" item="6"/>
          <tpl fld="3" item="1"/>
          <tpl hier="3" item="2"/>
          <tpl fld="4" item="20"/>
          <tpl hier="6" item="5"/>
          <tpl hier="7" item="0"/>
          <tpl fld="2" item="8"/>
          <tpl fld="1" item="0"/>
        </tpls>
      </m>
      <m in="0">
        <tpls c="8">
          <tpl hier="0" item="6"/>
          <tpl fld="3" item="1"/>
          <tpl hier="3" item="2"/>
          <tpl fld="4" item="16"/>
          <tpl hier="6" item="5"/>
          <tpl hier="7" item="0"/>
          <tpl fld="2" item="4"/>
          <tpl fld="1" item="0"/>
        </tpls>
      </m>
      <m in="0">
        <tpls c="8">
          <tpl hier="0" item="6"/>
          <tpl fld="3" item="1"/>
          <tpl hier="3" item="2"/>
          <tpl fld="4" item="13"/>
          <tpl hier="6" item="5"/>
          <tpl hier="7" item="0"/>
          <tpl fld="2" item="5"/>
          <tpl fld="1" item="0"/>
        </tpls>
      </m>
      <m in="0">
        <tpls c="8">
          <tpl hier="0" item="6"/>
          <tpl fld="3" item="1"/>
          <tpl hier="3" item="2"/>
          <tpl fld="4" item="10"/>
          <tpl hier="6" item="5"/>
          <tpl hier="7" item="0"/>
          <tpl fld="2" item="6"/>
          <tpl fld="1" item="0"/>
        </tpls>
      </m>
      <m in="0">
        <tpls c="8">
          <tpl hier="0" item="6"/>
          <tpl fld="3" item="0"/>
          <tpl hier="3" item="2"/>
          <tpl fld="4" item="8"/>
          <tpl hier="6" item="5"/>
          <tpl hier="7" item="0"/>
          <tpl fld="2" item="7"/>
          <tpl fld="1" item="0"/>
        </tpls>
      </m>
      <m in="0">
        <tpls c="8">
          <tpl hier="0" item="6"/>
          <tpl fld="3" item="0"/>
          <tpl hier="3" item="2"/>
          <tpl fld="4" item="4"/>
          <tpl hier="6" item="5"/>
          <tpl hier="7" item="0"/>
          <tpl fld="2" item="3"/>
          <tpl fld="1" item="0"/>
        </tpls>
      </m>
      <m in="0">
        <tpls c="7">
          <tpl hier="0" item="6"/>
          <tpl fld="3" item="0"/>
          <tpl hier="3" item="2"/>
          <tpl hier="6" item="5"/>
          <tpl hier="7" item="0"/>
          <tpl fld="2" item="10"/>
          <tpl fld="1" item="0"/>
        </tpls>
      </m>
      <m in="0">
        <tpls c="8">
          <tpl hier="0" item="6"/>
          <tpl fld="3" item="1"/>
          <tpl hier="3" item="2"/>
          <tpl fld="4" item="16"/>
          <tpl hier="6" item="5"/>
          <tpl hier="7" item="0"/>
          <tpl fld="2" item="3"/>
          <tpl fld="1" item="0"/>
        </tpls>
      </m>
      <m in="0">
        <tpls c="8">
          <tpl hier="0" item="6"/>
          <tpl fld="3" item="0"/>
          <tpl hier="3" item="2"/>
          <tpl fld="4" item="8"/>
          <tpl hier="6" item="5"/>
          <tpl hier="7" item="0"/>
          <tpl fld="2" item="6"/>
          <tpl fld="1" item="0"/>
        </tpls>
      </m>
      <m in="0">
        <tpls c="8">
          <tpl hier="0" item="6"/>
          <tpl fld="3" item="0"/>
          <tpl hier="3" item="2"/>
          <tpl fld="4" item="2"/>
          <tpl hier="6" item="5"/>
          <tpl hier="7" item="0"/>
          <tpl fld="2" item="8"/>
          <tpl fld="1" item="0"/>
        </tpls>
      </m>
      <m in="0">
        <tpls c="8">
          <tpl hier="0" item="6"/>
          <tpl fld="3" item="1"/>
          <tpl hier="3" item="2"/>
          <tpl fld="4" item="17"/>
          <tpl hier="6" item="5"/>
          <tpl hier="7" item="0"/>
          <tpl fld="2" item="7"/>
          <tpl fld="1" item="0"/>
        </tpls>
      </m>
      <m in="0">
        <tpls c="8">
          <tpl hier="0" item="6"/>
          <tpl fld="3" item="1"/>
          <tpl hier="3" item="2"/>
          <tpl fld="4" item="10"/>
          <tpl hier="6" item="5"/>
          <tpl hier="7" item="0"/>
          <tpl fld="2" item="4"/>
          <tpl fld="1" item="0"/>
        </tpls>
      </m>
      <m in="0">
        <tpls c="8">
          <tpl hier="0" item="6"/>
          <tpl fld="3" item="0"/>
          <tpl hier="3" item="2"/>
          <tpl fld="4" item="5"/>
          <tpl hier="6" item="5"/>
          <tpl hier="7" item="0"/>
          <tpl fld="2" item="6"/>
          <tpl fld="1" item="0"/>
        </tpls>
      </m>
      <m in="0">
        <tpls c="7">
          <tpl hier="0" item="6"/>
          <tpl fld="3" item="0"/>
          <tpl hier="3" item="2"/>
          <tpl hier="6" item="5"/>
          <tpl hier="7" item="0"/>
          <tpl fld="2" item="8"/>
          <tpl fld="1" item="0"/>
        </tpls>
      </m>
      <m in="0">
        <tpls c="8">
          <tpl hier="0" item="6"/>
          <tpl fld="3" item="1"/>
          <tpl hier="3" item="2"/>
          <tpl fld="4" item="14"/>
          <tpl hier="6" item="5"/>
          <tpl hier="7" item="0"/>
          <tpl fld="2" item="7"/>
          <tpl fld="1" item="0"/>
        </tpls>
      </m>
      <m in="0">
        <tpls c="8">
          <tpl hier="0" item="6"/>
          <tpl fld="3" item="0"/>
          <tpl hier="3" item="2"/>
          <tpl fld="4" item="2"/>
          <tpl hier="6" item="5"/>
          <tpl hier="7" item="0"/>
          <tpl fld="2" item="6"/>
          <tpl fld="1" item="0"/>
        </tpls>
      </m>
      <n v="343200" in="0">
        <tpls c="8">
          <tpl hier="0" item="6"/>
          <tpl fld="3" item="0"/>
          <tpl hier="3" item="2"/>
          <tpl fld="4" item="4"/>
          <tpl hier="6" item="1"/>
          <tpl hier="7" item="0"/>
          <tpl fld="2" item="0"/>
          <tpl fld="1" item="0"/>
        </tpls>
      </n>
      <m in="0">
        <tpls c="8">
          <tpl hier="0" item="6"/>
          <tpl fld="3" item="1"/>
          <tpl hier="3" item="2"/>
          <tpl fld="4" item="20"/>
          <tpl hier="6" item="1"/>
          <tpl hier="7" item="0"/>
          <tpl fld="2" item="10"/>
          <tpl fld="1" item="0"/>
        </tpls>
      </m>
      <n v="615300" in="0">
        <tpls c="8">
          <tpl hier="0" item="6"/>
          <tpl fld="3" item="1"/>
          <tpl hier="3" item="2"/>
          <tpl fld="4" item="19"/>
          <tpl hier="6" item="1"/>
          <tpl hier="7" item="0"/>
          <tpl fld="2" item="5"/>
          <tpl fld="1" item="0"/>
        </tpls>
      </n>
      <n v="33900" in="0">
        <tpls c="8">
          <tpl hier="0" item="6"/>
          <tpl fld="3" item="1"/>
          <tpl hier="3" item="2"/>
          <tpl fld="4" item="18"/>
          <tpl hier="6" item="1"/>
          <tpl hier="7" item="0"/>
          <tpl fld="2" item="0"/>
          <tpl fld="1" item="0"/>
        </tpls>
      </n>
      <m in="0">
        <tpls c="8">
          <tpl hier="0" item="6"/>
          <tpl fld="3" item="1"/>
          <tpl hier="3" item="2"/>
          <tpl fld="4" item="16"/>
          <tpl hier="6" item="1"/>
          <tpl hier="7" item="0"/>
          <tpl fld="2" item="6"/>
          <tpl fld="1" item="0"/>
        </tpls>
      </m>
      <n v="220300" in="0">
        <tpls c="8">
          <tpl hier="0" item="6"/>
          <tpl fld="3" item="1"/>
          <tpl hier="3" item="2"/>
          <tpl fld="4" item="15"/>
          <tpl hier="6" item="1"/>
          <tpl hier="7" item="0"/>
          <tpl fld="2" item="1"/>
          <tpl fld="1" item="0"/>
        </tpls>
      </n>
      <n v="55100" in="0">
        <tpls c="8">
          <tpl hier="0" item="6"/>
          <tpl fld="3" item="1"/>
          <tpl hier="3" item="2"/>
          <tpl fld="4" item="13"/>
          <tpl hier="6" item="1"/>
          <tpl hier="7" item="0"/>
          <tpl fld="2" item="7"/>
          <tpl fld="1" item="0"/>
        </tpls>
      </n>
      <n v="169300" in="0">
        <tpls c="8">
          <tpl hier="0" item="6"/>
          <tpl fld="3" item="1"/>
          <tpl hier="3" item="2"/>
          <tpl fld="4" item="12"/>
          <tpl hier="6" item="1"/>
          <tpl hier="7" item="0"/>
          <tpl fld="2" item="2"/>
          <tpl fld="1" item="0"/>
        </tpls>
      </n>
      <n v="348300" in="0">
        <tpls c="8">
          <tpl hier="0" item="6"/>
          <tpl fld="3" item="1"/>
          <tpl hier="3" item="2"/>
          <tpl fld="4" item="10"/>
          <tpl hier="6" item="1"/>
          <tpl hier="7" item="0"/>
          <tpl fld="2" item="8"/>
          <tpl fld="1" item="0"/>
        </tpls>
      </n>
      <n v="61800" in="0">
        <tpls c="8">
          <tpl hier="0" item="6"/>
          <tpl fld="3" item="1"/>
          <tpl hier="3" item="2"/>
          <tpl fld="4" item="9"/>
          <tpl hier="6" item="1"/>
          <tpl hier="7" item="0"/>
          <tpl fld="2" item="3"/>
          <tpl fld="1" item="0"/>
        </tpls>
      </n>
      <n v="133100" in="0">
        <tpls c="8">
          <tpl hier="0" item="6"/>
          <tpl fld="3" item="0"/>
          <tpl hier="3" item="2"/>
          <tpl fld="4" item="8"/>
          <tpl hier="6" item="1"/>
          <tpl hier="7" item="0"/>
          <tpl fld="2" item="9"/>
          <tpl fld="1" item="0"/>
        </tpls>
      </n>
      <n v="60300" in="0">
        <tpls c="8">
          <tpl hier="0" item="6"/>
          <tpl fld="3" item="0"/>
          <tpl hier="3" item="2"/>
          <tpl fld="4" item="7"/>
          <tpl hier="6" item="1"/>
          <tpl hier="7" item="0"/>
          <tpl fld="2" item="4"/>
          <tpl fld="1" item="0"/>
        </tpls>
      </n>
      <n v="614500" in="0">
        <tpls c="8">
          <tpl hier="0" item="6"/>
          <tpl fld="3" item="0"/>
          <tpl hier="3" item="2"/>
          <tpl fld="4" item="5"/>
          <tpl hier="6" item="1"/>
          <tpl hier="7" item="0"/>
          <tpl fld="2" item="10"/>
          <tpl fld="1" item="0"/>
        </tpls>
      </n>
      <n v="294700" in="0">
        <tpls c="8">
          <tpl hier="0" item="6"/>
          <tpl fld="3" item="0"/>
          <tpl hier="3" item="2"/>
          <tpl fld="4" item="4"/>
          <tpl hier="6" item="1"/>
          <tpl hier="7" item="0"/>
          <tpl fld="2" item="5"/>
          <tpl fld="1" item="0"/>
        </tpls>
      </n>
      <n v="102700" in="0">
        <tpls c="8">
          <tpl hier="0" item="6"/>
          <tpl fld="3" item="0"/>
          <tpl hier="3" item="2"/>
          <tpl fld="4" item="3"/>
          <tpl hier="6" item="1"/>
          <tpl hier="7" item="0"/>
          <tpl fld="2" item="0"/>
          <tpl fld="1" item="0"/>
        </tpls>
      </n>
      <n v="37400" in="0">
        <tpls c="8">
          <tpl hier="0" item="6"/>
          <tpl fld="3" item="0"/>
          <tpl hier="3" item="2"/>
          <tpl fld="4" item="1"/>
          <tpl hier="6" item="1"/>
          <tpl hier="7" item="0"/>
          <tpl fld="2" item="6"/>
          <tpl fld="1" item="0"/>
        </tpls>
      </n>
      <n v="5900" in="0">
        <tpls c="8">
          <tpl hier="0" item="6"/>
          <tpl fld="3" item="0"/>
          <tpl hier="3" item="2"/>
          <tpl fld="4" item="0"/>
          <tpl hier="6" item="1"/>
          <tpl hier="7" item="0"/>
          <tpl fld="2" item="1"/>
          <tpl fld="1" item="0"/>
        </tpls>
      </n>
      <m in="0">
        <tpls c="8">
          <tpl hier="0" item="6"/>
          <tpl fld="3" item="1"/>
          <tpl hier="3" item="2"/>
          <tpl fld="4" item="20"/>
          <tpl hier="6" item="1"/>
          <tpl hier="7" item="0"/>
          <tpl fld="2" item="9"/>
          <tpl fld="1" item="0"/>
        </tpls>
      </m>
      <n v="190000" in="0">
        <tpls c="8">
          <tpl hier="0" item="6"/>
          <tpl fld="3" item="1"/>
          <tpl hier="3" item="2"/>
          <tpl fld="4" item="12"/>
          <tpl hier="6" item="1"/>
          <tpl hier="7" item="0"/>
          <tpl fld="2" item="1"/>
          <tpl fld="1" item="0"/>
        </tpls>
      </n>
      <n v="317300" in="0">
        <tpls c="8">
          <tpl hier="0" item="6"/>
          <tpl fld="3" item="0"/>
          <tpl hier="3" item="2"/>
          <tpl fld="4" item="4"/>
          <tpl hier="6" item="1"/>
          <tpl hier="7" item="0"/>
          <tpl fld="2" item="4"/>
          <tpl fld="1" item="0"/>
        </tpls>
      </n>
      <n v="1500" in="0">
        <tpls c="8">
          <tpl hier="0" item="6"/>
          <tpl fld="3" item="0"/>
          <tpl hier="3" item="2"/>
          <tpl fld="4" item="0"/>
          <tpl hier="6" item="1"/>
          <tpl hier="7" item="0"/>
          <tpl fld="2" item="0"/>
          <tpl fld="1" item="0"/>
        </tpls>
      </n>
      <n v="692900" in="0">
        <tpls c="8">
          <tpl hier="0" item="6"/>
          <tpl fld="3" item="1"/>
          <tpl hier="3" item="2"/>
          <tpl fld="4" item="19"/>
          <tpl hier="6" item="1"/>
          <tpl hier="7" item="0"/>
          <tpl fld="2" item="3"/>
          <tpl fld="1" item="0"/>
        </tpls>
      </n>
      <m in="0">
        <tpls c="8">
          <tpl hier="0" item="6"/>
          <tpl fld="3" item="1"/>
          <tpl hier="3" item="2"/>
          <tpl fld="4" item="14"/>
          <tpl hier="6" item="1"/>
          <tpl hier="7" item="0"/>
          <tpl fld="2" item="10"/>
          <tpl fld="1" item="0"/>
        </tpls>
      </m>
      <n v="48400" in="0">
        <tpls c="8">
          <tpl hier="0" item="6"/>
          <tpl fld="3" item="1"/>
          <tpl hier="3" item="2"/>
          <tpl fld="4" item="9"/>
          <tpl hier="6" item="1"/>
          <tpl hier="7" item="0"/>
          <tpl fld="2" item="1"/>
          <tpl fld="1" item="0"/>
        </tpls>
      </n>
      <n v="55600" in="0">
        <tpls c="8">
          <tpl hier="0" item="6"/>
          <tpl fld="3" item="0"/>
          <tpl hier="3" item="2"/>
          <tpl fld="4" item="7"/>
          <tpl hier="6" item="1"/>
          <tpl hier="7" item="0"/>
          <tpl fld="2" item="2"/>
          <tpl fld="1" item="0"/>
        </tpls>
      </n>
      <n v="144600" in="0">
        <tpls c="8">
          <tpl hier="0" item="6"/>
          <tpl fld="3" item="0"/>
          <tpl hier="3" item="2"/>
          <tpl fld="4" item="2"/>
          <tpl hier="6" item="1"/>
          <tpl hier="7" item="0"/>
          <tpl fld="2" item="9"/>
          <tpl fld="1" item="0"/>
        </tpls>
      </n>
      <n v="154700" in="0">
        <tpls c="8">
          <tpl hier="0" item="6"/>
          <tpl fld="3" item="1"/>
          <tpl hier="3" item="2"/>
          <tpl fld="4" item="17"/>
          <tpl hier="6" item="1"/>
          <tpl hier="7" item="0"/>
          <tpl fld="2" item="8"/>
          <tpl fld="1" item="0"/>
        </tpls>
      </n>
      <n v="3000" in="0">
        <tpls c="8">
          <tpl hier="0" item="6"/>
          <tpl fld="3" item="1"/>
          <tpl hier="3" item="2"/>
          <tpl fld="4" item="14"/>
          <tpl hier="6" item="1"/>
          <tpl hier="7" item="0"/>
          <tpl fld="2" item="9"/>
          <tpl fld="1" item="0"/>
        </tpls>
      </n>
      <n v="54300" in="0">
        <tpls c="8">
          <tpl hier="0" item="6"/>
          <tpl fld="3" item="1"/>
          <tpl hier="3" item="2"/>
          <tpl fld="4" item="9"/>
          <tpl hier="6" item="1"/>
          <tpl hier="7" item="0"/>
          <tpl fld="2" item="0"/>
          <tpl fld="1" item="0"/>
        </tpls>
      </n>
      <n v="331900" in="0">
        <tpls c="8">
          <tpl hier="0" item="6"/>
          <tpl fld="3" item="0"/>
          <tpl hier="3" item="2"/>
          <tpl fld="4" item="4"/>
          <tpl hier="6" item="1"/>
          <tpl hier="7" item="0"/>
          <tpl fld="2" item="2"/>
          <tpl fld="1" item="0"/>
        </tpls>
      </n>
      <n v="2500" in="0">
        <tpls c="8">
          <tpl hier="0" item="6"/>
          <tpl fld="3" item="1"/>
          <tpl hier="3" item="2"/>
          <tpl fld="4" item="20"/>
          <tpl hier="6" item="1"/>
          <tpl hier="7" item="0"/>
          <tpl fld="2" item="6"/>
          <tpl fld="1" item="0"/>
        </tpls>
      </n>
      <n v="13400" in="0">
        <tpls c="8">
          <tpl hier="0" item="6"/>
          <tpl fld="3" item="1"/>
          <tpl hier="3" item="2"/>
          <tpl fld="4" item="14"/>
          <tpl hier="6" item="1"/>
          <tpl hier="7" item="0"/>
          <tpl fld="2" item="8"/>
          <tpl fld="1" item="0"/>
        </tpls>
      </n>
      <n v="223000" in="0">
        <tpls c="8">
          <tpl hier="0" item="6"/>
          <tpl fld="3" item="1"/>
          <tpl hier="3" item="2"/>
          <tpl fld="4" item="11"/>
          <tpl hier="6" item="1"/>
          <tpl hier="7" item="0"/>
          <tpl fld="2" item="9"/>
          <tpl fld="1" item="0"/>
        </tpls>
      </n>
      <n v="119400" in="0">
        <tpls c="8">
          <tpl hier="0" item="6"/>
          <tpl fld="3" item="0"/>
          <tpl hier="3" item="2"/>
          <tpl fld="4" item="8"/>
          <tpl hier="6" item="1"/>
          <tpl hier="7" item="0"/>
          <tpl fld="2" item="5"/>
          <tpl fld="1" item="0"/>
        </tpls>
      </n>
      <n v="303500" in="0">
        <tpls c="8">
          <tpl hier="0" item="6"/>
          <tpl fld="3" item="0"/>
          <tpl hier="3" item="2"/>
          <tpl fld="4" item="4"/>
          <tpl hier="6" item="1"/>
          <tpl hier="7" item="0"/>
          <tpl fld="2" item="1"/>
          <tpl fld="1" item="0"/>
        </tpls>
      </n>
      <n v="562300" in="0">
        <tpls c="8">
          <tpl hier="0" item="6"/>
          <tpl fld="3" item="1"/>
          <tpl hier="3" item="2"/>
          <tpl fld="4" item="19"/>
          <tpl hier="6" item="1"/>
          <tpl hier="7" item="0"/>
          <tpl fld="2" item="0"/>
          <tpl fld="1" item="0"/>
        </tpls>
      </n>
      <n v="1604700" in="0">
        <tpls c="7">
          <tpl hier="0" item="6"/>
          <tpl fld="3" item="1"/>
          <tpl hier="3" item="2"/>
          <tpl hier="6" item="1"/>
          <tpl hier="7" item="0"/>
          <tpl fld="2" item="9"/>
          <tpl fld="1" item="0"/>
        </tpls>
      </n>
      <n v="4600" in="0">
        <tpls c="8">
          <tpl hier="0" item="6"/>
          <tpl fld="3" item="1"/>
          <tpl hier="3" item="2"/>
          <tpl fld="4" item="20"/>
          <tpl hier="6" item="1"/>
          <tpl hier="7" item="0"/>
          <tpl fld="2" item="5"/>
          <tpl fld="1" item="0"/>
        </tpls>
      </n>
      <n v="22400" in="0">
        <tpls c="8">
          <tpl hier="0" item="6"/>
          <tpl fld="3" item="1"/>
          <tpl hier="3" item="2"/>
          <tpl fld="4" item="20"/>
          <tpl hier="6" item="1"/>
          <tpl hier="7" item="0"/>
          <tpl fld="2" item="4"/>
          <tpl fld="1" item="0"/>
        </tpls>
      </n>
      <n v="3500" in="0">
        <tpls c="8">
          <tpl hier="0" item="6"/>
          <tpl fld="3" item="1"/>
          <tpl hier="3" item="2"/>
          <tpl fld="4" item="18"/>
          <tpl hier="6" item="1"/>
          <tpl hier="7" item="0"/>
          <tpl fld="2" item="10"/>
          <tpl fld="1" item="0"/>
        </tpls>
      </n>
      <n v="93200" in="0">
        <tpls c="8">
          <tpl hier="0" item="6"/>
          <tpl fld="3" item="1"/>
          <tpl hier="3" item="2"/>
          <tpl fld="4" item="17"/>
          <tpl hier="6" item="1"/>
          <tpl hier="7" item="0"/>
          <tpl fld="2" item="5"/>
          <tpl fld="1" item="0"/>
        </tpls>
      </n>
      <n v="5700" in="0">
        <tpls c="8">
          <tpl hier="0" item="6"/>
          <tpl fld="3" item="1"/>
          <tpl hier="3" item="2"/>
          <tpl fld="4" item="16"/>
          <tpl hier="6" item="1"/>
          <tpl hier="7" item="0"/>
          <tpl fld="2" item="0"/>
          <tpl fld="1" item="0"/>
        </tpls>
      </n>
      <n v="45200" in="0">
        <tpls c="8">
          <tpl hier="0" item="6"/>
          <tpl fld="3" item="1"/>
          <tpl hier="3" item="2"/>
          <tpl fld="4" item="14"/>
          <tpl hier="6" item="1"/>
          <tpl hier="7" item="0"/>
          <tpl fld="2" item="6"/>
          <tpl fld="1" item="0"/>
        </tpls>
      </n>
      <n v="39300" in="0">
        <tpls c="8">
          <tpl hier="0" item="6"/>
          <tpl fld="3" item="1"/>
          <tpl hier="3" item="2"/>
          <tpl fld="4" item="13"/>
          <tpl hier="6" item="1"/>
          <tpl hier="7" item="0"/>
          <tpl fld="2" item="1"/>
          <tpl fld="1" item="0"/>
        </tpls>
      </n>
      <n v="291600" in="0">
        <tpls c="8">
          <tpl hier="0" item="6"/>
          <tpl fld="3" item="1"/>
          <tpl hier="3" item="2"/>
          <tpl fld="4" item="11"/>
          <tpl hier="6" item="1"/>
          <tpl hier="7" item="0"/>
          <tpl fld="2" item="7"/>
          <tpl fld="1" item="0"/>
        </tpls>
      </n>
      <n v="284800" in="0">
        <tpls c="8">
          <tpl hier="0" item="6"/>
          <tpl fld="3" item="1"/>
          <tpl hier="3" item="2"/>
          <tpl fld="4" item="10"/>
          <tpl hier="6" item="1"/>
          <tpl hier="7" item="0"/>
          <tpl fld="2" item="2"/>
          <tpl fld="1" item="0"/>
        </tpls>
      </n>
      <n v="1793200" in="0">
        <tpls c="7">
          <tpl hier="0" item="6"/>
          <tpl fld="3" item="1"/>
          <tpl hier="3" item="2"/>
          <tpl hier="6" item="1"/>
          <tpl hier="7" item="0"/>
          <tpl fld="2" item="8"/>
          <tpl fld="1" item="0"/>
        </tpls>
      </n>
      <n v="98900" in="0">
        <tpls c="8">
          <tpl hier="0" item="6"/>
          <tpl fld="3" item="0"/>
          <tpl hier="3" item="2"/>
          <tpl fld="4" item="8"/>
          <tpl hier="6" item="1"/>
          <tpl hier="7" item="0"/>
          <tpl fld="2" item="3"/>
          <tpl fld="1" item="0"/>
        </tpls>
      </n>
      <n v="208000" in="0">
        <tpls c="8">
          <tpl hier="0" item="6"/>
          <tpl fld="3" item="0"/>
          <tpl hier="3" item="2"/>
          <tpl fld="4" item="6"/>
          <tpl hier="6" item="1"/>
          <tpl hier="7" item="0"/>
          <tpl fld="2" item="9"/>
          <tpl fld="1" item="0"/>
        </tpls>
      </n>
      <n v="1039800" in="0">
        <tpls c="8">
          <tpl hier="0" item="6"/>
          <tpl fld="3" item="0"/>
          <tpl hier="3" item="2"/>
          <tpl fld="4" item="5"/>
          <tpl hier="6" item="1"/>
          <tpl hier="7" item="0"/>
          <tpl fld="2" item="4"/>
          <tpl fld="1" item="0"/>
        </tpls>
      </n>
      <n v="68500" in="0">
        <tpls c="8">
          <tpl hier="0" item="6"/>
          <tpl fld="3" item="0"/>
          <tpl hier="3" item="2"/>
          <tpl fld="4" item="3"/>
          <tpl hier="6" item="1"/>
          <tpl hier="7" item="0"/>
          <tpl fld="2" item="10"/>
          <tpl fld="1" item="0"/>
        </tpls>
      </n>
      <n v="170000" in="0">
        <tpls c="8">
          <tpl hier="0" item="6"/>
          <tpl fld="3" item="0"/>
          <tpl hier="3" item="2"/>
          <tpl fld="4" item="2"/>
          <tpl hier="6" item="1"/>
          <tpl hier="7" item="0"/>
          <tpl fld="2" item="5"/>
          <tpl fld="1" item="0"/>
        </tpls>
      </n>
      <n v="32700" in="0">
        <tpls c="8">
          <tpl hier="0" item="6"/>
          <tpl fld="3" item="0"/>
          <tpl hier="3" item="2"/>
          <tpl fld="4" item="1"/>
          <tpl hier="6" item="1"/>
          <tpl hier="7" item="0"/>
          <tpl fld="2" item="0"/>
          <tpl fld="1" item="0"/>
        </tpls>
      </n>
      <n v="2172200" in="0">
        <tpls c="7">
          <tpl hier="0" item="6"/>
          <tpl fld="3" item="0"/>
          <tpl hier="3" item="2"/>
          <tpl hier="6" item="1"/>
          <tpl hier="7" item="0"/>
          <tpl fld="2" item="6"/>
          <tpl fld="1" item="0"/>
        </tpls>
      </n>
      <n v="35800" in="0">
        <tpls c="8">
          <tpl hier="0" item="6"/>
          <tpl fld="3" item="1"/>
          <tpl hier="3" item="2"/>
          <tpl fld="4" item="20"/>
          <tpl hier="6" item="1"/>
          <tpl hier="7" item="0"/>
          <tpl fld="2" item="3"/>
          <tpl fld="1" item="0"/>
        </tpls>
      </n>
      <n v="16600" in="0">
        <tpls c="8">
          <tpl hier="0" item="6"/>
          <tpl fld="3" item="1"/>
          <tpl hier="3" item="2"/>
          <tpl fld="4" item="18"/>
          <tpl hier="6" item="1"/>
          <tpl hier="7" item="0"/>
          <tpl fld="2" item="9"/>
          <tpl fld="1" item="0"/>
        </tpls>
      </n>
      <n v="86500" in="0">
        <tpls c="8">
          <tpl hier="0" item="6"/>
          <tpl fld="3" item="1"/>
          <tpl hier="3" item="2"/>
          <tpl fld="4" item="17"/>
          <tpl hier="6" item="1"/>
          <tpl hier="7" item="0"/>
          <tpl fld="2" item="4"/>
          <tpl fld="1" item="0"/>
        </tpls>
      </n>
      <n v="90000" in="0">
        <tpls c="8">
          <tpl hier="0" item="6"/>
          <tpl fld="3" item="1"/>
          <tpl hier="3" item="2"/>
          <tpl fld="4" item="15"/>
          <tpl hier="6" item="1"/>
          <tpl hier="7" item="0"/>
          <tpl fld="2" item="10"/>
          <tpl fld="1" item="0"/>
        </tpls>
      </n>
      <n v="16000" in="0">
        <tpls c="8">
          <tpl hier="0" item="6"/>
          <tpl fld="3" item="1"/>
          <tpl hier="3" item="2"/>
          <tpl fld="4" item="14"/>
          <tpl hier="6" item="1"/>
          <tpl hier="7" item="0"/>
          <tpl fld="2" item="5"/>
          <tpl fld="1" item="0"/>
        </tpls>
      </n>
      <n v="49300" in="0">
        <tpls c="8">
          <tpl hier="0" item="6"/>
          <tpl fld="3" item="1"/>
          <tpl hier="3" item="2"/>
          <tpl fld="4" item="13"/>
          <tpl hier="6" item="1"/>
          <tpl hier="7" item="0"/>
          <tpl fld="2" item="0"/>
          <tpl fld="1" item="0"/>
        </tpls>
      </n>
      <n v="253700" in="0">
        <tpls c="8">
          <tpl hier="0" item="6"/>
          <tpl fld="3" item="1"/>
          <tpl hier="3" item="2"/>
          <tpl fld="4" item="11"/>
          <tpl hier="6" item="1"/>
          <tpl hier="7" item="0"/>
          <tpl fld="2" item="6"/>
          <tpl fld="1" item="0"/>
        </tpls>
      </n>
      <n v="288400" in="0">
        <tpls c="8">
          <tpl hier="0" item="6"/>
          <tpl fld="3" item="1"/>
          <tpl hier="3" item="2"/>
          <tpl fld="4" item="10"/>
          <tpl hier="6" item="1"/>
          <tpl hier="7" item="0"/>
          <tpl fld="2" item="1"/>
          <tpl fld="1" item="0"/>
        </tpls>
      </n>
      <n v="1742000" in="0">
        <tpls c="7">
          <tpl hier="0" item="6"/>
          <tpl fld="3" item="1"/>
          <tpl hier="3" item="2"/>
          <tpl hier="6" item="1"/>
          <tpl hier="7" item="0"/>
          <tpl fld="2" item="7"/>
          <tpl fld="1" item="0"/>
        </tpls>
      </n>
      <n v="129400" in="0">
        <tpls c="8">
          <tpl hier="0" item="6"/>
          <tpl fld="3" item="0"/>
          <tpl hier="3" item="2"/>
          <tpl fld="4" item="8"/>
          <tpl hier="6" item="1"/>
          <tpl hier="7" item="0"/>
          <tpl fld="2" item="2"/>
          <tpl fld="1" item="0"/>
        </tpls>
      </n>
      <n v="160400" in="0">
        <tpls c="8">
          <tpl hier="0" item="6"/>
          <tpl fld="3" item="0"/>
          <tpl hier="3" item="2"/>
          <tpl fld="4" item="6"/>
          <tpl hier="6" item="1"/>
          <tpl hier="7" item="0"/>
          <tpl fld="2" item="8"/>
          <tpl fld="1" item="0"/>
        </tpls>
      </n>
      <n v="1069900" in="0">
        <tpls c="8">
          <tpl hier="0" item="6"/>
          <tpl fld="3" item="0"/>
          <tpl hier="3" item="2"/>
          <tpl fld="4" item="5"/>
          <tpl hier="6" item="1"/>
          <tpl hier="7" item="0"/>
          <tpl fld="2" item="3"/>
          <tpl fld="1" item="0"/>
        </tpls>
      </n>
      <n v="121700" in="0">
        <tpls c="8">
          <tpl hier="0" item="6"/>
          <tpl fld="3" item="0"/>
          <tpl hier="3" item="2"/>
          <tpl fld="4" item="3"/>
          <tpl hier="6" item="1"/>
          <tpl hier="7" item="0"/>
          <tpl fld="2" item="9"/>
          <tpl fld="1" item="0"/>
        </tpls>
      </n>
      <n v="252400" in="0">
        <tpls c="8">
          <tpl hier="0" item="6"/>
          <tpl fld="3" item="0"/>
          <tpl hier="3" item="2"/>
          <tpl fld="4" item="2"/>
          <tpl hier="6" item="1"/>
          <tpl hier="7" item="0"/>
          <tpl fld="2" item="4"/>
          <tpl fld="1" item="0"/>
        </tpls>
      </n>
      <n v="10300" in="0">
        <tpls c="8">
          <tpl hier="0" item="6"/>
          <tpl fld="3" item="0"/>
          <tpl hier="3" item="2"/>
          <tpl fld="4" item="0"/>
          <tpl hier="6" item="1"/>
          <tpl hier="7" item="0"/>
          <tpl fld="2" item="10"/>
          <tpl fld="1" item="0"/>
        </tpls>
      </n>
      <n v="2030600" in="0">
        <tpls c="7">
          <tpl hier="0" item="6"/>
          <tpl fld="3" item="0"/>
          <tpl hier="3" item="2"/>
          <tpl hier="6" item="1"/>
          <tpl hier="7" item="0"/>
          <tpl fld="2" item="5"/>
          <tpl fld="1" item="0"/>
        </tpls>
      </n>
      <n v="45100" in="0">
        <tpls c="8">
          <tpl hier="0" item="6"/>
          <tpl fld="3" item="1"/>
          <tpl hier="3" item="2"/>
          <tpl fld="4" item="13"/>
          <tpl hier="6" item="1"/>
          <tpl hier="7" item="0"/>
          <tpl fld="2" item="2"/>
          <tpl fld="1" item="0"/>
        </tpls>
      </n>
      <n v="60900" in="0">
        <tpls c="8">
          <tpl hier="0" item="6"/>
          <tpl fld="3" item="1"/>
          <tpl hier="3" item="2"/>
          <tpl fld="4" item="20"/>
          <tpl hier="6" item="1"/>
          <tpl hier="7" item="0"/>
          <tpl fld="2" item="2"/>
          <tpl fld="1" item="0"/>
        </tpls>
      </n>
      <n v="20800" in="0">
        <tpls c="8">
          <tpl hier="0" item="6"/>
          <tpl fld="3" item="1"/>
          <tpl hier="3" item="2"/>
          <tpl fld="4" item="18"/>
          <tpl hier="6" item="1"/>
          <tpl hier="7" item="0"/>
          <tpl fld="2" item="8"/>
          <tpl fld="1" item="0"/>
        </tpls>
      </n>
      <n v="50700" in="0">
        <tpls c="8">
          <tpl hier="0" item="6"/>
          <tpl fld="3" item="1"/>
          <tpl hier="3" item="2"/>
          <tpl fld="4" item="17"/>
          <tpl hier="6" item="1"/>
          <tpl hier="7" item="0"/>
          <tpl fld="2" item="3"/>
          <tpl fld="1" item="0"/>
        </tpls>
      </n>
      <n v="140200" in="0">
        <tpls c="8">
          <tpl hier="0" item="6"/>
          <tpl fld="3" item="1"/>
          <tpl hier="3" item="2"/>
          <tpl fld="4" item="15"/>
          <tpl hier="6" item="1"/>
          <tpl hier="7" item="0"/>
          <tpl fld="2" item="9"/>
          <tpl fld="1" item="0"/>
        </tpls>
      </n>
      <n v="8100" in="0">
        <tpls c="8">
          <tpl hier="0" item="6"/>
          <tpl fld="3" item="1"/>
          <tpl hier="3" item="2"/>
          <tpl fld="4" item="14"/>
          <tpl hier="6" item="1"/>
          <tpl hier="7" item="0"/>
          <tpl fld="2" item="4"/>
          <tpl fld="1" item="0"/>
        </tpls>
      </n>
      <n v="125200" in="0">
        <tpls c="8">
          <tpl hier="0" item="6"/>
          <tpl fld="3" item="1"/>
          <tpl hier="3" item="2"/>
          <tpl fld="4" item="12"/>
          <tpl hier="6" item="1"/>
          <tpl hier="7" item="0"/>
          <tpl fld="2" item="10"/>
          <tpl fld="1" item="0"/>
        </tpls>
      </n>
      <n v="311300" in="0">
        <tpls c="8">
          <tpl hier="0" item="6"/>
          <tpl fld="3" item="1"/>
          <tpl hier="3" item="2"/>
          <tpl fld="4" item="11"/>
          <tpl hier="6" item="1"/>
          <tpl hier="7" item="0"/>
          <tpl fld="2" item="5"/>
          <tpl fld="1" item="0"/>
        </tpls>
      </n>
      <n v="239600" in="0">
        <tpls c="8">
          <tpl hier="0" item="6"/>
          <tpl fld="3" item="1"/>
          <tpl hier="3" item="2"/>
          <tpl fld="4" item="10"/>
          <tpl hier="6" item="1"/>
          <tpl hier="7" item="0"/>
          <tpl fld="2" item="0"/>
          <tpl fld="1" item="0"/>
        </tpls>
      </n>
      <n v="1838600" in="0">
        <tpls c="7">
          <tpl hier="0" item="6"/>
          <tpl fld="3" item="1"/>
          <tpl hier="3" item="2"/>
          <tpl hier="6" item="1"/>
          <tpl hier="7" item="0"/>
          <tpl fld="2" item="6"/>
          <tpl fld="1" item="0"/>
        </tpls>
      </n>
      <n v="149600" in="0">
        <tpls c="8">
          <tpl hier="0" item="6"/>
          <tpl fld="3" item="0"/>
          <tpl hier="3" item="2"/>
          <tpl fld="4" item="8"/>
          <tpl hier="6" item="1"/>
          <tpl hier="7" item="0"/>
          <tpl fld="2" item="1"/>
          <tpl fld="1" item="0"/>
        </tpls>
      </n>
      <n v="182900" in="0">
        <tpls c="8">
          <tpl hier="0" item="6"/>
          <tpl fld="3" item="0"/>
          <tpl hier="3" item="2"/>
          <tpl fld="4" item="6"/>
          <tpl hier="6" item="1"/>
          <tpl hier="7" item="0"/>
          <tpl fld="2" item="7"/>
          <tpl fld="1" item="0"/>
        </tpls>
      </n>
      <n v="978000" in="0">
        <tpls c="8">
          <tpl hier="0" item="6"/>
          <tpl fld="3" item="0"/>
          <tpl hier="3" item="2"/>
          <tpl fld="4" item="5"/>
          <tpl hier="6" item="1"/>
          <tpl hier="7" item="0"/>
          <tpl fld="2" item="2"/>
          <tpl fld="1" item="0"/>
        </tpls>
      </n>
      <n v="169600" in="0">
        <tpls c="8">
          <tpl hier="0" item="6"/>
          <tpl fld="3" item="0"/>
          <tpl hier="3" item="2"/>
          <tpl fld="4" item="3"/>
          <tpl hier="6" item="1"/>
          <tpl hier="7" item="0"/>
          <tpl fld="2" item="8"/>
          <tpl fld="1" item="0"/>
        </tpls>
      </n>
      <n v="173400" in="0">
        <tpls c="8">
          <tpl hier="0" item="6"/>
          <tpl fld="3" item="0"/>
          <tpl hier="3" item="2"/>
          <tpl fld="4" item="2"/>
          <tpl hier="6" item="1"/>
          <tpl hier="7" item="0"/>
          <tpl fld="2" item="3"/>
          <tpl fld="1" item="0"/>
        </tpls>
      </n>
      <n v="23000" in="0">
        <tpls c="8">
          <tpl hier="0" item="6"/>
          <tpl fld="3" item="0"/>
          <tpl hier="3" item="2"/>
          <tpl fld="4" item="0"/>
          <tpl hier="6" item="1"/>
          <tpl hier="7" item="0"/>
          <tpl fld="2" item="9"/>
          <tpl fld="1" item="0"/>
        </tpls>
      </n>
      <n v="2126500" in="0">
        <tpls c="7">
          <tpl hier="0" item="6"/>
          <tpl fld="3" item="0"/>
          <tpl hier="3" item="2"/>
          <tpl hier="6" item="1"/>
          <tpl hier="7" item="0"/>
          <tpl fld="2" item="4"/>
          <tpl fld="1" item="0"/>
        </tpls>
      </n>
      <n v="19800" in="0">
        <tpls c="8">
          <tpl hier="0" item="6"/>
          <tpl fld="3" item="0"/>
          <tpl hier="3" item="2"/>
          <tpl fld="4" item="0"/>
          <tpl hier="6" item="1"/>
          <tpl hier="7" item="0"/>
          <tpl fld="2" item="6"/>
          <tpl fld="1" item="0"/>
        </tpls>
      </n>
      <n v="88200" in="0">
        <tpls c="8">
          <tpl hier="0" item="6"/>
          <tpl fld="3" item="0"/>
          <tpl hier="3" item="2"/>
          <tpl fld="4" item="6"/>
          <tpl hier="6" item="1"/>
          <tpl hier="7" item="0"/>
          <tpl fld="2" item="10"/>
          <tpl fld="1" item="0"/>
        </tpls>
      </n>
      <n v="110900" in="0">
        <tpls c="8">
          <tpl hier="0" item="6"/>
          <tpl fld="3" item="1"/>
          <tpl hier="3" item="2"/>
          <tpl fld="4" item="20"/>
          <tpl hier="6" item="1"/>
          <tpl hier="7" item="0"/>
          <tpl fld="2" item="1"/>
          <tpl fld="1" item="0"/>
        </tpls>
      </n>
      <n v="11900" in="0">
        <tpls c="8">
          <tpl hier="0" item="6"/>
          <tpl fld="3" item="1"/>
          <tpl hier="3" item="2"/>
          <tpl fld="4" item="18"/>
          <tpl hier="6" item="1"/>
          <tpl hier="7" item="0"/>
          <tpl fld="2" item="7"/>
          <tpl fld="1" item="0"/>
        </tpls>
      </n>
      <n v="69600" in="0">
        <tpls c="8">
          <tpl hier="0" item="6"/>
          <tpl fld="3" item="1"/>
          <tpl hier="3" item="2"/>
          <tpl fld="4" item="17"/>
          <tpl hier="6" item="1"/>
          <tpl hier="7" item="0"/>
          <tpl fld="2" item="2"/>
          <tpl fld="1" item="0"/>
        </tpls>
      </n>
      <n v="153900" in="0">
        <tpls c="8">
          <tpl hier="0" item="6"/>
          <tpl fld="3" item="1"/>
          <tpl hier="3" item="2"/>
          <tpl fld="4" item="15"/>
          <tpl hier="6" item="1"/>
          <tpl hier="7" item="0"/>
          <tpl fld="2" item="8"/>
          <tpl fld="1" item="0"/>
        </tpls>
      </n>
      <m in="0">
        <tpls c="8">
          <tpl hier="0" item="6"/>
          <tpl fld="3" item="1"/>
          <tpl hier="3" item="2"/>
          <tpl fld="4" item="14"/>
          <tpl hier="6" item="1"/>
          <tpl hier="7" item="0"/>
          <tpl fld="2" item="3"/>
          <tpl fld="1" item="0"/>
        </tpls>
      </m>
      <n v="158900" in="0">
        <tpls c="8">
          <tpl hier="0" item="6"/>
          <tpl fld="3" item="1"/>
          <tpl hier="3" item="2"/>
          <tpl fld="4" item="12"/>
          <tpl hier="6" item="1"/>
          <tpl hier="7" item="0"/>
          <tpl fld="2" item="9"/>
          <tpl fld="1" item="0"/>
        </tpls>
      </n>
      <n v="353100" in="0">
        <tpls c="8">
          <tpl hier="0" item="6"/>
          <tpl fld="3" item="1"/>
          <tpl hier="3" item="2"/>
          <tpl fld="4" item="11"/>
          <tpl hier="6" item="1"/>
          <tpl hier="7" item="0"/>
          <tpl fld="2" item="4"/>
          <tpl fld="1" item="0"/>
        </tpls>
      </n>
      <n v="29200" in="0">
        <tpls c="8">
          <tpl hier="0" item="6"/>
          <tpl fld="3" item="1"/>
          <tpl hier="3" item="2"/>
          <tpl fld="4" item="9"/>
          <tpl hier="6" item="1"/>
          <tpl hier="7" item="0"/>
          <tpl fld="2" item="10"/>
          <tpl fld="1" item="0"/>
        </tpls>
      </n>
      <n v="1873900" in="0">
        <tpls c="7">
          <tpl hier="0" item="6"/>
          <tpl fld="3" item="1"/>
          <tpl hier="3" item="2"/>
          <tpl hier="6" item="1"/>
          <tpl hier="7" item="0"/>
          <tpl fld="2" item="5"/>
          <tpl fld="1" item="0"/>
        </tpls>
      </n>
      <n v="154200" in="0">
        <tpls c="8">
          <tpl hier="0" item="6"/>
          <tpl fld="3" item="0"/>
          <tpl hier="3" item="2"/>
          <tpl fld="4" item="8"/>
          <tpl hier="6" item="1"/>
          <tpl hier="7" item="0"/>
          <tpl fld="2" item="0"/>
          <tpl fld="1" item="0"/>
        </tpls>
      </n>
      <n v="143600" in="0">
        <tpls c="8">
          <tpl hier="0" item="6"/>
          <tpl fld="3" item="0"/>
          <tpl hier="3" item="2"/>
          <tpl fld="4" item="6"/>
          <tpl hier="6" item="1"/>
          <tpl hier="7" item="0"/>
          <tpl fld="2" item="6"/>
          <tpl fld="1" item="0"/>
        </tpls>
      </n>
      <n v="1091600" in="0">
        <tpls c="8">
          <tpl hier="0" item="6"/>
          <tpl fld="3" item="0"/>
          <tpl hier="3" item="2"/>
          <tpl fld="4" item="5"/>
          <tpl hier="6" item="1"/>
          <tpl hier="7" item="0"/>
          <tpl fld="2" item="1"/>
          <tpl fld="1" item="0"/>
        </tpls>
      </n>
      <n v="120100" in="0">
        <tpls c="8">
          <tpl hier="0" item="6"/>
          <tpl fld="3" item="0"/>
          <tpl hier="3" item="2"/>
          <tpl fld="4" item="3"/>
          <tpl hier="6" item="1"/>
          <tpl hier="7" item="0"/>
          <tpl fld="2" item="7"/>
          <tpl fld="1" item="0"/>
        </tpls>
      </n>
      <n v="215000" in="0">
        <tpls c="8">
          <tpl hier="0" item="6"/>
          <tpl fld="3" item="0"/>
          <tpl hier="3" item="2"/>
          <tpl fld="4" item="2"/>
          <tpl hier="6" item="1"/>
          <tpl hier="7" item="0"/>
          <tpl fld="2" item="2"/>
          <tpl fld="1" item="0"/>
        </tpls>
      </n>
      <n v="10700" in="0">
        <tpls c="8">
          <tpl hier="0" item="6"/>
          <tpl fld="3" item="0"/>
          <tpl hier="3" item="2"/>
          <tpl fld="4" item="0"/>
          <tpl hier="6" item="1"/>
          <tpl hier="7" item="0"/>
          <tpl fld="2" item="8"/>
          <tpl fld="1" item="0"/>
        </tpls>
      </n>
      <n v="2012600" in="0">
        <tpls c="7">
          <tpl hier="0" item="6"/>
          <tpl fld="3" item="0"/>
          <tpl hier="3" item="2"/>
          <tpl hier="6" item="1"/>
          <tpl hier="7" item="0"/>
          <tpl fld="2" item="3"/>
          <tpl fld="1" item="0"/>
        </tpls>
      </n>
      <n v="266200" in="0">
        <tpls c="8">
          <tpl hier="0" item="6"/>
          <tpl fld="3" item="1"/>
          <tpl hier="3" item="2"/>
          <tpl fld="4" item="11"/>
          <tpl hier="6" item="1"/>
          <tpl hier="7" item="0"/>
          <tpl fld="2" item="8"/>
          <tpl fld="1" item="0"/>
        </tpls>
      </n>
      <n v="101400" in="0">
        <tpls c="8">
          <tpl hier="0" item="6"/>
          <tpl fld="3" item="1"/>
          <tpl hier="3" item="2"/>
          <tpl fld="4" item="20"/>
          <tpl hier="6" item="1"/>
          <tpl hier="7" item="0"/>
          <tpl fld="2" item="0"/>
          <tpl fld="1" item="0"/>
        </tpls>
      </n>
      <n v="43400" in="0">
        <tpls c="8">
          <tpl hier="0" item="6"/>
          <tpl fld="3" item="1"/>
          <tpl hier="3" item="2"/>
          <tpl fld="4" item="18"/>
          <tpl hier="6" item="1"/>
          <tpl hier="7" item="0"/>
          <tpl fld="2" item="6"/>
          <tpl fld="1" item="0"/>
        </tpls>
      </n>
      <n v="55800" in="0">
        <tpls c="8">
          <tpl hier="0" item="6"/>
          <tpl fld="3" item="1"/>
          <tpl hier="3" item="2"/>
          <tpl fld="4" item="17"/>
          <tpl hier="6" item="1"/>
          <tpl hier="7" item="0"/>
          <tpl fld="2" item="1"/>
          <tpl fld="1" item="0"/>
        </tpls>
      </n>
      <n v="157100" in="0">
        <tpls c="8">
          <tpl hier="0" item="6"/>
          <tpl fld="3" item="1"/>
          <tpl hier="3" item="2"/>
          <tpl fld="4" item="15"/>
          <tpl hier="6" item="1"/>
          <tpl hier="7" item="0"/>
          <tpl fld="2" item="7"/>
          <tpl fld="1" item="0"/>
        </tpls>
      </n>
      <m in="0">
        <tpls c="8">
          <tpl hier="0" item="6"/>
          <tpl fld="3" item="1"/>
          <tpl hier="3" item="2"/>
          <tpl fld="4" item="14"/>
          <tpl hier="6" item="1"/>
          <tpl hier="7" item="0"/>
          <tpl fld="2" item="2"/>
          <tpl fld="1" item="0"/>
        </tpls>
      </m>
      <n v="230800" in="0">
        <tpls c="8">
          <tpl hier="0" item="6"/>
          <tpl fld="3" item="1"/>
          <tpl hier="3" item="2"/>
          <tpl fld="4" item="12"/>
          <tpl hier="6" item="1"/>
          <tpl hier="7" item="0"/>
          <tpl fld="2" item="8"/>
          <tpl fld="1" item="0"/>
        </tpls>
      </n>
      <n v="304500" in="0">
        <tpls c="8">
          <tpl hier="0" item="6"/>
          <tpl fld="3" item="1"/>
          <tpl hier="3" item="2"/>
          <tpl fld="4" item="11"/>
          <tpl hier="6" item="1"/>
          <tpl hier="7" item="0"/>
          <tpl fld="2" item="3"/>
          <tpl fld="1" item="0"/>
        </tpls>
      </n>
      <n v="57200" in="0">
        <tpls c="8">
          <tpl hier="0" item="6"/>
          <tpl fld="3" item="1"/>
          <tpl hier="3" item="2"/>
          <tpl fld="4" item="9"/>
          <tpl hier="6" item="1"/>
          <tpl hier="7" item="0"/>
          <tpl fld="2" item="9"/>
          <tpl fld="1" item="0"/>
        </tpls>
      </n>
      <n v="1874100" in="0">
        <tpls c="7">
          <tpl hier="0" item="6"/>
          <tpl fld="3" item="1"/>
          <tpl hier="3" item="2"/>
          <tpl hier="6" item="1"/>
          <tpl hier="7" item="0"/>
          <tpl fld="2" item="4"/>
          <tpl fld="1" item="0"/>
        </tpls>
      </n>
      <n v="25500" in="0">
        <tpls c="8">
          <tpl hier="0" item="6"/>
          <tpl fld="3" item="0"/>
          <tpl hier="3" item="2"/>
          <tpl fld="4" item="7"/>
          <tpl hier="6" item="1"/>
          <tpl hier="7" item="0"/>
          <tpl fld="2" item="10"/>
          <tpl fld="1" item="0"/>
        </tpls>
      </n>
      <n v="177200" in="0">
        <tpls c="8">
          <tpl hier="0" item="6"/>
          <tpl fld="3" item="0"/>
          <tpl hier="3" item="2"/>
          <tpl fld="4" item="6"/>
          <tpl hier="6" item="1"/>
          <tpl hier="7" item="0"/>
          <tpl fld="2" item="5"/>
          <tpl fld="1" item="0"/>
        </tpls>
      </n>
      <n v="998500" in="0">
        <tpls c="8">
          <tpl hier="0" item="6"/>
          <tpl fld="3" item="0"/>
          <tpl hier="3" item="2"/>
          <tpl fld="4" item="5"/>
          <tpl hier="6" item="1"/>
          <tpl hier="7" item="0"/>
          <tpl fld="2" item="0"/>
          <tpl fld="1" item="0"/>
        </tpls>
      </n>
      <n v="161700" in="0">
        <tpls c="8">
          <tpl hier="0" item="6"/>
          <tpl fld="3" item="0"/>
          <tpl hier="3" item="2"/>
          <tpl fld="4" item="3"/>
          <tpl hier="6" item="1"/>
          <tpl hier="7" item="0"/>
          <tpl fld="2" item="6"/>
          <tpl fld="1" item="0"/>
        </tpls>
      </n>
      <n v="203800" in="0">
        <tpls c="8">
          <tpl hier="0" item="6"/>
          <tpl fld="3" item="0"/>
          <tpl hier="3" item="2"/>
          <tpl fld="4" item="2"/>
          <tpl hier="6" item="1"/>
          <tpl hier="7" item="0"/>
          <tpl fld="2" item="1"/>
          <tpl fld="1" item="0"/>
        </tpls>
      </n>
      <n v="5200" in="0">
        <tpls c="8">
          <tpl hier="0" item="6"/>
          <tpl fld="3" item="0"/>
          <tpl hier="3" item="2"/>
          <tpl fld="4" item="0"/>
          <tpl hier="6" item="1"/>
          <tpl hier="7" item="0"/>
          <tpl fld="2" item="7"/>
          <tpl fld="1" item="0"/>
        </tpls>
      </n>
      <n v="2009700" in="0">
        <tpls c="7">
          <tpl hier="0" item="6"/>
          <tpl fld="3" item="0"/>
          <tpl hier="3" item="2"/>
          <tpl hier="6" item="1"/>
          <tpl hier="7" item="0"/>
          <tpl fld="2" item="2"/>
          <tpl fld="1" item="0"/>
        </tpls>
      </n>
      <n v="386700" in="0">
        <tpls c="8">
          <tpl hier="0" item="6"/>
          <tpl fld="3" item="1"/>
          <tpl hier="3" item="2"/>
          <tpl fld="4" item="19"/>
          <tpl hier="6" item="1"/>
          <tpl hier="7" item="0"/>
          <tpl fld="2" item="10"/>
          <tpl fld="1" item="0"/>
        </tpls>
      </n>
      <n v="25200" in="0">
        <tpls c="8">
          <tpl hier="0" item="6"/>
          <tpl fld="3" item="1"/>
          <tpl hier="3" item="2"/>
          <tpl fld="4" item="18"/>
          <tpl hier="6" item="1"/>
          <tpl hier="7" item="0"/>
          <tpl fld="2" item="5"/>
          <tpl fld="1" item="0"/>
        </tpls>
      </n>
      <n v="45000" in="0">
        <tpls c="8">
          <tpl hier="0" item="6"/>
          <tpl fld="3" item="1"/>
          <tpl hier="3" item="2"/>
          <tpl fld="4" item="17"/>
          <tpl hier="6" item="1"/>
          <tpl hier="7" item="0"/>
          <tpl fld="2" item="0"/>
          <tpl fld="1" item="0"/>
        </tpls>
      </n>
      <n v="147200" in="0">
        <tpls c="8">
          <tpl hier="0" item="6"/>
          <tpl fld="3" item="1"/>
          <tpl hier="3" item="2"/>
          <tpl fld="4" item="15"/>
          <tpl hier="6" item="1"/>
          <tpl hier="7" item="0"/>
          <tpl fld="2" item="6"/>
          <tpl fld="1" item="0"/>
        </tpls>
      </n>
      <n v="185700" in="0">
        <tpls c="8">
          <tpl hier="0" item="6"/>
          <tpl fld="3" item="1"/>
          <tpl hier="3" item="2"/>
          <tpl fld="4" item="12"/>
          <tpl hier="6" item="1"/>
          <tpl hier="7" item="0"/>
          <tpl fld="2" item="7"/>
          <tpl fld="1" item="0"/>
        </tpls>
      </n>
      <n v="448000" in="0">
        <tpls c="8">
          <tpl hier="0" item="6"/>
          <tpl fld="3" item="1"/>
          <tpl hier="3" item="2"/>
          <tpl fld="4" item="11"/>
          <tpl hier="6" item="1"/>
          <tpl hier="7" item="0"/>
          <tpl fld="2" item="2"/>
          <tpl fld="1" item="0"/>
        </tpls>
      </n>
      <n v="51400" in="0">
        <tpls c="8">
          <tpl hier="0" item="6"/>
          <tpl fld="3" item="1"/>
          <tpl hier="3" item="2"/>
          <tpl fld="4" item="9"/>
          <tpl hier="6" item="1"/>
          <tpl hier="7" item="0"/>
          <tpl fld="2" item="8"/>
          <tpl fld="1" item="0"/>
        </tpls>
      </n>
      <n v="1935300" in="0">
        <tpls c="7">
          <tpl hier="0" item="6"/>
          <tpl fld="3" item="1"/>
          <tpl hier="3" item="2"/>
          <tpl hier="6" item="1"/>
          <tpl hier="7" item="0"/>
          <tpl fld="2" item="3"/>
          <tpl fld="1" item="0"/>
        </tpls>
      </n>
      <n v="25800" in="0">
        <tpls c="8">
          <tpl hier="0" item="6"/>
          <tpl fld="3" item="0"/>
          <tpl hier="3" item="2"/>
          <tpl fld="4" item="7"/>
          <tpl hier="6" item="1"/>
          <tpl hier="7" item="0"/>
          <tpl fld="2" item="9"/>
          <tpl fld="1" item="0"/>
        </tpls>
      </n>
      <n v="176400" in="0">
        <tpls c="8">
          <tpl hier="0" item="6"/>
          <tpl fld="3" item="0"/>
          <tpl hier="3" item="2"/>
          <tpl fld="4" item="6"/>
          <tpl hier="6" item="1"/>
          <tpl hier="7" item="0"/>
          <tpl fld="2" item="4"/>
          <tpl fld="1" item="0"/>
        </tpls>
      </n>
      <n v="174200" in="0">
        <tpls c="8">
          <tpl hier="0" item="6"/>
          <tpl fld="3" item="0"/>
          <tpl hier="3" item="2"/>
          <tpl fld="4" item="4"/>
          <tpl hier="6" item="1"/>
          <tpl hier="7" item="0"/>
          <tpl fld="2" item="10"/>
          <tpl fld="1" item="0"/>
        </tpls>
      </n>
      <n v="186600" in="0">
        <tpls c="8">
          <tpl hier="0" item="6"/>
          <tpl fld="3" item="0"/>
          <tpl hier="3" item="2"/>
          <tpl fld="4" item="2"/>
          <tpl hier="6" item="1"/>
          <tpl hier="7" item="0"/>
          <tpl fld="2" item="0"/>
          <tpl fld="1" item="0"/>
        </tpls>
      </n>
      <n v="2154500" in="0">
        <tpls c="7">
          <tpl hier="0" item="6"/>
          <tpl fld="3" item="0"/>
          <tpl hier="3" item="2"/>
          <tpl hier="6" item="1"/>
          <tpl hier="7" item="0"/>
          <tpl fld="2" item="1"/>
          <tpl fld="1" item="0"/>
        </tpls>
      </n>
      <n v="104300" in="0">
        <tpls c="8">
          <tpl hier="0" item="6"/>
          <tpl fld="3" item="0"/>
          <tpl hier="3" item="2"/>
          <tpl fld="4" item="8"/>
          <tpl hier="6" item="1"/>
          <tpl hier="7" item="0"/>
          <tpl fld="2" item="4"/>
          <tpl fld="1" item="0"/>
        </tpls>
      </n>
      <n v="9700" in="0">
        <tpls c="8">
          <tpl hier="0" item="6"/>
          <tpl fld="3" item="1"/>
          <tpl hier="3" item="2"/>
          <tpl fld="4" item="14"/>
          <tpl hier="6" item="1"/>
          <tpl hier="7" item="0"/>
          <tpl fld="2" item="1"/>
          <tpl fld="1" item="0"/>
        </tpls>
      </n>
      <n v="114700" in="0">
        <tpls c="8">
          <tpl hier="0" item="6"/>
          <tpl fld="3" item="0"/>
          <tpl hier="3" item="2"/>
          <tpl fld="4" item="3"/>
          <tpl hier="6" item="1"/>
          <tpl hier="7" item="0"/>
          <tpl fld="2" item="5"/>
          <tpl fld="1" item="0"/>
        </tpls>
      </n>
      <n v="311500" in="0">
        <tpls c="8">
          <tpl hier="0" item="6"/>
          <tpl fld="3" item="1"/>
          <tpl hier="3" item="2"/>
          <tpl fld="4" item="10"/>
          <tpl hier="6" item="1"/>
          <tpl hier="7" item="0"/>
          <tpl fld="2" item="3"/>
          <tpl fld="1" item="0"/>
        </tpls>
      </n>
      <n v="459400" in="0">
        <tpls c="8">
          <tpl hier="0" item="6"/>
          <tpl fld="3" item="1"/>
          <tpl hier="3" item="2"/>
          <tpl fld="4" item="19"/>
          <tpl hier="6" item="1"/>
          <tpl hier="7" item="0"/>
          <tpl fld="2" item="9"/>
          <tpl fld="1" item="0"/>
        </tpls>
      </n>
      <n v="11500" in="0">
        <tpls c="8">
          <tpl hier="0" item="6"/>
          <tpl fld="3" item="1"/>
          <tpl hier="3" item="2"/>
          <tpl fld="4" item="18"/>
          <tpl hier="6" item="1"/>
          <tpl hier="7" item="0"/>
          <tpl fld="2" item="4"/>
          <tpl fld="1" item="0"/>
        </tpls>
      </n>
      <n v="8100" in="0">
        <tpls c="8">
          <tpl hier="0" item="6"/>
          <tpl fld="3" item="1"/>
          <tpl hier="3" item="2"/>
          <tpl fld="4" item="16"/>
          <tpl hier="6" item="1"/>
          <tpl hier="7" item="0"/>
          <tpl fld="2" item="10"/>
          <tpl fld="1" item="0"/>
        </tpls>
      </n>
      <n v="222600" in="0">
        <tpls c="8">
          <tpl hier="0" item="6"/>
          <tpl fld="3" item="1"/>
          <tpl hier="3" item="2"/>
          <tpl fld="4" item="15"/>
          <tpl hier="6" item="1"/>
          <tpl hier="7" item="0"/>
          <tpl fld="2" item="5"/>
          <tpl fld="1" item="0"/>
        </tpls>
      </n>
      <m in="0">
        <tpls c="8">
          <tpl hier="0" item="6"/>
          <tpl fld="3" item="1"/>
          <tpl hier="3" item="2"/>
          <tpl fld="4" item="14"/>
          <tpl hier="6" item="1"/>
          <tpl hier="7" item="0"/>
          <tpl fld="2" item="0"/>
          <tpl fld="1" item="0"/>
        </tpls>
      </m>
      <n v="167300" in="0">
        <tpls c="8">
          <tpl hier="0" item="6"/>
          <tpl fld="3" item="1"/>
          <tpl hier="3" item="2"/>
          <tpl fld="4" item="12"/>
          <tpl hier="6" item="1"/>
          <tpl hier="7" item="0"/>
          <tpl fld="2" item="6"/>
          <tpl fld="1" item="0"/>
        </tpls>
      </n>
      <n v="447000" in="0">
        <tpls c="8">
          <tpl hier="0" item="6"/>
          <tpl fld="3" item="1"/>
          <tpl hier="3" item="2"/>
          <tpl fld="4" item="11"/>
          <tpl hier="6" item="1"/>
          <tpl hier="7" item="0"/>
          <tpl fld="2" item="1"/>
          <tpl fld="1" item="0"/>
        </tpls>
      </n>
      <n v="82000" in="0">
        <tpls c="8">
          <tpl hier="0" item="6"/>
          <tpl fld="3" item="1"/>
          <tpl hier="3" item="2"/>
          <tpl fld="4" item="9"/>
          <tpl hier="6" item="1"/>
          <tpl hier="7" item="0"/>
          <tpl fld="2" item="7"/>
          <tpl fld="1" item="0"/>
        </tpls>
      </n>
      <n v="2038200" in="0">
        <tpls c="7">
          <tpl hier="0" item="6"/>
          <tpl fld="3" item="1"/>
          <tpl hier="3" item="2"/>
          <tpl hier="6" item="1"/>
          <tpl hier="7" item="0"/>
          <tpl fld="2" item="2"/>
          <tpl fld="1" item="0"/>
        </tpls>
      </n>
      <n v="34900" in="0">
        <tpls c="8">
          <tpl hier="0" item="6"/>
          <tpl fld="3" item="0"/>
          <tpl hier="3" item="2"/>
          <tpl fld="4" item="7"/>
          <tpl hier="6" item="1"/>
          <tpl hier="7" item="0"/>
          <tpl fld="2" item="8"/>
          <tpl fld="1" item="0"/>
        </tpls>
      </n>
      <n v="196200" in="0">
        <tpls c="8">
          <tpl hier="0" item="6"/>
          <tpl fld="3" item="0"/>
          <tpl hier="3" item="2"/>
          <tpl fld="4" item="6"/>
          <tpl hier="6" item="1"/>
          <tpl hier="7" item="0"/>
          <tpl fld="2" item="3"/>
          <tpl fld="1" item="0"/>
        </tpls>
      </n>
      <n v="329300" in="0">
        <tpls c="8">
          <tpl hier="0" item="6"/>
          <tpl fld="3" item="0"/>
          <tpl hier="3" item="2"/>
          <tpl fld="4" item="4"/>
          <tpl hier="6" item="1"/>
          <tpl hier="7" item="0"/>
          <tpl fld="2" item="9"/>
          <tpl fld="1" item="0"/>
        </tpls>
      </n>
      <n v="112600" in="0">
        <tpls c="8">
          <tpl hier="0" item="6"/>
          <tpl fld="3" item="0"/>
          <tpl hier="3" item="2"/>
          <tpl fld="4" item="3"/>
          <tpl hier="6" item="1"/>
          <tpl hier="7" item="0"/>
          <tpl fld="2" item="4"/>
          <tpl fld="1" item="0"/>
        </tpls>
      </n>
      <n v="14300" in="0">
        <tpls c="8">
          <tpl hier="0" item="6"/>
          <tpl fld="3" item="0"/>
          <tpl hier="3" item="2"/>
          <tpl fld="4" item="1"/>
          <tpl hier="6" item="1"/>
          <tpl hier="7" item="0"/>
          <tpl fld="2" item="10"/>
          <tpl fld="1" item="0"/>
        </tpls>
      </n>
      <n v="4900" in="0">
        <tpls c="8">
          <tpl hier="0" item="6"/>
          <tpl fld="3" item="0"/>
          <tpl hier="3" item="2"/>
          <tpl fld="4" item="0"/>
          <tpl hier="6" item="1"/>
          <tpl hier="7" item="0"/>
          <tpl fld="2" item="5"/>
          <tpl fld="1" item="0"/>
        </tpls>
      </n>
      <n v="2066800" in="0">
        <tpls c="7">
          <tpl hier="0" item="6"/>
          <tpl fld="3" item="0"/>
          <tpl hier="3" item="2"/>
          <tpl hier="6" item="1"/>
          <tpl hier="7" item="0"/>
          <tpl fld="2" item="0"/>
          <tpl fld="1" item="0"/>
        </tpls>
      </n>
      <n v="514200" in="0">
        <tpls c="8">
          <tpl hier="0" item="6"/>
          <tpl fld="3" item="1"/>
          <tpl hier="3" item="2"/>
          <tpl fld="4" item="19"/>
          <tpl hier="6" item="1"/>
          <tpl hier="7" item="0"/>
          <tpl fld="2" item="8"/>
          <tpl fld="1" item="0"/>
        </tpls>
      </n>
      <n v="22300" in="0">
        <tpls c="8">
          <tpl hier="0" item="6"/>
          <tpl fld="3" item="1"/>
          <tpl hier="3" item="2"/>
          <tpl fld="4" item="18"/>
          <tpl hier="6" item="1"/>
          <tpl hier="7" item="0"/>
          <tpl fld="2" item="3"/>
          <tpl fld="1" item="0"/>
        </tpls>
      </n>
      <m in="0">
        <tpls c="8">
          <tpl hier="0" item="6"/>
          <tpl fld="3" item="1"/>
          <tpl hier="3" item="2"/>
          <tpl fld="4" item="16"/>
          <tpl hier="6" item="1"/>
          <tpl hier="7" item="0"/>
          <tpl fld="2" item="9"/>
          <tpl fld="1" item="0"/>
        </tpls>
      </m>
      <n v="213100" in="0">
        <tpls c="8">
          <tpl hier="0" item="6"/>
          <tpl fld="3" item="1"/>
          <tpl hier="3" item="2"/>
          <tpl fld="4" item="15"/>
          <tpl hier="6" item="1"/>
          <tpl hier="7" item="0"/>
          <tpl fld="2" item="4"/>
          <tpl fld="1" item="0"/>
        </tpls>
      </n>
      <n v="7300" in="0">
        <tpls c="8">
          <tpl hier="0" item="6"/>
          <tpl fld="3" item="1"/>
          <tpl hier="3" item="2"/>
          <tpl fld="4" item="13"/>
          <tpl hier="6" item="1"/>
          <tpl hier="7" item="0"/>
          <tpl fld="2" item="10"/>
          <tpl fld="1" item="0"/>
        </tpls>
      </n>
      <n v="176800" in="0">
        <tpls c="8">
          <tpl hier="0" item="6"/>
          <tpl fld="3" item="1"/>
          <tpl hier="3" item="2"/>
          <tpl fld="4" item="12"/>
          <tpl hier="6" item="1"/>
          <tpl hier="7" item="0"/>
          <tpl fld="2" item="5"/>
          <tpl fld="1" item="0"/>
        </tpls>
      </n>
      <n v="433600" in="0">
        <tpls c="8">
          <tpl hier="0" item="6"/>
          <tpl fld="3" item="1"/>
          <tpl hier="3" item="2"/>
          <tpl fld="4" item="11"/>
          <tpl hier="6" item="1"/>
          <tpl hier="7" item="0"/>
          <tpl fld="2" item="0"/>
          <tpl fld="1" item="0"/>
        </tpls>
      </n>
      <n v="42900" in="0">
        <tpls c="8">
          <tpl hier="0" item="6"/>
          <tpl fld="3" item="1"/>
          <tpl hier="3" item="2"/>
          <tpl fld="4" item="9"/>
          <tpl hier="6" item="1"/>
          <tpl hier="7" item="0"/>
          <tpl fld="2" item="6"/>
          <tpl fld="1" item="0"/>
        </tpls>
      </n>
      <n v="2123700" in="0">
        <tpls c="7">
          <tpl hier="0" item="6"/>
          <tpl fld="3" item="1"/>
          <tpl hier="3" item="2"/>
          <tpl hier="6" item="1"/>
          <tpl hier="7" item="0"/>
          <tpl fld="2" item="1"/>
          <tpl fld="1" item="0"/>
        </tpls>
      </n>
      <n v="71000" in="0">
        <tpls c="8">
          <tpl hier="0" item="6"/>
          <tpl fld="3" item="0"/>
          <tpl hier="3" item="2"/>
          <tpl fld="4" item="7"/>
          <tpl hier="6" item="1"/>
          <tpl hier="7" item="0"/>
          <tpl fld="2" item="7"/>
          <tpl fld="1" item="0"/>
        </tpls>
      </n>
      <n v="149300" in="0">
        <tpls c="8">
          <tpl hier="0" item="6"/>
          <tpl fld="3" item="0"/>
          <tpl hier="3" item="2"/>
          <tpl fld="4" item="6"/>
          <tpl hier="6" item="1"/>
          <tpl hier="7" item="0"/>
          <tpl fld="2" item="2"/>
          <tpl fld="1" item="0"/>
        </tpls>
      </n>
      <n v="323900" in="0">
        <tpls c="8">
          <tpl hier="0" item="6"/>
          <tpl fld="3" item="0"/>
          <tpl hier="3" item="2"/>
          <tpl fld="4" item="4"/>
          <tpl hier="6" item="1"/>
          <tpl hier="7" item="0"/>
          <tpl fld="2" item="8"/>
          <tpl fld="1" item="0"/>
        </tpls>
      </n>
      <n v="122000" in="0">
        <tpls c="8">
          <tpl hier="0" item="6"/>
          <tpl fld="3" item="0"/>
          <tpl hier="3" item="2"/>
          <tpl fld="4" item="3"/>
          <tpl hier="6" item="1"/>
          <tpl hier="7" item="0"/>
          <tpl fld="2" item="3"/>
          <tpl fld="1" item="0"/>
        </tpls>
      </n>
      <n v="41600" in="0">
        <tpls c="8">
          <tpl hier="0" item="6"/>
          <tpl fld="3" item="0"/>
          <tpl hier="3" item="2"/>
          <tpl fld="4" item="1"/>
          <tpl hier="6" item="1"/>
          <tpl hier="7" item="0"/>
          <tpl fld="2" item="9"/>
          <tpl fld="1" item="0"/>
        </tpls>
      </n>
      <n v="14100" in="0">
        <tpls c="8">
          <tpl hier="0" item="6"/>
          <tpl fld="3" item="0"/>
          <tpl hier="3" item="2"/>
          <tpl fld="4" item="0"/>
          <tpl hier="6" item="1"/>
          <tpl hier="7" item="0"/>
          <tpl fld="2" item="4"/>
          <tpl fld="1" item="0"/>
        </tpls>
      </n>
      <m in="0">
        <tpls c="8">
          <tpl hier="0" item="6"/>
          <tpl fld="3" item="1"/>
          <tpl hier="3" item="2"/>
          <tpl fld="4" item="16"/>
          <tpl hier="6" item="1"/>
          <tpl hier="7" item="0"/>
          <tpl fld="2" item="5"/>
          <tpl fld="1" item="0"/>
        </tpls>
      </m>
      <n v="106100" in="0">
        <tpls c="8">
          <tpl hier="0" item="6"/>
          <tpl fld="3" item="0"/>
          <tpl hier="3" item="2"/>
          <tpl fld="4" item="8"/>
          <tpl hier="6" item="1"/>
          <tpl hier="7" item="0"/>
          <tpl fld="2" item="8"/>
          <tpl fld="1" item="0"/>
        </tpls>
      </n>
      <n v="49300" in="0">
        <tpls c="8">
          <tpl hier="0" item="6"/>
          <tpl fld="3" item="0"/>
          <tpl hier="3" item="2"/>
          <tpl fld="4" item="1"/>
          <tpl hier="6" item="1"/>
          <tpl hier="7" item="0"/>
          <tpl fld="2" item="4"/>
          <tpl fld="1" item="0"/>
        </tpls>
      </n>
      <n v="14800" in="0">
        <tpls c="8">
          <tpl hier="0" item="6"/>
          <tpl fld="3" item="1"/>
          <tpl hier="3" item="2"/>
          <tpl fld="4" item="20"/>
          <tpl hier="6" item="1"/>
          <tpl hier="7" item="0"/>
          <tpl fld="2" item="7"/>
          <tpl fld="1" item="0"/>
        </tpls>
      </n>
      <n v="138000" in="0">
        <tpls c="8">
          <tpl hier="0" item="6"/>
          <tpl fld="3" item="1"/>
          <tpl hier="3" item="2"/>
          <tpl fld="4" item="11"/>
          <tpl hier="6" item="1"/>
          <tpl hier="7" item="0"/>
          <tpl fld="2" item="10"/>
          <tpl fld="1" item="0"/>
        </tpls>
      </n>
      <n v="1155300" in="0">
        <tpls c="8">
          <tpl hier="0" item="6"/>
          <tpl fld="3" item="0"/>
          <tpl hier="3" item="2"/>
          <tpl fld="4" item="5"/>
          <tpl hier="6" item="1"/>
          <tpl hier="7" item="0"/>
          <tpl fld="2" item="7"/>
          <tpl fld="1" item="0"/>
        </tpls>
      </n>
      <n v="2240500" in="0">
        <tpls c="7">
          <tpl hier="0" item="6"/>
          <tpl fld="3" item="0"/>
          <tpl hier="3" item="2"/>
          <tpl hier="6" item="1"/>
          <tpl hier="7" item="0"/>
          <tpl fld="2" item="9"/>
          <tpl fld="1" item="0"/>
        </tpls>
      </n>
      <n v="706800" in="0">
        <tpls c="8">
          <tpl hier="0" item="6"/>
          <tpl fld="3" item="1"/>
          <tpl hier="3" item="2"/>
          <tpl fld="4" item="19"/>
          <tpl hier="6" item="1"/>
          <tpl hier="7" item="0"/>
          <tpl fld="2" item="1"/>
          <tpl fld="1" item="0"/>
        </tpls>
      </n>
      <n v="36700" in="0">
        <tpls c="8">
          <tpl hier="0" item="6"/>
          <tpl fld="3" item="1"/>
          <tpl hier="3" item="2"/>
          <tpl fld="4" item="13"/>
          <tpl hier="6" item="1"/>
          <tpl hier="7" item="0"/>
          <tpl fld="2" item="3"/>
          <tpl fld="1" item="0"/>
        </tpls>
      </n>
      <n v="62900" in="0">
        <tpls c="8">
          <tpl hier="0" item="6"/>
          <tpl fld="3" item="0"/>
          <tpl hier="3" item="2"/>
          <tpl fld="4" item="7"/>
          <tpl hier="6" item="1"/>
          <tpl hier="7" item="0"/>
          <tpl fld="2" item="0"/>
          <tpl fld="1" item="0"/>
        </tpls>
      </n>
      <n v="170700" in="0">
        <tpls c="8">
          <tpl hier="0" item="6"/>
          <tpl fld="3" item="0"/>
          <tpl hier="3" item="2"/>
          <tpl fld="4" item="2"/>
          <tpl hier="6" item="1"/>
          <tpl hier="7" item="0"/>
          <tpl fld="2" item="7"/>
          <tpl fld="1" item="0"/>
        </tpls>
      </n>
      <n v="7100" in="0">
        <tpls c="8">
          <tpl hier="0" item="6"/>
          <tpl fld="3" item="1"/>
          <tpl hier="3" item="2"/>
          <tpl fld="4" item="16"/>
          <tpl hier="6" item="1"/>
          <tpl hier="7" item="0"/>
          <tpl fld="2" item="1"/>
          <tpl fld="1" item="0"/>
        </tpls>
      </n>
      <n v="40200" in="0">
        <tpls c="8">
          <tpl hier="0" item="6"/>
          <tpl fld="3" item="0"/>
          <tpl hier="3" item="2"/>
          <tpl fld="4" item="1"/>
          <tpl hier="6" item="1"/>
          <tpl hier="7" item="0"/>
          <tpl fld="2" item="1"/>
          <tpl fld="1" item="0"/>
        </tpls>
      </n>
      <n v="418900" in="0">
        <tpls c="8">
          <tpl hier="0" item="6"/>
          <tpl fld="3" item="1"/>
          <tpl hier="3" item="2"/>
          <tpl fld="4" item="19"/>
          <tpl hier="6" item="1"/>
          <tpl hier="7" item="0"/>
          <tpl fld="2" item="7"/>
          <tpl fld="1" item="0"/>
        </tpls>
      </n>
      <n v="13800" in="0">
        <tpls c="8">
          <tpl hier="0" item="6"/>
          <tpl fld="3" item="1"/>
          <tpl hier="3" item="2"/>
          <tpl fld="4" item="18"/>
          <tpl hier="6" item="1"/>
          <tpl hier="7" item="0"/>
          <tpl fld="2" item="2"/>
          <tpl fld="1" item="0"/>
        </tpls>
      </n>
      <m in="0">
        <tpls c="8">
          <tpl hier="0" item="6"/>
          <tpl fld="3" item="1"/>
          <tpl hier="3" item="2"/>
          <tpl fld="4" item="16"/>
          <tpl hier="6" item="1"/>
          <tpl hier="7" item="0"/>
          <tpl fld="2" item="8"/>
          <tpl fld="1" item="0"/>
        </tpls>
      </m>
      <n v="211100" in="0">
        <tpls c="8">
          <tpl hier="0" item="6"/>
          <tpl fld="3" item="1"/>
          <tpl hier="3" item="2"/>
          <tpl fld="4" item="15"/>
          <tpl hier="6" item="1"/>
          <tpl hier="7" item="0"/>
          <tpl fld="2" item="3"/>
          <tpl fld="1" item="0"/>
        </tpls>
      </n>
      <n v="24900" in="0">
        <tpls c="8">
          <tpl hier="0" item="6"/>
          <tpl fld="3" item="1"/>
          <tpl hier="3" item="2"/>
          <tpl fld="4" item="13"/>
          <tpl hier="6" item="1"/>
          <tpl hier="7" item="0"/>
          <tpl fld="2" item="9"/>
          <tpl fld="1" item="0"/>
        </tpls>
      </n>
      <n v="177400" in="0">
        <tpls c="8">
          <tpl hier="0" item="6"/>
          <tpl fld="3" item="1"/>
          <tpl hier="3" item="2"/>
          <tpl fld="4" item="12"/>
          <tpl hier="6" item="1"/>
          <tpl hier="7" item="0"/>
          <tpl fld="2" item="4"/>
          <tpl fld="1" item="0"/>
        </tpls>
      </n>
      <n v="212400" in="0">
        <tpls c="8">
          <tpl hier="0" item="6"/>
          <tpl fld="3" item="1"/>
          <tpl hier="3" item="2"/>
          <tpl fld="4" item="10"/>
          <tpl hier="6" item="1"/>
          <tpl hier="7" item="0"/>
          <tpl fld="2" item="10"/>
          <tpl fld="1" item="0"/>
        </tpls>
      </n>
      <n v="61100" in="0">
        <tpls c="8">
          <tpl hier="0" item="6"/>
          <tpl fld="3" item="1"/>
          <tpl hier="3" item="2"/>
          <tpl fld="4" item="9"/>
          <tpl hier="6" item="1"/>
          <tpl hier="7" item="0"/>
          <tpl fld="2" item="5"/>
          <tpl fld="1" item="0"/>
        </tpls>
      </n>
      <n v="2008300" in="0">
        <tpls c="7">
          <tpl hier="0" item="6"/>
          <tpl fld="3" item="1"/>
          <tpl hier="3" item="2"/>
          <tpl hier="6" item="1"/>
          <tpl hier="7" item="0"/>
          <tpl fld="2" item="0"/>
          <tpl fld="1" item="0"/>
        </tpls>
      </n>
      <n v="56000" in="0">
        <tpls c="8">
          <tpl hier="0" item="6"/>
          <tpl fld="3" item="0"/>
          <tpl hier="3" item="2"/>
          <tpl fld="4" item="7"/>
          <tpl hier="6" item="1"/>
          <tpl hier="7" item="0"/>
          <tpl fld="2" item="6"/>
          <tpl fld="1" item="0"/>
        </tpls>
      </n>
      <n v="211800" in="0">
        <tpls c="8">
          <tpl hier="0" item="6"/>
          <tpl fld="3" item="0"/>
          <tpl hier="3" item="2"/>
          <tpl fld="4" item="6"/>
          <tpl hier="6" item="1"/>
          <tpl hier="7" item="0"/>
          <tpl fld="2" item="1"/>
          <tpl fld="1" item="0"/>
        </tpls>
      </n>
      <n v="352600" in="0">
        <tpls c="8">
          <tpl hier="0" item="6"/>
          <tpl fld="3" item="0"/>
          <tpl hier="3" item="2"/>
          <tpl fld="4" item="4"/>
          <tpl hier="6" item="1"/>
          <tpl hier="7" item="0"/>
          <tpl fld="2" item="7"/>
          <tpl fld="1" item="0"/>
        </tpls>
      </n>
      <n v="112000" in="0">
        <tpls c="8">
          <tpl hier="0" item="6"/>
          <tpl fld="3" item="0"/>
          <tpl hier="3" item="2"/>
          <tpl fld="4" item="3"/>
          <tpl hier="6" item="1"/>
          <tpl hier="7" item="0"/>
          <tpl fld="2" item="2"/>
          <tpl fld="1" item="0"/>
        </tpls>
      </n>
      <n v="26100" in="0">
        <tpls c="8">
          <tpl hier="0" item="6"/>
          <tpl fld="3" item="0"/>
          <tpl hier="3" item="2"/>
          <tpl fld="4" item="1"/>
          <tpl hier="6" item="1"/>
          <tpl hier="7" item="0"/>
          <tpl fld="2" item="8"/>
          <tpl fld="1" item="0"/>
        </tpls>
      </n>
      <n v="5400" in="0">
        <tpls c="8">
          <tpl hier="0" item="6"/>
          <tpl fld="3" item="0"/>
          <tpl hier="3" item="2"/>
          <tpl fld="4" item="0"/>
          <tpl hier="6" item="1"/>
          <tpl hier="7" item="0"/>
          <tpl fld="2" item="3"/>
          <tpl fld="1" item="0"/>
        </tpls>
      </n>
      <n v="80600" in="0">
        <tpls c="8">
          <tpl hier="0" item="6"/>
          <tpl fld="3" item="1"/>
          <tpl hier="3" item="2"/>
          <tpl fld="4" item="17"/>
          <tpl hier="6" item="1"/>
          <tpl hier="7" item="0"/>
          <tpl fld="2" item="10"/>
          <tpl fld="1" item="0"/>
        </tpls>
      </n>
      <n v="53200" in="0">
        <tpls c="8">
          <tpl hier="0" item="6"/>
          <tpl fld="3" item="1"/>
          <tpl hier="3" item="2"/>
          <tpl fld="4" item="13"/>
          <tpl hier="6" item="1"/>
          <tpl hier="7" item="0"/>
          <tpl fld="2" item="6"/>
          <tpl fld="1" item="0"/>
        </tpls>
      </n>
      <n v="30600" in="0">
        <tpls c="8">
          <tpl hier="0" item="6"/>
          <tpl fld="3" item="1"/>
          <tpl hier="3" item="2"/>
          <tpl fld="4" item="9"/>
          <tpl hier="6" item="1"/>
          <tpl hier="7" item="0"/>
          <tpl fld="2" item="2"/>
          <tpl fld="1" item="0"/>
        </tpls>
      </n>
      <n v="55900" in="0">
        <tpls c="8">
          <tpl hier="0" item="6"/>
          <tpl fld="3" item="0"/>
          <tpl hier="3" item="2"/>
          <tpl fld="4" item="7"/>
          <tpl hier="6" item="1"/>
          <tpl hier="7" item="0"/>
          <tpl fld="2" item="3"/>
          <tpl fld="1" item="0"/>
        </tpls>
      </n>
      <n v="33600" in="0">
        <tpls c="8">
          <tpl hier="0" item="6"/>
          <tpl fld="3" item="0"/>
          <tpl hier="3" item="2"/>
          <tpl fld="4" item="1"/>
          <tpl hier="6" item="1"/>
          <tpl hier="7" item="0"/>
          <tpl fld="2" item="5"/>
          <tpl fld="1" item="0"/>
        </tpls>
      </n>
      <n v="134300" in="0">
        <tpls c="8">
          <tpl hier="0" item="6"/>
          <tpl fld="3" item="1"/>
          <tpl hier="3" item="2"/>
          <tpl fld="4" item="17"/>
          <tpl hier="6" item="1"/>
          <tpl hier="7" item="0"/>
          <tpl fld="2" item="9"/>
          <tpl fld="1" item="0"/>
        </tpls>
      </n>
      <n v="221500" in="0">
        <tpls c="8">
          <tpl hier="0" item="6"/>
          <tpl fld="3" item="1"/>
          <tpl hier="3" item="2"/>
          <tpl fld="4" item="12"/>
          <tpl hier="6" item="1"/>
          <tpl hier="7" item="0"/>
          <tpl fld="2" item="0"/>
          <tpl fld="1" item="0"/>
        </tpls>
      </n>
      <n v="1202800" in="0">
        <tpls c="8">
          <tpl hier="0" item="6"/>
          <tpl fld="3" item="0"/>
          <tpl hier="3" item="2"/>
          <tpl fld="4" item="5"/>
          <tpl hier="6" item="1"/>
          <tpl hier="7" item="0"/>
          <tpl fld="2" item="8"/>
          <tpl fld="1" item="0"/>
        </tpls>
      </n>
      <n v="682900" in="0">
        <tpls c="8">
          <tpl hier="0" item="6"/>
          <tpl fld="3" item="1"/>
          <tpl hier="3" item="2"/>
          <tpl fld="4" item="19"/>
          <tpl hier="6" item="1"/>
          <tpl hier="7" item="0"/>
          <tpl fld="2" item="2"/>
          <tpl fld="1" item="0"/>
        </tpls>
      </n>
      <n v="57300" in="0">
        <tpls c="8">
          <tpl hier="0" item="6"/>
          <tpl fld="3" item="1"/>
          <tpl hier="3" item="2"/>
          <tpl fld="4" item="13"/>
          <tpl hier="6" item="1"/>
          <tpl hier="7" item="0"/>
          <tpl fld="2" item="4"/>
          <tpl fld="1" item="0"/>
        </tpls>
      </n>
      <n v="289100" in="0">
        <tpls c="8">
          <tpl hier="0" item="6"/>
          <tpl fld="3" item="1"/>
          <tpl hier="3" item="2"/>
          <tpl fld="4" item="10"/>
          <tpl hier="6" item="1"/>
          <tpl hier="7" item="0"/>
          <tpl fld="2" item="5"/>
          <tpl fld="1" item="0"/>
        </tpls>
      </n>
      <n v="40900" in="0">
        <tpls c="8">
          <tpl hier="0" item="6"/>
          <tpl fld="3" item="0"/>
          <tpl hier="3" item="2"/>
          <tpl fld="4" item="7"/>
          <tpl hier="6" item="1"/>
          <tpl hier="7" item="0"/>
          <tpl fld="2" item="1"/>
          <tpl fld="1" item="0"/>
        </tpls>
      </n>
      <n v="22200" in="0">
        <tpls c="8">
          <tpl hier="0" item="6"/>
          <tpl fld="3" item="0"/>
          <tpl hier="3" item="2"/>
          <tpl fld="4" item="1"/>
          <tpl hier="6" item="1"/>
          <tpl hier="7" item="0"/>
          <tpl fld="2" item="3"/>
          <tpl fld="1" item="0"/>
        </tpls>
      </n>
      <m in="0">
        <tpls c="8">
          <tpl hier="0" item="6"/>
          <tpl fld="3" item="1"/>
          <tpl hier="3" item="2"/>
          <tpl fld="4" item="16"/>
          <tpl hier="6" item="1"/>
          <tpl hier="7" item="0"/>
          <tpl fld="2" item="2"/>
          <tpl fld="1" item="0"/>
        </tpls>
      </m>
      <n v="1081000" in="0">
        <tpls c="7">
          <tpl hier="0" item="6"/>
          <tpl fld="3" item="1"/>
          <tpl hier="3" item="2"/>
          <tpl hier="6" item="1"/>
          <tpl hier="7" item="0"/>
          <tpl fld="2" item="10"/>
          <tpl fld="1" item="0"/>
        </tpls>
      </n>
      <n v="27500" in="0">
        <tpls c="8">
          <tpl hier="0" item="6"/>
          <tpl fld="3" item="0"/>
          <tpl hier="3" item="2"/>
          <tpl fld="4" item="1"/>
          <tpl hier="6" item="1"/>
          <tpl hier="7" item="0"/>
          <tpl fld="2" item="2"/>
          <tpl fld="1" item="0"/>
        </tpls>
      </n>
      <n v="109200" in="0">
        <tpls c="8">
          <tpl hier="0" item="6"/>
          <tpl fld="3" item="1"/>
          <tpl hier="3" item="2"/>
          <tpl fld="4" item="17"/>
          <tpl hier="6" item="1"/>
          <tpl hier="7" item="0"/>
          <tpl fld="2" item="6"/>
          <tpl fld="1" item="0"/>
        </tpls>
      </n>
      <n v="1053100" in="0">
        <tpls c="8">
          <tpl hier="0" item="6"/>
          <tpl fld="3" item="0"/>
          <tpl hier="3" item="2"/>
          <tpl fld="4" item="5"/>
          <tpl hier="6" item="1"/>
          <tpl hier="7" item="0"/>
          <tpl fld="2" item="5"/>
          <tpl fld="1" item="0"/>
        </tpls>
      </n>
      <n v="2194800" in="0">
        <tpls c="7">
          <tpl hier="0" item="6"/>
          <tpl fld="3" item="0"/>
          <tpl hier="3" item="2"/>
          <tpl hier="6" item="1"/>
          <tpl hier="7" item="0"/>
          <tpl fld="2" item="7"/>
          <tpl fld="1" item="0"/>
        </tpls>
      </n>
      <n v="612900" in="0">
        <tpls c="8">
          <tpl hier="0" item="6"/>
          <tpl fld="3" item="1"/>
          <tpl hier="3" item="2"/>
          <tpl fld="4" item="19"/>
          <tpl hier="6" item="1"/>
          <tpl hier="7" item="0"/>
          <tpl fld="2" item="6"/>
          <tpl fld="1" item="0"/>
        </tpls>
      </n>
      <m in="0">
        <tpls c="8">
          <tpl hier="0" item="6"/>
          <tpl fld="3" item="1"/>
          <tpl hier="3" item="2"/>
          <tpl fld="4" item="18"/>
          <tpl hier="6" item="1"/>
          <tpl hier="7" item="0"/>
          <tpl fld="2" item="1"/>
          <tpl fld="1" item="0"/>
        </tpls>
      </m>
      <n v="8800" in="0">
        <tpls c="8">
          <tpl hier="0" item="6"/>
          <tpl fld="3" item="1"/>
          <tpl hier="3" item="2"/>
          <tpl fld="4" item="16"/>
          <tpl hier="6" item="1"/>
          <tpl hier="7" item="0"/>
          <tpl fld="2" item="7"/>
          <tpl fld="1" item="0"/>
        </tpls>
      </n>
      <n v="233200" in="0">
        <tpls c="8">
          <tpl hier="0" item="6"/>
          <tpl fld="3" item="1"/>
          <tpl hier="3" item="2"/>
          <tpl fld="4" item="15"/>
          <tpl hier="6" item="1"/>
          <tpl hier="7" item="0"/>
          <tpl fld="2" item="2"/>
          <tpl fld="1" item="0"/>
        </tpls>
      </n>
      <n v="39500" in="0">
        <tpls c="8">
          <tpl hier="0" item="6"/>
          <tpl fld="3" item="1"/>
          <tpl hier="3" item="2"/>
          <tpl fld="4" item="13"/>
          <tpl hier="6" item="1"/>
          <tpl hier="7" item="0"/>
          <tpl fld="2" item="8"/>
          <tpl fld="1" item="0"/>
        </tpls>
      </n>
      <n v="208000" in="0">
        <tpls c="8">
          <tpl hier="0" item="6"/>
          <tpl fld="3" item="1"/>
          <tpl hier="3" item="2"/>
          <tpl fld="4" item="12"/>
          <tpl hier="6" item="1"/>
          <tpl hier="7" item="0"/>
          <tpl fld="2" item="3"/>
          <tpl fld="1" item="0"/>
        </tpls>
      </n>
      <n v="387200" in="0">
        <tpls c="8">
          <tpl hier="0" item="6"/>
          <tpl fld="3" item="1"/>
          <tpl hier="3" item="2"/>
          <tpl fld="4" item="10"/>
          <tpl hier="6" item="1"/>
          <tpl hier="7" item="0"/>
          <tpl fld="2" item="9"/>
          <tpl fld="1" item="0"/>
        </tpls>
      </n>
      <n v="45300" in="0">
        <tpls c="8">
          <tpl hier="0" item="6"/>
          <tpl fld="3" item="1"/>
          <tpl hier="3" item="2"/>
          <tpl fld="4" item="9"/>
          <tpl hier="6" item="1"/>
          <tpl hier="7" item="0"/>
          <tpl fld="2" item="4"/>
          <tpl fld="1" item="0"/>
        </tpls>
      </n>
      <n v="36700" in="0">
        <tpls c="8">
          <tpl hier="0" item="6"/>
          <tpl fld="3" item="0"/>
          <tpl hier="3" item="2"/>
          <tpl fld="4" item="8"/>
          <tpl hier="6" item="1"/>
          <tpl hier="7" item="0"/>
          <tpl fld="2" item="10"/>
          <tpl fld="1" item="0"/>
        </tpls>
      </n>
      <n v="63000" in="0">
        <tpls c="8">
          <tpl hier="0" item="6"/>
          <tpl fld="3" item="0"/>
          <tpl hier="3" item="2"/>
          <tpl fld="4" item="7"/>
          <tpl hier="6" item="1"/>
          <tpl hier="7" item="0"/>
          <tpl fld="2" item="5"/>
          <tpl fld="1" item="0"/>
        </tpls>
      </n>
      <n v="184500" in="0">
        <tpls c="8">
          <tpl hier="0" item="6"/>
          <tpl fld="3" item="0"/>
          <tpl hier="3" item="2"/>
          <tpl fld="4" item="6"/>
          <tpl hier="6" item="1"/>
          <tpl hier="7" item="0"/>
          <tpl fld="2" item="0"/>
          <tpl fld="1" item="0"/>
        </tpls>
      </n>
      <n v="330900" in="0">
        <tpls c="8">
          <tpl hier="0" item="6"/>
          <tpl fld="3" item="0"/>
          <tpl hier="3" item="2"/>
          <tpl fld="4" item="4"/>
          <tpl hier="6" item="1"/>
          <tpl hier="7" item="0"/>
          <tpl fld="2" item="6"/>
          <tpl fld="1" item="0"/>
        </tpls>
      </n>
      <n v="107200" in="0">
        <tpls c="8">
          <tpl hier="0" item="6"/>
          <tpl fld="3" item="0"/>
          <tpl hier="3" item="2"/>
          <tpl fld="4" item="3"/>
          <tpl hier="6" item="1"/>
          <tpl hier="7" item="0"/>
          <tpl fld="2" item="1"/>
          <tpl fld="1" item="0"/>
        </tpls>
      </n>
      <n v="46400" in="0">
        <tpls c="8">
          <tpl hier="0" item="6"/>
          <tpl fld="3" item="0"/>
          <tpl hier="3" item="2"/>
          <tpl fld="4" item="1"/>
          <tpl hier="6" item="1"/>
          <tpl hier="7" item="0"/>
          <tpl fld="2" item="7"/>
          <tpl fld="1" item="0"/>
        </tpls>
      </n>
      <n v="11000" in="0">
        <tpls c="8">
          <tpl hier="0" item="6"/>
          <tpl fld="3" item="0"/>
          <tpl hier="3" item="2"/>
          <tpl fld="4" item="0"/>
          <tpl hier="6" item="1"/>
          <tpl hier="7" item="0"/>
          <tpl fld="2" item="2"/>
          <tpl fld="1" item="0"/>
        </tpls>
      </n>
      <n v="648000" in="0">
        <tpls c="8">
          <tpl hier="0" item="6"/>
          <tpl fld="3" item="1"/>
          <tpl hier="3" item="2"/>
          <tpl fld="4" item="19"/>
          <tpl hier="6" item="1"/>
          <tpl hier="7" item="0"/>
          <tpl fld="2" item="4"/>
          <tpl fld="1" item="0"/>
        </tpls>
      </n>
      <n v="261700" in="0">
        <tpls c="8">
          <tpl hier="0" item="6"/>
          <tpl fld="3" item="1"/>
          <tpl hier="3" item="2"/>
          <tpl fld="4" item="15"/>
          <tpl hier="6" item="1"/>
          <tpl hier="7" item="0"/>
          <tpl fld="2" item="0"/>
          <tpl fld="1" item="0"/>
        </tpls>
      </n>
      <n v="371800" in="0">
        <tpls c="8">
          <tpl hier="0" item="6"/>
          <tpl fld="3" item="1"/>
          <tpl hier="3" item="2"/>
          <tpl fld="4" item="10"/>
          <tpl hier="6" item="1"/>
          <tpl hier="7" item="0"/>
          <tpl fld="2" item="7"/>
          <tpl fld="1" item="0"/>
        </tpls>
      </n>
      <n v="1213400" in="0">
        <tpls c="8">
          <tpl hier="0" item="6"/>
          <tpl fld="3" item="0"/>
          <tpl hier="3" item="2"/>
          <tpl fld="4" item="5"/>
          <tpl hier="6" item="1"/>
          <tpl hier="7" item="0"/>
          <tpl fld="2" item="9"/>
          <tpl fld="1" item="0"/>
        </tpls>
      </n>
      <n v="67900" in="0">
        <tpls c="8">
          <tpl hier="0" item="6"/>
          <tpl fld="3" item="0"/>
          <tpl hier="3" item="2"/>
          <tpl fld="4" item="2"/>
          <tpl hier="6" item="1"/>
          <tpl hier="7" item="0"/>
          <tpl fld="2" item="10"/>
          <tpl fld="1" item="0"/>
        </tpls>
      </n>
      <m in="0">
        <tpls c="8">
          <tpl hier="0" item="6"/>
          <tpl fld="3" item="1"/>
          <tpl hier="3" item="2"/>
          <tpl fld="4" item="20"/>
          <tpl hier="6" item="1"/>
          <tpl hier="7" item="0"/>
          <tpl fld="2" item="8"/>
          <tpl fld="1" item="0"/>
        </tpls>
      </m>
      <n v="1500" in="0">
        <tpls c="8">
          <tpl hier="0" item="6"/>
          <tpl fld="3" item="1"/>
          <tpl hier="3" item="2"/>
          <tpl fld="4" item="16"/>
          <tpl hier="6" item="1"/>
          <tpl hier="7" item="0"/>
          <tpl fld="2" item="4"/>
          <tpl fld="1" item="0"/>
        </tpls>
      </n>
      <n v="58700" in="0">
        <tpls c="8">
          <tpl hier="0" item="6"/>
          <tpl fld="3" item="1"/>
          <tpl hier="3" item="2"/>
          <tpl fld="4" item="13"/>
          <tpl hier="6" item="1"/>
          <tpl hier="7" item="0"/>
          <tpl fld="2" item="5"/>
          <tpl fld="1" item="0"/>
        </tpls>
      </n>
      <n v="361100" in="0">
        <tpls c="8">
          <tpl hier="0" item="6"/>
          <tpl fld="3" item="1"/>
          <tpl hier="3" item="2"/>
          <tpl fld="4" item="10"/>
          <tpl hier="6" item="1"/>
          <tpl hier="7" item="0"/>
          <tpl fld="2" item="6"/>
          <tpl fld="1" item="0"/>
        </tpls>
      </n>
      <n v="90600" in="0">
        <tpls c="8">
          <tpl hier="0" item="6"/>
          <tpl fld="3" item="0"/>
          <tpl hier="3" item="2"/>
          <tpl fld="4" item="8"/>
          <tpl hier="6" item="1"/>
          <tpl hier="7" item="0"/>
          <tpl fld="2" item="7"/>
          <tpl fld="1" item="0"/>
        </tpls>
      </n>
      <n v="268700" in="0">
        <tpls c="8">
          <tpl hier="0" item="6"/>
          <tpl fld="3" item="0"/>
          <tpl hier="3" item="2"/>
          <tpl fld="4" item="4"/>
          <tpl hier="6" item="1"/>
          <tpl hier="7" item="0"/>
          <tpl fld="2" item="3"/>
          <tpl fld="1" item="0"/>
        </tpls>
      </n>
      <n v="1100100" in="0">
        <tpls c="7">
          <tpl hier="0" item="6"/>
          <tpl fld="3" item="0"/>
          <tpl hier="3" item="2"/>
          <tpl hier="6" item="1"/>
          <tpl hier="7" item="0"/>
          <tpl fld="2" item="10"/>
          <tpl fld="1" item="0"/>
        </tpls>
      </n>
      <m in="0">
        <tpls c="8">
          <tpl hier="0" item="6"/>
          <tpl fld="3" item="1"/>
          <tpl hier="3" item="2"/>
          <tpl fld="4" item="16"/>
          <tpl hier="6" item="1"/>
          <tpl hier="7" item="0"/>
          <tpl fld="2" item="3"/>
          <tpl fld="1" item="0"/>
        </tpls>
      </m>
      <n v="124800" in="0">
        <tpls c="8">
          <tpl hier="0" item="6"/>
          <tpl fld="3" item="0"/>
          <tpl hier="3" item="2"/>
          <tpl fld="4" item="8"/>
          <tpl hier="6" item="1"/>
          <tpl hier="7" item="0"/>
          <tpl fld="2" item="6"/>
          <tpl fld="1" item="0"/>
        </tpls>
      </n>
      <n v="161200" in="0">
        <tpls c="8">
          <tpl hier="0" item="6"/>
          <tpl fld="3" item="0"/>
          <tpl hier="3" item="2"/>
          <tpl fld="4" item="2"/>
          <tpl hier="6" item="1"/>
          <tpl hier="7" item="0"/>
          <tpl fld="2" item="8"/>
          <tpl fld="1" item="0"/>
        </tpls>
      </n>
      <n v="114100" in="0">
        <tpls c="8">
          <tpl hier="0" item="6"/>
          <tpl fld="3" item="1"/>
          <tpl hier="3" item="2"/>
          <tpl fld="4" item="17"/>
          <tpl hier="6" item="1"/>
          <tpl hier="7" item="0"/>
          <tpl fld="2" item="7"/>
          <tpl fld="1" item="0"/>
        </tpls>
      </n>
      <n v="249900" in="0">
        <tpls c="8">
          <tpl hier="0" item="6"/>
          <tpl fld="3" item="1"/>
          <tpl hier="3" item="2"/>
          <tpl fld="4" item="10"/>
          <tpl hier="6" item="1"/>
          <tpl hier="7" item="0"/>
          <tpl fld="2" item="4"/>
          <tpl fld="1" item="0"/>
        </tpls>
      </n>
      <n v="1140100" in="0">
        <tpls c="8">
          <tpl hier="0" item="6"/>
          <tpl fld="3" item="0"/>
          <tpl hier="3" item="2"/>
          <tpl fld="4" item="5"/>
          <tpl hier="6" item="1"/>
          <tpl hier="7" item="0"/>
          <tpl fld="2" item="6"/>
          <tpl fld="1" item="0"/>
        </tpls>
      </n>
      <n v="2195700" in="0">
        <tpls c="7">
          <tpl hier="0" item="6"/>
          <tpl fld="3" item="0"/>
          <tpl hier="3" item="2"/>
          <tpl hier="6" item="1"/>
          <tpl hier="7" item="0"/>
          <tpl fld="2" item="8"/>
          <tpl fld="1" item="0"/>
        </tpls>
      </n>
      <n v="30200" in="0">
        <tpls c="8">
          <tpl hier="0" item="6"/>
          <tpl fld="3" item="1"/>
          <tpl hier="3" item="2"/>
          <tpl fld="4" item="14"/>
          <tpl hier="6" item="1"/>
          <tpl hier="7" item="0"/>
          <tpl fld="2" item="7"/>
          <tpl fld="1" item="0"/>
        </tpls>
      </n>
      <n v="157900" in="0">
        <tpls c="8">
          <tpl hier="0" item="6"/>
          <tpl fld="3" item="0"/>
          <tpl hier="3" item="2"/>
          <tpl fld="4" item="2"/>
          <tpl hier="6" item="1"/>
          <tpl hier="7" item="0"/>
          <tpl fld="2" item="6"/>
          <tpl fld="1" item="0"/>
        </tpls>
      </n>
      <m>
        <tpls c="8">
          <tpl hier="0" item="4"/>
          <tpl fld="3" item="1"/>
          <tpl hier="3" item="2"/>
          <tpl fld="4" item="17"/>
          <tpl hier="6" item="1"/>
          <tpl hier="7" item="7"/>
          <tpl fld="2" item="10"/>
          <tpl fld="1" item="0"/>
        </tpls>
      </m>
      <m>
        <tpls c="8">
          <tpl hier="0" item="4"/>
          <tpl fld="3" item="1"/>
          <tpl hier="3" item="2"/>
          <tpl fld="4" item="12"/>
          <tpl hier="6" item="1"/>
          <tpl hier="7" item="7"/>
          <tpl fld="2" item="10"/>
          <tpl fld="1" item="0"/>
        </tpls>
      </m>
      <m>
        <tpls c="8">
          <tpl hier="0" item="4"/>
          <tpl fld="3" item="1"/>
          <tpl hier="3" item="2"/>
          <tpl fld="4" item="11"/>
          <tpl hier="6" item="1"/>
          <tpl hier="7" item="7"/>
          <tpl fld="2" item="8"/>
          <tpl fld="1" item="0"/>
        </tpls>
      </m>
      <m>
        <tpls c="8">
          <tpl hier="0" item="4"/>
          <tpl fld="3" item="0"/>
          <tpl hier="3" item="2"/>
          <tpl fld="4" item="6"/>
          <tpl hier="6" item="1"/>
          <tpl hier="7" item="7"/>
          <tpl fld="2" item="10"/>
          <tpl fld="1" item="0"/>
        </tpls>
      </m>
      <m>
        <tpls c="8">
          <tpl hier="0" item="4"/>
          <tpl fld="3" item="0"/>
          <tpl hier="3" item="2"/>
          <tpl fld="4" item="5"/>
          <tpl hier="6" item="1"/>
          <tpl hier="7" item="7"/>
          <tpl fld="2" item="8"/>
          <tpl fld="1" item="0"/>
        </tpls>
      </m>
      <m>
        <tpls c="8">
          <tpl hier="0" item="4"/>
          <tpl fld="3" item="0"/>
          <tpl hier="3" item="2"/>
          <tpl fld="4" item="0"/>
          <tpl hier="6" item="1"/>
          <tpl hier="7" item="7"/>
          <tpl fld="2" item="10"/>
          <tpl fld="1" item="0"/>
        </tpls>
      </m>
      <m>
        <tpls c="7">
          <tpl hier="0" item="4"/>
          <tpl fld="3" item="0"/>
          <tpl hier="3" item="2"/>
          <tpl hier="6" item="1"/>
          <tpl hier="7" item="7"/>
          <tpl fld="2" item="8"/>
          <tpl fld="1" item="0"/>
        </tpls>
      </m>
      <m>
        <tpls c="8">
          <tpl hier="0" item="4"/>
          <tpl fld="3" item="0"/>
          <tpl hier="3" item="2"/>
          <tpl fld="4" item="5"/>
          <tpl hier="6" item="1"/>
          <tpl hier="7" item="7"/>
          <tpl fld="2" item="4"/>
          <tpl fld="1" item="0"/>
        </tpls>
      </m>
      <m>
        <tpls c="8">
          <tpl hier="0" item="4"/>
          <tpl fld="3" item="0"/>
          <tpl hier="3" item="2"/>
          <tpl fld="4" item="6"/>
          <tpl hier="6" item="1"/>
          <tpl hier="7" item="7"/>
          <tpl fld="2" item="5"/>
          <tpl fld="1" item="0"/>
        </tpls>
      </m>
      <m>
        <tpls c="8">
          <tpl hier="0" item="4"/>
          <tpl fld="3" item="1"/>
          <tpl hier="3" item="2"/>
          <tpl fld="4" item="17"/>
          <tpl hier="6" item="1"/>
          <tpl hier="7" item="7"/>
          <tpl fld="2" item="9"/>
          <tpl fld="1" item="0"/>
        </tpls>
      </m>
      <m>
        <tpls c="8">
          <tpl hier="0" item="4"/>
          <tpl fld="3" item="1"/>
          <tpl hier="3" item="2"/>
          <tpl fld="4" item="14"/>
          <tpl hier="6" item="1"/>
          <tpl hier="7" item="7"/>
          <tpl fld="2" item="0"/>
          <tpl fld="1" item="0"/>
        </tpls>
      </m>
      <m>
        <tpls c="8">
          <tpl hier="0" item="4"/>
          <tpl fld="3" item="1"/>
          <tpl hier="3" item="2"/>
          <tpl fld="4" item="12"/>
          <tpl hier="6" item="1"/>
          <tpl hier="7" item="7"/>
          <tpl fld="2" item="9"/>
          <tpl fld="1" item="0"/>
        </tpls>
      </m>
      <m>
        <tpls c="8">
          <tpl hier="0" item="4"/>
          <tpl fld="3" item="1"/>
          <tpl hier="3" item="2"/>
          <tpl fld="4" item="11"/>
          <tpl hier="6" item="1"/>
          <tpl hier="7" item="7"/>
          <tpl fld="2" item="7"/>
          <tpl fld="1" item="0"/>
        </tpls>
      </m>
      <m>
        <tpls c="7">
          <tpl hier="0" item="4"/>
          <tpl fld="3" item="1"/>
          <tpl hier="3" item="2"/>
          <tpl hier="6" item="1"/>
          <tpl hier="7" item="7"/>
          <tpl fld="2" item="0"/>
          <tpl fld="1" item="0"/>
        </tpls>
      </m>
      <m>
        <tpls c="8">
          <tpl hier="0" item="4"/>
          <tpl fld="3" item="0"/>
          <tpl hier="3" item="2"/>
          <tpl fld="4" item="6"/>
          <tpl hier="6" item="1"/>
          <tpl hier="7" item="7"/>
          <tpl fld="2" item="9"/>
          <tpl fld="1" item="0"/>
        </tpls>
      </m>
      <m>
        <tpls c="8">
          <tpl hier="0" item="4"/>
          <tpl fld="3" item="0"/>
          <tpl hier="3" item="2"/>
          <tpl fld="4" item="5"/>
          <tpl hier="6" item="1"/>
          <tpl hier="7" item="7"/>
          <tpl fld="2" item="7"/>
          <tpl fld="1" item="0"/>
        </tpls>
      </m>
      <m>
        <tpls c="8">
          <tpl hier="0" item="4"/>
          <tpl fld="3" item="0"/>
          <tpl hier="3" item="2"/>
          <tpl fld="4" item="0"/>
          <tpl hier="6" item="1"/>
          <tpl hier="7" item="7"/>
          <tpl fld="2" item="9"/>
          <tpl fld="1" item="0"/>
        </tpls>
      </m>
      <m>
        <tpls c="7">
          <tpl hier="0" item="4"/>
          <tpl fld="3" item="0"/>
          <tpl hier="3" item="2"/>
          <tpl hier="6" item="1"/>
          <tpl hier="7" item="7"/>
          <tpl fld="2" item="7"/>
          <tpl fld="1" item="0"/>
        </tpls>
      </m>
      <m>
        <tpls c="8">
          <tpl hier="0" item="4"/>
          <tpl fld="3" item="1"/>
          <tpl hier="3" item="2"/>
          <tpl fld="4" item="20"/>
          <tpl hier="6" item="1"/>
          <tpl hier="7" item="7"/>
          <tpl fld="2" item="0"/>
          <tpl fld="1" item="0"/>
        </tpls>
      </m>
      <m>
        <tpls c="8">
          <tpl hier="0" item="4"/>
          <tpl fld="3" item="0"/>
          <tpl hier="3" item="2"/>
          <tpl fld="4" item="8"/>
          <tpl hier="6" item="1"/>
          <tpl hier="7" item="7"/>
          <tpl fld="2" item="10"/>
          <tpl fld="1" item="0"/>
        </tpls>
      </m>
      <m>
        <tpls c="8">
          <tpl hier="0" item="4"/>
          <tpl fld="3" item="0"/>
          <tpl hier="3" item="2"/>
          <tpl fld="4" item="0"/>
          <tpl hier="6" item="1"/>
          <tpl hier="7" item="7"/>
          <tpl fld="2" item="6"/>
          <tpl fld="1" item="0"/>
        </tpls>
      </m>
      <m>
        <tpls c="8">
          <tpl hier="0" item="4"/>
          <tpl fld="3" item="1"/>
          <tpl hier="3" item="2"/>
          <tpl fld="4" item="17"/>
          <tpl hier="6" item="1"/>
          <tpl hier="7" item="7"/>
          <tpl fld="2" item="5"/>
          <tpl fld="1" item="0"/>
        </tpls>
      </m>
      <m>
        <tpls c="7">
          <tpl hier="0" item="4"/>
          <tpl fld="3" item="0"/>
          <tpl hier="3" item="2"/>
          <tpl hier="6" item="1"/>
          <tpl hier="7" item="7"/>
          <tpl fld="2" item="3"/>
          <tpl fld="1" item="0"/>
        </tpls>
      </m>
      <m>
        <tpls c="8">
          <tpl hier="0" item="4"/>
          <tpl fld="3" item="1"/>
          <tpl hier="3" item="2"/>
          <tpl fld="4" item="17"/>
          <tpl hier="6" item="1"/>
          <tpl hier="7" item="7"/>
          <tpl fld="2" item="8"/>
          <tpl fld="1" item="0"/>
        </tpls>
      </m>
      <m>
        <tpls c="8">
          <tpl hier="0" item="4"/>
          <tpl fld="3" item="1"/>
          <tpl hier="3" item="2"/>
          <tpl fld="4" item="13"/>
          <tpl hier="6" item="1"/>
          <tpl hier="7" item="7"/>
          <tpl fld="2" item="10"/>
          <tpl fld="1" item="0"/>
        </tpls>
      </m>
      <m>
        <tpls c="8">
          <tpl hier="0" item="4"/>
          <tpl fld="3" item="1"/>
          <tpl hier="3" item="2"/>
          <tpl fld="4" item="12"/>
          <tpl hier="6" item="1"/>
          <tpl hier="7" item="7"/>
          <tpl fld="2" item="8"/>
          <tpl fld="1" item="0"/>
        </tpls>
      </m>
      <m>
        <tpls c="8">
          <tpl hier="0" item="4"/>
          <tpl fld="3" item="1"/>
          <tpl hier="3" item="2"/>
          <tpl fld="4" item="11"/>
          <tpl hier="6" item="1"/>
          <tpl hier="7" item="7"/>
          <tpl fld="2" item="6"/>
          <tpl fld="1" item="0"/>
        </tpls>
      </m>
      <m>
        <tpls c="8">
          <tpl hier="0" item="4"/>
          <tpl fld="3" item="0"/>
          <tpl hier="3" item="2"/>
          <tpl fld="4" item="7"/>
          <tpl hier="6" item="1"/>
          <tpl hier="7" item="7"/>
          <tpl fld="2" item="10"/>
          <tpl fld="1" item="0"/>
        </tpls>
      </m>
      <m>
        <tpls c="8">
          <tpl hier="0" item="4"/>
          <tpl fld="3" item="0"/>
          <tpl hier="3" item="2"/>
          <tpl fld="4" item="6"/>
          <tpl hier="6" item="1"/>
          <tpl hier="7" item="7"/>
          <tpl fld="2" item="8"/>
          <tpl fld="1" item="0"/>
        </tpls>
      </m>
      <m>
        <tpls c="8">
          <tpl hier="0" item="4"/>
          <tpl fld="3" item="0"/>
          <tpl hier="3" item="2"/>
          <tpl fld="4" item="5"/>
          <tpl hier="6" item="1"/>
          <tpl hier="7" item="7"/>
          <tpl fld="2" item="6"/>
          <tpl fld="1" item="0"/>
        </tpls>
      </m>
      <m>
        <tpls c="8">
          <tpl hier="0" item="4"/>
          <tpl fld="3" item="0"/>
          <tpl hier="3" item="2"/>
          <tpl fld="4" item="0"/>
          <tpl hier="6" item="1"/>
          <tpl hier="7" item="7"/>
          <tpl fld="2" item="8"/>
          <tpl fld="1" item="0"/>
        </tpls>
      </m>
      <m>
        <tpls c="7">
          <tpl hier="0" item="4"/>
          <tpl fld="3" item="0"/>
          <tpl hier="3" item="2"/>
          <tpl hier="6" item="1"/>
          <tpl hier="7" item="7"/>
          <tpl fld="2" item="6"/>
          <tpl fld="1" item="0"/>
        </tpls>
      </m>
      <m>
        <tpls c="8">
          <tpl hier="0" item="4"/>
          <tpl fld="3" item="1"/>
          <tpl hier="3" item="2"/>
          <tpl fld="4" item="13"/>
          <tpl hier="6" item="1"/>
          <tpl hier="7" item="7"/>
          <tpl fld="2" item="8"/>
          <tpl fld="1" item="0"/>
        </tpls>
      </m>
      <m>
        <tpls c="8">
          <tpl hier="0" item="4"/>
          <tpl fld="3" item="0"/>
          <tpl hier="3" item="2"/>
          <tpl fld="4" item="7"/>
          <tpl hier="6" item="1"/>
          <tpl hier="7" item="7"/>
          <tpl fld="2" item="7"/>
          <tpl fld="1" item="0"/>
        </tpls>
      </m>
      <m>
        <tpls c="8">
          <tpl hier="0" item="4"/>
          <tpl fld="3" item="1"/>
          <tpl hier="3" item="2"/>
          <tpl fld="4" item="17"/>
          <tpl hier="6" item="1"/>
          <tpl hier="7" item="7"/>
          <tpl fld="2" item="7"/>
          <tpl fld="1" item="0"/>
        </tpls>
      </m>
      <m>
        <tpls c="8">
          <tpl hier="0" item="4"/>
          <tpl fld="3" item="1"/>
          <tpl hier="3" item="2"/>
          <tpl fld="4" item="13"/>
          <tpl hier="6" item="1"/>
          <tpl hier="7" item="7"/>
          <tpl fld="2" item="9"/>
          <tpl fld="1" item="0"/>
        </tpls>
      </m>
      <m>
        <tpls c="8">
          <tpl hier="0" item="4"/>
          <tpl fld="3" item="1"/>
          <tpl hier="3" item="2"/>
          <tpl fld="4" item="12"/>
          <tpl hier="6" item="1"/>
          <tpl hier="7" item="7"/>
          <tpl fld="2" item="7"/>
          <tpl fld="1" item="0"/>
        </tpls>
      </m>
      <m>
        <tpls c="8">
          <tpl hier="0" item="4"/>
          <tpl fld="3" item="1"/>
          <tpl hier="3" item="2"/>
          <tpl fld="4" item="11"/>
          <tpl hier="6" item="1"/>
          <tpl hier="7" item="7"/>
          <tpl fld="2" item="5"/>
          <tpl fld="1" item="0"/>
        </tpls>
      </m>
      <m>
        <tpls c="8">
          <tpl hier="0" item="4"/>
          <tpl fld="3" item="0"/>
          <tpl hier="3" item="2"/>
          <tpl fld="4" item="7"/>
          <tpl hier="6" item="1"/>
          <tpl hier="7" item="7"/>
          <tpl fld="2" item="9"/>
          <tpl fld="1" item="0"/>
        </tpls>
      </m>
      <m>
        <tpls c="8">
          <tpl hier="0" item="4"/>
          <tpl fld="3" item="0"/>
          <tpl hier="3" item="2"/>
          <tpl fld="4" item="6"/>
          <tpl hier="6" item="1"/>
          <tpl hier="7" item="7"/>
          <tpl fld="2" item="7"/>
          <tpl fld="1" item="0"/>
        </tpls>
      </m>
      <m>
        <tpls c="8">
          <tpl hier="0" item="4"/>
          <tpl fld="3" item="0"/>
          <tpl hier="3" item="2"/>
          <tpl fld="4" item="5"/>
          <tpl hier="6" item="1"/>
          <tpl hier="7" item="7"/>
          <tpl fld="2" item="5"/>
          <tpl fld="1" item="0"/>
        </tpls>
      </m>
      <m>
        <tpls c="8">
          <tpl hier="0" item="4"/>
          <tpl fld="3" item="0"/>
          <tpl hier="3" item="2"/>
          <tpl fld="4" item="0"/>
          <tpl hier="6" item="1"/>
          <tpl hier="7" item="7"/>
          <tpl fld="2" item="7"/>
          <tpl fld="1" item="0"/>
        </tpls>
      </m>
      <m>
        <tpls c="7">
          <tpl hier="0" item="4"/>
          <tpl fld="3" item="0"/>
          <tpl hier="3" item="2"/>
          <tpl hier="6" item="1"/>
          <tpl hier="7" item="7"/>
          <tpl fld="2" item="5"/>
          <tpl fld="1" item="0"/>
        </tpls>
      </m>
      <m>
        <tpls c="8">
          <tpl hier="0" item="4"/>
          <tpl fld="3" item="1"/>
          <tpl hier="3" item="2"/>
          <tpl fld="4" item="12"/>
          <tpl hier="6" item="1"/>
          <tpl hier="7" item="7"/>
          <tpl fld="2" item="6"/>
          <tpl fld="1" item="0"/>
        </tpls>
      </m>
      <m>
        <tpls c="7">
          <tpl hier="0" item="4"/>
          <tpl fld="3" item="0"/>
          <tpl hier="3" item="2"/>
          <tpl hier="6" item="1"/>
          <tpl hier="7" item="7"/>
          <tpl fld="2" item="4"/>
          <tpl fld="1" item="0"/>
        </tpls>
      </m>
      <m>
        <tpls c="8">
          <tpl hier="0" item="4"/>
          <tpl fld="3" item="0"/>
          <tpl hier="3" item="2"/>
          <tpl fld="4" item="0"/>
          <tpl hier="6" item="1"/>
          <tpl hier="7" item="7"/>
          <tpl fld="2" item="5"/>
          <tpl fld="1" item="0"/>
        </tpls>
      </m>
      <m>
        <tpls c="8">
          <tpl hier="0" item="4"/>
          <tpl fld="3" item="1"/>
          <tpl hier="3" item="2"/>
          <tpl fld="4" item="18"/>
          <tpl hier="6" item="1"/>
          <tpl hier="7" item="7"/>
          <tpl fld="2" item="8"/>
          <tpl fld="1" item="0"/>
        </tpls>
      </m>
      <m>
        <tpls c="8">
          <tpl hier="0" item="4"/>
          <tpl fld="3" item="1"/>
          <tpl hier="3" item="2"/>
          <tpl fld="4" item="17"/>
          <tpl hier="6" item="1"/>
          <tpl hier="7" item="7"/>
          <tpl fld="2" item="4"/>
          <tpl fld="1" item="0"/>
        </tpls>
      </m>
      <m>
        <tpls c="8">
          <tpl hier="0" item="4"/>
          <tpl fld="3" item="1"/>
          <tpl hier="3" item="2"/>
          <tpl fld="4" item="14"/>
          <tpl hier="6" item="1"/>
          <tpl hier="7" item="7"/>
          <tpl fld="2" item="10"/>
          <tpl fld="1" item="0"/>
        </tpls>
      </m>
      <m>
        <tpls c="8">
          <tpl hier="0" item="4"/>
          <tpl fld="3" item="1"/>
          <tpl hier="3" item="2"/>
          <tpl fld="4" item="13"/>
          <tpl hier="6" item="1"/>
          <tpl hier="7" item="7"/>
          <tpl fld="2" item="6"/>
          <tpl fld="1" item="0"/>
        </tpls>
      </m>
      <m>
        <tpls c="8">
          <tpl hier="0" item="4"/>
          <tpl fld="3" item="1"/>
          <tpl hier="3" item="2"/>
          <tpl fld="4" item="12"/>
          <tpl hier="6" item="1"/>
          <tpl hier="7" item="7"/>
          <tpl fld="2" item="4"/>
          <tpl fld="1" item="0"/>
        </tpls>
      </m>
      <m>
        <tpls c="8">
          <tpl hier="0" item="4"/>
          <tpl fld="3" item="1"/>
          <tpl hier="3" item="2"/>
          <tpl fld="4" item="11"/>
          <tpl hier="6" item="1"/>
          <tpl hier="7" item="7"/>
          <tpl fld="2" item="2"/>
          <tpl fld="1" item="0"/>
        </tpls>
      </m>
      <m>
        <tpls c="7">
          <tpl hier="0" item="4"/>
          <tpl fld="3" item="1"/>
          <tpl hier="3" item="2"/>
          <tpl hier="6" item="1"/>
          <tpl hier="7" item="7"/>
          <tpl fld="2" item="10"/>
          <tpl fld="1" item="0"/>
        </tpls>
      </m>
      <m>
        <tpls c="8">
          <tpl hier="0" item="4"/>
          <tpl fld="3" item="0"/>
          <tpl hier="3" item="2"/>
          <tpl fld="4" item="8"/>
          <tpl hier="6" item="1"/>
          <tpl hier="7" item="7"/>
          <tpl fld="2" item="8"/>
          <tpl fld="1" item="0"/>
        </tpls>
      </m>
      <m>
        <tpls c="8">
          <tpl hier="0" item="4"/>
          <tpl fld="3" item="0"/>
          <tpl hier="3" item="2"/>
          <tpl fld="4" item="7"/>
          <tpl hier="6" item="1"/>
          <tpl hier="7" item="7"/>
          <tpl fld="2" item="6"/>
          <tpl fld="1" item="0"/>
        </tpls>
      </m>
      <m>
        <tpls c="8">
          <tpl hier="0" item="4"/>
          <tpl fld="3" item="0"/>
          <tpl hier="3" item="2"/>
          <tpl fld="4" item="6"/>
          <tpl hier="6" item="1"/>
          <tpl hier="7" item="7"/>
          <tpl fld="2" item="4"/>
          <tpl fld="1" item="0"/>
        </tpls>
      </m>
      <m>
        <tpls c="8">
          <tpl hier="0" item="4"/>
          <tpl fld="3" item="0"/>
          <tpl hier="3" item="2"/>
          <tpl fld="4" item="5"/>
          <tpl hier="6" item="1"/>
          <tpl hier="7" item="7"/>
          <tpl fld="2" item="2"/>
          <tpl fld="1" item="0"/>
        </tpls>
      </m>
      <m>
        <tpls c="8">
          <tpl hier="0" item="4"/>
          <tpl fld="3" item="0"/>
          <tpl hier="3" item="2"/>
          <tpl fld="4" item="1"/>
          <tpl hier="6" item="1"/>
          <tpl hier="7" item="7"/>
          <tpl fld="2" item="8"/>
          <tpl fld="1" item="0"/>
        </tpls>
      </m>
      <m>
        <tpls c="8">
          <tpl hier="0" item="4"/>
          <tpl fld="3" item="0"/>
          <tpl hier="3" item="2"/>
          <tpl fld="4" item="0"/>
          <tpl hier="6" item="1"/>
          <tpl hier="7" item="7"/>
          <tpl fld="2" item="4"/>
          <tpl fld="1" item="0"/>
        </tpls>
      </m>
      <m>
        <tpls c="7">
          <tpl hier="0" item="4"/>
          <tpl fld="3" item="0"/>
          <tpl hier="3" item="2"/>
          <tpl hier="6" item="1"/>
          <tpl hier="7" item="7"/>
          <tpl fld="2" item="2"/>
          <tpl fld="1" item="0"/>
        </tpls>
      </m>
      <m>
        <tpls c="8">
          <tpl hier="0" item="4"/>
          <tpl fld="3" item="1"/>
          <tpl hier="3" item="2"/>
          <tpl fld="4" item="18"/>
          <tpl hier="6" item="1"/>
          <tpl hier="7" item="7"/>
          <tpl fld="2" item="7"/>
          <tpl fld="1" item="0"/>
        </tpls>
      </m>
      <m>
        <tpls c="8">
          <tpl hier="0" item="4"/>
          <tpl fld="3" item="1"/>
          <tpl hier="3" item="2"/>
          <tpl fld="4" item="17"/>
          <tpl hier="6" item="1"/>
          <tpl hier="7" item="7"/>
          <tpl fld="2" item="3"/>
          <tpl fld="1" item="0"/>
        </tpls>
      </m>
      <m>
        <tpls c="8">
          <tpl hier="0" item="4"/>
          <tpl fld="3" item="1"/>
          <tpl hier="3" item="2"/>
          <tpl fld="4" item="14"/>
          <tpl hier="6" item="1"/>
          <tpl hier="7" item="7"/>
          <tpl fld="2" item="9"/>
          <tpl fld="1" item="0"/>
        </tpls>
      </m>
      <m>
        <tpls c="8">
          <tpl hier="0" item="4"/>
          <tpl fld="3" item="1"/>
          <tpl hier="3" item="2"/>
          <tpl fld="4" item="13"/>
          <tpl hier="6" item="1"/>
          <tpl hier="7" item="7"/>
          <tpl fld="2" item="5"/>
          <tpl fld="1" item="0"/>
        </tpls>
      </m>
      <m>
        <tpls c="8">
          <tpl hier="0" item="4"/>
          <tpl fld="3" item="1"/>
          <tpl hier="3" item="2"/>
          <tpl fld="4" item="12"/>
          <tpl hier="6" item="1"/>
          <tpl hier="7" item="7"/>
          <tpl fld="2" item="3"/>
          <tpl fld="1" item="0"/>
        </tpls>
      </m>
      <m>
        <tpls c="8">
          <tpl hier="0" item="4"/>
          <tpl fld="3" item="1"/>
          <tpl hier="3" item="2"/>
          <tpl fld="4" item="11"/>
          <tpl hier="6" item="1"/>
          <tpl hier="7" item="7"/>
          <tpl fld="2" item="1"/>
          <tpl fld="1" item="0"/>
        </tpls>
      </m>
      <m>
        <tpls c="7">
          <tpl hier="0" item="4"/>
          <tpl fld="3" item="1"/>
          <tpl hier="3" item="2"/>
          <tpl hier="6" item="1"/>
          <tpl hier="7" item="7"/>
          <tpl fld="2" item="9"/>
          <tpl fld="1" item="0"/>
        </tpls>
      </m>
      <m>
        <tpls c="8">
          <tpl hier="0" item="4"/>
          <tpl fld="3" item="0"/>
          <tpl hier="3" item="2"/>
          <tpl fld="4" item="8"/>
          <tpl hier="6" item="1"/>
          <tpl hier="7" item="7"/>
          <tpl fld="2" item="7"/>
          <tpl fld="1" item="0"/>
        </tpls>
      </m>
      <m>
        <tpls c="8">
          <tpl hier="0" item="4"/>
          <tpl fld="3" item="0"/>
          <tpl hier="3" item="2"/>
          <tpl fld="4" item="7"/>
          <tpl hier="6" item="1"/>
          <tpl hier="7" item="7"/>
          <tpl fld="2" item="5"/>
          <tpl fld="1" item="0"/>
        </tpls>
      </m>
      <m>
        <tpls c="8">
          <tpl hier="0" item="4"/>
          <tpl fld="3" item="0"/>
          <tpl hier="3" item="2"/>
          <tpl fld="4" item="6"/>
          <tpl hier="6" item="1"/>
          <tpl hier="7" item="7"/>
          <tpl fld="2" item="3"/>
          <tpl fld="1" item="0"/>
        </tpls>
      </m>
      <m>
        <tpls c="8">
          <tpl hier="0" item="4"/>
          <tpl fld="3" item="0"/>
          <tpl hier="3" item="2"/>
          <tpl fld="4" item="5"/>
          <tpl hier="6" item="1"/>
          <tpl hier="7" item="7"/>
          <tpl fld="2" item="1"/>
          <tpl fld="1" item="0"/>
        </tpls>
      </m>
      <m>
        <tpls c="8">
          <tpl hier="0" item="4"/>
          <tpl fld="3" item="0"/>
          <tpl hier="3" item="2"/>
          <tpl fld="4" item="1"/>
          <tpl hier="6" item="1"/>
          <tpl hier="7" item="7"/>
          <tpl fld="2" item="7"/>
          <tpl fld="1" item="0"/>
        </tpls>
      </m>
      <m>
        <tpls c="8">
          <tpl hier="0" item="4"/>
          <tpl fld="3" item="1"/>
          <tpl hier="3" item="2"/>
          <tpl fld="4" item="19"/>
          <tpl hier="6" item="1"/>
          <tpl hier="7" item="7"/>
          <tpl fld="2" item="10"/>
          <tpl fld="1" item="0"/>
        </tpls>
      </m>
      <m>
        <tpls c="8">
          <tpl hier="0" item="4"/>
          <tpl fld="3" item="1"/>
          <tpl hier="3" item="2"/>
          <tpl fld="4" item="18"/>
          <tpl hier="6" item="1"/>
          <tpl hier="7" item="7"/>
          <tpl fld="2" item="6"/>
          <tpl fld="1" item="0"/>
        </tpls>
      </m>
      <m>
        <tpls c="8">
          <tpl hier="0" item="4"/>
          <tpl fld="3" item="1"/>
          <tpl hier="3" item="2"/>
          <tpl fld="4" item="17"/>
          <tpl hier="6" item="1"/>
          <tpl hier="7" item="7"/>
          <tpl fld="2" item="2"/>
          <tpl fld="1" item="0"/>
        </tpls>
      </m>
      <m>
        <tpls c="8">
          <tpl hier="0" item="4"/>
          <tpl fld="3" item="1"/>
          <tpl hier="3" item="2"/>
          <tpl fld="4" item="14"/>
          <tpl hier="6" item="1"/>
          <tpl hier="7" item="7"/>
          <tpl fld="2" item="8"/>
          <tpl fld="1" item="0"/>
        </tpls>
      </m>
      <m>
        <tpls c="8">
          <tpl hier="0" item="4"/>
          <tpl fld="3" item="1"/>
          <tpl hier="3" item="2"/>
          <tpl fld="4" item="13"/>
          <tpl hier="6" item="1"/>
          <tpl hier="7" item="7"/>
          <tpl fld="2" item="4"/>
          <tpl fld="1" item="0"/>
        </tpls>
      </m>
      <m>
        <tpls c="8">
          <tpl hier="0" item="4"/>
          <tpl fld="3" item="1"/>
          <tpl hier="3" item="2"/>
          <tpl fld="4" item="12"/>
          <tpl hier="6" item="1"/>
          <tpl hier="7" item="7"/>
          <tpl fld="2" item="2"/>
          <tpl fld="1" item="0"/>
        </tpls>
      </m>
      <m>
        <tpls c="8">
          <tpl hier="0" item="4"/>
          <tpl fld="3" item="1"/>
          <tpl hier="3" item="2"/>
          <tpl fld="4" item="11"/>
          <tpl hier="6" item="1"/>
          <tpl hier="7" item="7"/>
          <tpl fld="2" item="0"/>
          <tpl fld="1" item="0"/>
        </tpls>
      </m>
      <m>
        <tpls c="8">
          <tpl hier="0" item="4"/>
          <tpl fld="3" item="1"/>
          <tpl hier="3" item="2"/>
          <tpl fld="4" item="9"/>
          <tpl hier="6" item="1"/>
          <tpl hier="7" item="7"/>
          <tpl fld="2" item="10"/>
          <tpl fld="1" item="0"/>
        </tpls>
      </m>
      <m>
        <tpls c="7">
          <tpl hier="0" item="4"/>
          <tpl fld="3" item="1"/>
          <tpl hier="3" item="2"/>
          <tpl hier="6" item="1"/>
          <tpl hier="7" item="7"/>
          <tpl fld="2" item="8"/>
          <tpl fld="1" item="0"/>
        </tpls>
      </m>
      <m>
        <tpls c="8">
          <tpl hier="0" item="4"/>
          <tpl fld="3" item="0"/>
          <tpl hier="3" item="2"/>
          <tpl fld="4" item="8"/>
          <tpl hier="6" item="1"/>
          <tpl hier="7" item="7"/>
          <tpl fld="2" item="6"/>
          <tpl fld="1" item="0"/>
        </tpls>
      </m>
      <m>
        <tpls c="8">
          <tpl hier="0" item="4"/>
          <tpl fld="3" item="0"/>
          <tpl hier="3" item="2"/>
          <tpl fld="4" item="7"/>
          <tpl hier="6" item="1"/>
          <tpl hier="7" item="7"/>
          <tpl fld="2" item="4"/>
          <tpl fld="1" item="0"/>
        </tpls>
      </m>
      <m>
        <tpls c="8">
          <tpl hier="0" item="4"/>
          <tpl fld="3" item="0"/>
          <tpl hier="3" item="2"/>
          <tpl fld="4" item="6"/>
          <tpl hier="6" item="1"/>
          <tpl hier="7" item="7"/>
          <tpl fld="2" item="2"/>
          <tpl fld="1" item="0"/>
        </tpls>
      </m>
      <m>
        <tpls c="8">
          <tpl hier="0" item="4"/>
          <tpl fld="3" item="0"/>
          <tpl hier="3" item="2"/>
          <tpl fld="4" item="5"/>
          <tpl hier="6" item="1"/>
          <tpl hier="7" item="7"/>
          <tpl fld="2" item="0"/>
          <tpl fld="1" item="0"/>
        </tpls>
      </m>
      <m>
        <tpls c="8">
          <tpl hier="0" item="4"/>
          <tpl fld="3" item="0"/>
          <tpl hier="3" item="2"/>
          <tpl fld="4" item="2"/>
          <tpl hier="6" item="1"/>
          <tpl hier="7" item="7"/>
          <tpl fld="2" item="10"/>
          <tpl fld="1" item="0"/>
        </tpls>
      </m>
      <m>
        <tpls c="8">
          <tpl hier="0" item="4"/>
          <tpl fld="3" item="0"/>
          <tpl hier="3" item="2"/>
          <tpl fld="4" item="1"/>
          <tpl hier="6" item="1"/>
          <tpl hier="7" item="7"/>
          <tpl fld="2" item="6"/>
          <tpl fld="1" item="0"/>
        </tpls>
      </m>
      <m>
        <tpls c="8">
          <tpl hier="0" item="4"/>
          <tpl fld="3" item="0"/>
          <tpl hier="3" item="2"/>
          <tpl fld="4" item="0"/>
          <tpl hier="6" item="1"/>
          <tpl hier="7" item="7"/>
          <tpl fld="2" item="2"/>
          <tpl fld="1" item="0"/>
        </tpls>
      </m>
      <m>
        <tpls c="7">
          <tpl hier="0" item="4"/>
          <tpl fld="3" item="0"/>
          <tpl hier="3" item="2"/>
          <tpl hier="6" item="1"/>
          <tpl hier="7" item="7"/>
          <tpl fld="2" item="0"/>
          <tpl fld="1" item="0"/>
        </tpls>
      </m>
      <m>
        <tpls c="8">
          <tpl hier="0" item="4"/>
          <tpl fld="3" item="1"/>
          <tpl hier="3" item="2"/>
          <tpl fld="4" item="18"/>
          <tpl hier="6" item="1"/>
          <tpl hier="7" item="7"/>
          <tpl fld="2" item="2"/>
          <tpl fld="1" item="0"/>
        </tpls>
      </m>
      <m>
        <tpls c="8">
          <tpl hier="0" item="4"/>
          <tpl fld="3" item="1"/>
          <tpl hier="3" item="2"/>
          <tpl fld="4" item="10"/>
          <tpl hier="6" item="1"/>
          <tpl hier="7" item="7"/>
          <tpl fld="2" item="10"/>
          <tpl fld="1" item="0"/>
        </tpls>
      </m>
      <m>
        <tpls c="8">
          <tpl hier="0" item="4"/>
          <tpl fld="3" item="0"/>
          <tpl hier="3" item="2"/>
          <tpl fld="4" item="7"/>
          <tpl hier="6" item="1"/>
          <tpl hier="7" item="7"/>
          <tpl fld="2" item="0"/>
          <tpl fld="1" item="0"/>
        </tpls>
      </m>
      <m>
        <tpls c="8">
          <tpl hier="0" item="4"/>
          <tpl fld="3" item="0"/>
          <tpl hier="3" item="2"/>
          <tpl fld="4" item="4"/>
          <tpl hier="6" item="1"/>
          <tpl hier="7" item="7"/>
          <tpl fld="2" item="10"/>
          <tpl fld="1" item="0"/>
        </tpls>
      </m>
      <m>
        <tpls c="8">
          <tpl hier="0" item="4"/>
          <tpl fld="3" item="0"/>
          <tpl hier="3" item="2"/>
          <tpl fld="4" item="1"/>
          <tpl hier="6" item="1"/>
          <tpl hier="7" item="7"/>
          <tpl fld="2" item="2"/>
          <tpl fld="1" item="0"/>
        </tpls>
      </m>
      <m>
        <tpls c="8">
          <tpl hier="0" item="4"/>
          <tpl fld="3" item="1"/>
          <tpl hier="3" item="2"/>
          <tpl fld="4" item="11"/>
          <tpl hier="6" item="1"/>
          <tpl hier="7" item="7"/>
          <tpl fld="2" item="3"/>
          <tpl fld="1" item="0"/>
        </tpls>
      </m>
      <m>
        <tpls c="8">
          <tpl hier="0" item="4"/>
          <tpl fld="3" item="0"/>
          <tpl hier="3" item="2"/>
          <tpl fld="4" item="3"/>
          <tpl hier="6" item="1"/>
          <tpl hier="7" item="7"/>
          <tpl fld="2" item="0"/>
          <tpl fld="1" item="0"/>
        </tpls>
      </m>
      <m>
        <tpls c="8">
          <tpl hier="0" item="4"/>
          <tpl fld="3" item="1"/>
          <tpl hier="3" item="2"/>
          <tpl fld="4" item="10"/>
          <tpl hier="6" item="1"/>
          <tpl hier="7" item="7"/>
          <tpl fld="2" item="2"/>
          <tpl fld="1" item="0"/>
        </tpls>
      </m>
      <m>
        <tpls c="8">
          <tpl hier="0" item="4"/>
          <tpl fld="3" item="1"/>
          <tpl hier="3" item="2"/>
          <tpl fld="4" item="17"/>
          <tpl hier="6" item="1"/>
          <tpl hier="7" item="7"/>
          <tpl fld="2" item="6"/>
          <tpl fld="1" item="0"/>
        </tpls>
      </m>
      <m>
        <tpls c="7">
          <tpl hier="0" item="4"/>
          <tpl fld="3" item="0"/>
          <tpl hier="3" item="2"/>
          <tpl hier="6" item="1"/>
          <tpl hier="7" item="7"/>
          <tpl fld="2" item="9"/>
          <tpl fld="1" item="0"/>
        </tpls>
      </m>
      <m>
        <tpls c="8">
          <tpl hier="0" item="4"/>
          <tpl fld="3" item="0"/>
          <tpl hier="3" item="2"/>
          <tpl fld="4" item="2"/>
          <tpl hier="6" item="1"/>
          <tpl hier="7" item="7"/>
          <tpl fld="2" item="3"/>
          <tpl fld="1" item="0"/>
        </tpls>
      </m>
      <m>
        <tpls c="8">
          <tpl hier="0" item="4"/>
          <tpl fld="3" item="0"/>
          <tpl hier="3" item="2"/>
          <tpl fld="4" item="3"/>
          <tpl hier="6" item="1"/>
          <tpl hier="7" item="7"/>
          <tpl fld="2" item="5"/>
          <tpl fld="1" item="0"/>
        </tpls>
      </m>
      <m>
        <tpls c="8">
          <tpl hier="0" item="4"/>
          <tpl fld="3" item="0"/>
          <tpl hier="3" item="2"/>
          <tpl fld="4" item="4"/>
          <tpl hier="6" item="1"/>
          <tpl hier="7" item="7"/>
          <tpl fld="2" item="7"/>
          <tpl fld="1" item="0"/>
        </tpls>
      </m>
      <m>
        <tpls c="8">
          <tpl hier="0" item="4"/>
          <tpl fld="3" item="0"/>
          <tpl hier="3" item="2"/>
          <tpl fld="4" item="5"/>
          <tpl hier="6" item="1"/>
          <tpl hier="7" item="7"/>
          <tpl fld="2" item="9"/>
          <tpl fld="1" item="0"/>
        </tpls>
      </m>
      <m>
        <tpls c="7">
          <tpl hier="0" item="4"/>
          <tpl fld="3" item="1"/>
          <tpl hier="3" item="2"/>
          <tpl hier="6" item="1"/>
          <tpl hier="7" item="7"/>
          <tpl fld="2" item="1"/>
          <tpl fld="1" item="0"/>
        </tpls>
      </m>
      <m>
        <tpls c="8">
          <tpl hier="0" item="4"/>
          <tpl fld="3" item="1"/>
          <tpl hier="3" item="2"/>
          <tpl fld="4" item="9"/>
          <tpl hier="6" item="1"/>
          <tpl hier="7" item="7"/>
          <tpl fld="2" item="3"/>
          <tpl fld="1" item="0"/>
        </tpls>
      </m>
      <m>
        <tpls c="8">
          <tpl hier="0" item="4"/>
          <tpl fld="3" item="1"/>
          <tpl hier="3" item="2"/>
          <tpl fld="4" item="10"/>
          <tpl hier="6" item="1"/>
          <tpl hier="7" item="7"/>
          <tpl fld="2" item="7"/>
          <tpl fld="1" item="0"/>
        </tpls>
      </m>
      <m>
        <tpls c="8">
          <tpl hier="0" item="4"/>
          <tpl fld="3" item="1"/>
          <tpl hier="3" item="2"/>
          <tpl fld="4" item="11"/>
          <tpl hier="6" item="1"/>
          <tpl hier="7" item="7"/>
          <tpl fld="2" item="9"/>
          <tpl fld="1" item="0"/>
        </tpls>
      </m>
      <m>
        <tpls c="8">
          <tpl hier="0" item="4"/>
          <tpl fld="3" item="1"/>
          <tpl hier="3" item="2"/>
          <tpl fld="4" item="14"/>
          <tpl hier="6" item="1"/>
          <tpl hier="7" item="7"/>
          <tpl fld="2" item="1"/>
          <tpl fld="1" item="0"/>
        </tpls>
      </m>
      <m>
        <tpls c="8">
          <tpl hier="0" item="4"/>
          <tpl fld="3" item="1"/>
          <tpl hier="3" item="2"/>
          <tpl fld="4" item="15"/>
          <tpl hier="6" item="1"/>
          <tpl hier="7" item="7"/>
          <tpl fld="2" item="5"/>
          <tpl fld="1" item="0"/>
        </tpls>
      </m>
      <m>
        <tpls c="8">
          <tpl hier="0" item="4"/>
          <tpl fld="3" item="1"/>
          <tpl hier="3" item="2"/>
          <tpl fld="4" item="16"/>
          <tpl hier="6" item="1"/>
          <tpl hier="7" item="7"/>
          <tpl fld="2" item="7"/>
          <tpl fld="1" item="0"/>
        </tpls>
      </m>
      <m>
        <tpls c="8">
          <tpl hier="0" item="4"/>
          <tpl fld="3" item="1"/>
          <tpl hier="3" item="2"/>
          <tpl fld="4" item="19"/>
          <tpl hier="6" item="1"/>
          <tpl hier="7" item="7"/>
          <tpl fld="2" item="3"/>
          <tpl fld="1" item="0"/>
        </tpls>
      </m>
      <m>
        <tpls c="8">
          <tpl hier="0" item="4"/>
          <tpl fld="3" item="1"/>
          <tpl hier="3" item="2"/>
          <tpl fld="4" item="20"/>
          <tpl hier="6" item="1"/>
          <tpl hier="7" item="7"/>
          <tpl fld="2" item="5"/>
          <tpl fld="1" item="0"/>
        </tpls>
      </m>
      <m>
        <tpls c="7">
          <tpl hier="0" item="4"/>
          <tpl fld="3" item="0"/>
          <tpl hier="3" item="2"/>
          <tpl hier="6" item="1"/>
          <tpl hier="7" item="7"/>
          <tpl fld="2" item="1"/>
          <tpl fld="1" item="0"/>
        </tpls>
      </m>
      <m>
        <tpls c="8">
          <tpl hier="0" item="4"/>
          <tpl fld="3" item="0"/>
          <tpl hier="3" item="2"/>
          <tpl fld="4" item="5"/>
          <tpl hier="6" item="1"/>
          <tpl hier="7" item="7"/>
          <tpl fld="2" item="3"/>
          <tpl fld="1" item="0"/>
        </tpls>
      </m>
      <m>
        <tpls c="8">
          <tpl hier="0" item="4"/>
          <tpl fld="3" item="0"/>
          <tpl hier="3" item="2"/>
          <tpl fld="4" item="6"/>
          <tpl hier="6" item="1"/>
          <tpl hier="7" item="7"/>
          <tpl fld="2" item="6"/>
          <tpl fld="1" item="0"/>
        </tpls>
      </m>
      <m>
        <tpls c="8">
          <tpl hier="0" item="4"/>
          <tpl fld="3" item="1"/>
          <tpl hier="3" item="2"/>
          <tpl fld="4" item="11"/>
          <tpl hier="6" item="1"/>
          <tpl hier="7" item="7"/>
          <tpl fld="2" item="4"/>
          <tpl fld="1" item="0"/>
        </tpls>
      </m>
      <m>
        <tpls c="8">
          <tpl hier="0" item="4"/>
          <tpl fld="3" item="1"/>
          <tpl hier="3" item="2"/>
          <tpl fld="4" item="18"/>
          <tpl hier="6" item="1"/>
          <tpl hier="7" item="7"/>
          <tpl fld="2" item="10"/>
          <tpl fld="1" item="0"/>
        </tpls>
      </m>
      <m>
        <tpls c="7">
          <tpl hier="0" item="4"/>
          <tpl fld="3" item="0"/>
          <tpl hier="3" item="2"/>
          <tpl hier="6" item="1"/>
          <tpl hier="7" item="7"/>
          <tpl fld="2" item="10"/>
          <tpl fld="1" item="0"/>
        </tpls>
      </m>
      <m>
        <tpls c="8">
          <tpl hier="0" item="4"/>
          <tpl fld="3" item="0"/>
          <tpl hier="3" item="2"/>
          <tpl fld="4" item="1"/>
          <tpl hier="6" item="1"/>
          <tpl hier="7" item="7"/>
          <tpl fld="2" item="0"/>
          <tpl fld="1" item="0"/>
        </tpls>
      </m>
      <m>
        <tpls c="8">
          <tpl hier="0" item="4"/>
          <tpl fld="3" item="0"/>
          <tpl hier="3" item="2"/>
          <tpl fld="4" item="2"/>
          <tpl hier="6" item="1"/>
          <tpl hier="7" item="7"/>
          <tpl fld="2" item="4"/>
          <tpl fld="1" item="0"/>
        </tpls>
      </m>
      <m>
        <tpls c="8">
          <tpl hier="0" item="4"/>
          <tpl fld="3" item="0"/>
          <tpl hier="3" item="2"/>
          <tpl fld="4" item="3"/>
          <tpl hier="6" item="1"/>
          <tpl hier="7" item="7"/>
          <tpl fld="2" item="6"/>
          <tpl fld="1" item="0"/>
        </tpls>
      </m>
      <m>
        <tpls c="8">
          <tpl hier="0" item="4"/>
          <tpl fld="3" item="0"/>
          <tpl hier="3" item="2"/>
          <tpl fld="4" item="4"/>
          <tpl hier="6" item="1"/>
          <tpl hier="7" item="7"/>
          <tpl fld="2" item="8"/>
          <tpl fld="1" item="0"/>
        </tpls>
      </m>
      <m>
        <tpls c="8">
          <tpl hier="0" item="4"/>
          <tpl fld="3" item="0"/>
          <tpl hier="3" item="2"/>
          <tpl fld="4" item="5"/>
          <tpl hier="6" item="1"/>
          <tpl hier="7" item="7"/>
          <tpl fld="2" item="10"/>
          <tpl fld="1" item="0"/>
        </tpls>
      </m>
      <m>
        <tpls c="8">
          <tpl hier="0" item="4"/>
          <tpl fld="3" item="0"/>
          <tpl hier="3" item="2"/>
          <tpl fld="4" item="8"/>
          <tpl hier="6" item="1"/>
          <tpl hier="7" item="7"/>
          <tpl fld="2" item="0"/>
          <tpl fld="1" item="0"/>
        </tpls>
      </m>
      <m>
        <tpls c="7">
          <tpl hier="0" item="4"/>
          <tpl fld="3" item="1"/>
          <tpl hier="3" item="2"/>
          <tpl hier="6" item="1"/>
          <tpl hier="7" item="7"/>
          <tpl fld="2" item="2"/>
          <tpl fld="1" item="0"/>
        </tpls>
      </m>
      <m>
        <tpls c="8">
          <tpl hier="0" item="4"/>
          <tpl fld="3" item="1"/>
          <tpl hier="3" item="2"/>
          <tpl fld="4" item="9"/>
          <tpl hier="6" item="1"/>
          <tpl hier="7" item="7"/>
          <tpl fld="2" item="4"/>
          <tpl fld="1" item="0"/>
        </tpls>
      </m>
      <m>
        <tpls c="8">
          <tpl hier="0" item="4"/>
          <tpl fld="3" item="1"/>
          <tpl hier="3" item="2"/>
          <tpl fld="4" item="10"/>
          <tpl hier="6" item="1"/>
          <tpl hier="7" item="7"/>
          <tpl fld="2" item="8"/>
          <tpl fld="1" item="0"/>
        </tpls>
      </m>
      <m>
        <tpls c="8">
          <tpl hier="0" item="4"/>
          <tpl fld="3" item="1"/>
          <tpl hier="3" item="2"/>
          <tpl fld="4" item="11"/>
          <tpl hier="6" item="1"/>
          <tpl hier="7" item="7"/>
          <tpl fld="2" item="10"/>
          <tpl fld="1" item="0"/>
        </tpls>
      </m>
      <m>
        <tpls c="8">
          <tpl hier="0" item="4"/>
          <tpl fld="3" item="1"/>
          <tpl hier="3" item="2"/>
          <tpl fld="4" item="14"/>
          <tpl hier="6" item="1"/>
          <tpl hier="7" item="7"/>
          <tpl fld="2" item="2"/>
          <tpl fld="1" item="0"/>
        </tpls>
      </m>
      <m>
        <tpls c="8">
          <tpl hier="0" item="4"/>
          <tpl fld="3" item="1"/>
          <tpl hier="3" item="2"/>
          <tpl fld="4" item="15"/>
          <tpl hier="6" item="1"/>
          <tpl hier="7" item="7"/>
          <tpl fld="2" item="6"/>
          <tpl fld="1" item="0"/>
        </tpls>
      </m>
      <m>
        <tpls c="8">
          <tpl hier="0" item="4"/>
          <tpl fld="3" item="1"/>
          <tpl hier="3" item="2"/>
          <tpl fld="4" item="16"/>
          <tpl hier="6" item="1"/>
          <tpl hier="7" item="7"/>
          <tpl fld="2" item="8"/>
          <tpl fld="1" item="0"/>
        </tpls>
      </m>
      <m>
        <tpls c="8">
          <tpl hier="0" item="4"/>
          <tpl fld="3" item="1"/>
          <tpl hier="3" item="2"/>
          <tpl fld="4" item="18"/>
          <tpl hier="6" item="1"/>
          <tpl hier="7" item="7"/>
          <tpl fld="2" item="0"/>
          <tpl fld="1" item="0"/>
        </tpls>
      </m>
      <m>
        <tpls c="8">
          <tpl hier="0" item="4"/>
          <tpl fld="3" item="1"/>
          <tpl hier="3" item="2"/>
          <tpl fld="4" item="19"/>
          <tpl hier="6" item="1"/>
          <tpl hier="7" item="7"/>
          <tpl fld="2" item="4"/>
          <tpl fld="1" item="0"/>
        </tpls>
      </m>
      <m>
        <tpls c="8">
          <tpl hier="0" item="4"/>
          <tpl fld="3" item="1"/>
          <tpl hier="3" item="2"/>
          <tpl fld="4" item="20"/>
          <tpl hier="6" item="1"/>
          <tpl hier="7" item="7"/>
          <tpl fld="2" item="6"/>
          <tpl fld="1" item="0"/>
        </tpls>
      </m>
      <m>
        <tpls c="8">
          <tpl hier="0" item="4"/>
          <tpl fld="3" item="1"/>
          <tpl hier="3" item="2"/>
          <tpl fld="4" item="13"/>
          <tpl hier="6" item="1"/>
          <tpl hier="7" item="7"/>
          <tpl fld="2" item="7"/>
          <tpl fld="1" item="0"/>
        </tpls>
      </m>
      <m>
        <tpls c="8">
          <tpl hier="0" item="4"/>
          <tpl fld="3" item="0"/>
          <tpl hier="3" item="2"/>
          <tpl fld="4" item="1"/>
          <tpl hier="6" item="1"/>
          <tpl hier="7" item="7"/>
          <tpl fld="2" item="10"/>
          <tpl fld="1" item="0"/>
        </tpls>
      </m>
      <m>
        <tpls c="8">
          <tpl hier="0" item="4"/>
          <tpl fld="3" item="0"/>
          <tpl hier="3" item="2"/>
          <tpl fld="4" item="7"/>
          <tpl hier="6" item="1"/>
          <tpl hier="7" item="7"/>
          <tpl fld="2" item="8"/>
          <tpl fld="1" item="0"/>
        </tpls>
      </m>
      <m>
        <tpls c="8">
          <tpl hier="0" item="4"/>
          <tpl fld="3" item="1"/>
          <tpl hier="3" item="2"/>
          <tpl fld="4" item="16"/>
          <tpl hier="6" item="1"/>
          <tpl hier="7" item="7"/>
          <tpl fld="2" item="2"/>
          <tpl fld="1" item="0"/>
        </tpls>
      </m>
      <m>
        <tpls c="8">
          <tpl hier="0" item="4"/>
          <tpl fld="3" item="0"/>
          <tpl hier="3" item="2"/>
          <tpl fld="4" item="1"/>
          <tpl hier="6" item="1"/>
          <tpl hier="7" item="7"/>
          <tpl fld="2" item="1"/>
          <tpl fld="1" item="0"/>
        </tpls>
      </m>
      <m>
        <tpls c="8">
          <tpl hier="0" item="4"/>
          <tpl fld="3" item="0"/>
          <tpl hier="3" item="2"/>
          <tpl fld="4" item="2"/>
          <tpl hier="6" item="1"/>
          <tpl hier="7" item="7"/>
          <tpl fld="2" item="5"/>
          <tpl fld="1" item="0"/>
        </tpls>
      </m>
      <m>
        <tpls c="8">
          <tpl hier="0" item="4"/>
          <tpl fld="3" item="0"/>
          <tpl hier="3" item="2"/>
          <tpl fld="4" item="3"/>
          <tpl hier="6" item="1"/>
          <tpl hier="7" item="7"/>
          <tpl fld="2" item="7"/>
          <tpl fld="1" item="0"/>
        </tpls>
      </m>
      <m>
        <tpls c="8">
          <tpl hier="0" item="4"/>
          <tpl fld="3" item="0"/>
          <tpl hier="3" item="2"/>
          <tpl fld="4" item="4"/>
          <tpl hier="6" item="1"/>
          <tpl hier="7" item="7"/>
          <tpl fld="2" item="9"/>
          <tpl fld="1" item="0"/>
        </tpls>
      </m>
      <m>
        <tpls c="8">
          <tpl hier="0" item="4"/>
          <tpl fld="3" item="0"/>
          <tpl hier="3" item="2"/>
          <tpl fld="4" item="8"/>
          <tpl hier="6" item="1"/>
          <tpl hier="7" item="7"/>
          <tpl fld="2" item="1"/>
          <tpl fld="1" item="0"/>
        </tpls>
      </m>
      <m>
        <tpls c="7">
          <tpl hier="0" item="4"/>
          <tpl fld="3" item="1"/>
          <tpl hier="3" item="2"/>
          <tpl hier="6" item="1"/>
          <tpl hier="7" item="7"/>
          <tpl fld="2" item="3"/>
          <tpl fld="1" item="0"/>
        </tpls>
      </m>
      <m>
        <tpls c="8">
          <tpl hier="0" item="4"/>
          <tpl fld="3" item="1"/>
          <tpl hier="3" item="2"/>
          <tpl fld="4" item="9"/>
          <tpl hier="6" item="1"/>
          <tpl hier="7" item="7"/>
          <tpl fld="2" item="5"/>
          <tpl fld="1" item="0"/>
        </tpls>
      </m>
      <m>
        <tpls c="8">
          <tpl hier="0" item="4"/>
          <tpl fld="3" item="1"/>
          <tpl hier="3" item="2"/>
          <tpl fld="4" item="10"/>
          <tpl hier="6" item="1"/>
          <tpl hier="7" item="7"/>
          <tpl fld="2" item="9"/>
          <tpl fld="1" item="0"/>
        </tpls>
      </m>
      <m>
        <tpls c="8">
          <tpl hier="0" item="4"/>
          <tpl fld="3" item="1"/>
          <tpl hier="3" item="2"/>
          <tpl fld="4" item="14"/>
          <tpl hier="6" item="1"/>
          <tpl hier="7" item="7"/>
          <tpl fld="2" item="3"/>
          <tpl fld="1" item="0"/>
        </tpls>
      </m>
      <m>
        <tpls c="8">
          <tpl hier="0" item="4"/>
          <tpl fld="3" item="1"/>
          <tpl hier="3" item="2"/>
          <tpl fld="4" item="15"/>
          <tpl hier="6" item="1"/>
          <tpl hier="7" item="7"/>
          <tpl fld="2" item="7"/>
          <tpl fld="1" item="0"/>
        </tpls>
      </m>
      <m>
        <tpls c="8">
          <tpl hier="0" item="4"/>
          <tpl fld="3" item="1"/>
          <tpl hier="3" item="2"/>
          <tpl fld="4" item="16"/>
          <tpl hier="6" item="1"/>
          <tpl hier="7" item="7"/>
          <tpl fld="2" item="9"/>
          <tpl fld="1" item="0"/>
        </tpls>
      </m>
      <m>
        <tpls c="8">
          <tpl hier="0" item="4"/>
          <tpl fld="3" item="1"/>
          <tpl hier="3" item="2"/>
          <tpl fld="4" item="18"/>
          <tpl hier="6" item="1"/>
          <tpl hier="7" item="7"/>
          <tpl fld="2" item="1"/>
          <tpl fld="1" item="0"/>
        </tpls>
      </m>
      <m>
        <tpls c="8">
          <tpl hier="0" item="4"/>
          <tpl fld="3" item="1"/>
          <tpl hier="3" item="2"/>
          <tpl fld="4" item="19"/>
          <tpl hier="6" item="1"/>
          <tpl hier="7" item="7"/>
          <tpl fld="2" item="5"/>
          <tpl fld="1" item="0"/>
        </tpls>
      </m>
      <m>
        <tpls c="8">
          <tpl hier="0" item="4"/>
          <tpl fld="3" item="1"/>
          <tpl hier="3" item="2"/>
          <tpl fld="4" item="20"/>
          <tpl hier="6" item="1"/>
          <tpl hier="7" item="7"/>
          <tpl fld="2" item="7"/>
          <tpl fld="1" item="0"/>
        </tpls>
      </m>
      <m>
        <tpls c="8">
          <tpl hier="0" item="4"/>
          <tpl fld="3" item="0"/>
          <tpl hier="3" item="2"/>
          <tpl fld="4" item="8"/>
          <tpl hier="6" item="1"/>
          <tpl hier="7" item="7"/>
          <tpl fld="2" item="9"/>
          <tpl fld="1" item="0"/>
        </tpls>
      </m>
      <m>
        <tpls c="8">
          <tpl hier="0" item="4"/>
          <tpl fld="3" item="1"/>
          <tpl hier="3" item="2"/>
          <tpl fld="4" item="20"/>
          <tpl hier="6" item="1"/>
          <tpl hier="7" item="7"/>
          <tpl fld="2" item="8"/>
          <tpl fld="1" item="0"/>
        </tpls>
      </m>
      <m>
        <tpls c="8">
          <tpl hier="0" item="4"/>
          <tpl fld="3" item="0"/>
          <tpl hier="3" item="2"/>
          <tpl fld="4" item="0"/>
          <tpl hier="6" item="1"/>
          <tpl hier="7" item="7"/>
          <tpl fld="2" item="3"/>
          <tpl fld="1" item="0"/>
        </tpls>
      </m>
      <m>
        <tpls c="8">
          <tpl hier="0" item="4"/>
          <tpl fld="3" item="0"/>
          <tpl hier="3" item="2"/>
          <tpl fld="4" item="1"/>
          <tpl hier="6" item="1"/>
          <tpl hier="7" item="7"/>
          <tpl fld="2" item="9"/>
          <tpl fld="1" item="0"/>
        </tpls>
      </m>
      <m>
        <tpls c="8">
          <tpl hier="0" item="4"/>
          <tpl fld="3" item="1"/>
          <tpl hier="3" item="2"/>
          <tpl fld="4" item="12"/>
          <tpl hier="6" item="1"/>
          <tpl hier="7" item="7"/>
          <tpl fld="2" item="5"/>
          <tpl fld="1" item="0"/>
        </tpls>
      </m>
      <m>
        <tpls c="8">
          <tpl hier="0" item="4"/>
          <tpl fld="3" item="1"/>
          <tpl hier="3" item="2"/>
          <tpl fld="4" item="18"/>
          <tpl hier="6" item="1"/>
          <tpl hier="7" item="7"/>
          <tpl fld="2" item="9"/>
          <tpl fld="1" item="0"/>
        </tpls>
      </m>
      <m>
        <tpls c="8">
          <tpl hier="0" item="4"/>
          <tpl fld="3" item="0"/>
          <tpl hier="3" item="2"/>
          <tpl fld="4" item="2"/>
          <tpl hier="6" item="1"/>
          <tpl hier="7" item="7"/>
          <tpl fld="2" item="6"/>
          <tpl fld="1" item="0"/>
        </tpls>
      </m>
      <m>
        <tpls c="7">
          <tpl hier="0" item="4"/>
          <tpl fld="3" item="1"/>
          <tpl hier="3" item="2"/>
          <tpl hier="6" item="1"/>
          <tpl hier="7" item="7"/>
          <tpl fld="2" item="4"/>
          <tpl fld="1" item="0"/>
        </tpls>
      </m>
      <m>
        <tpls c="8">
          <tpl hier="0" item="4"/>
          <tpl fld="3" item="1"/>
          <tpl hier="3" item="2"/>
          <tpl fld="4" item="14"/>
          <tpl hier="6" item="1"/>
          <tpl hier="7" item="7"/>
          <tpl fld="2" item="4"/>
          <tpl fld="1" item="0"/>
        </tpls>
      </m>
      <m>
        <tpls c="8">
          <tpl hier="0" item="4"/>
          <tpl fld="3" item="1"/>
          <tpl hier="3" item="2"/>
          <tpl fld="4" item="19"/>
          <tpl hier="6" item="1"/>
          <tpl hier="7" item="7"/>
          <tpl fld="2" item="6"/>
          <tpl fld="1" item="0"/>
        </tpls>
      </m>
      <m>
        <tpls c="8">
          <tpl hier="0" item="4"/>
          <tpl fld="3" item="0"/>
          <tpl hier="3" item="2"/>
          <tpl fld="4" item="1"/>
          <tpl hier="6" item="1"/>
          <tpl hier="7" item="7"/>
          <tpl fld="2" item="3"/>
          <tpl fld="1" item="0"/>
        </tpls>
      </m>
      <m>
        <tpls c="8">
          <tpl hier="0" item="4"/>
          <tpl fld="3" item="0"/>
          <tpl hier="3" item="2"/>
          <tpl fld="4" item="2"/>
          <tpl hier="6" item="1"/>
          <tpl hier="7" item="7"/>
          <tpl fld="2" item="7"/>
          <tpl fld="1" item="0"/>
        </tpls>
      </m>
      <m>
        <tpls c="8">
          <tpl hier="0" item="4"/>
          <tpl fld="3" item="0"/>
          <tpl hier="3" item="2"/>
          <tpl fld="4" item="3"/>
          <tpl hier="6" item="1"/>
          <tpl hier="7" item="7"/>
          <tpl fld="2" item="9"/>
          <tpl fld="1" item="0"/>
        </tpls>
      </m>
      <m>
        <tpls c="8">
          <tpl hier="0" item="4"/>
          <tpl fld="3" item="0"/>
          <tpl hier="3" item="2"/>
          <tpl fld="4" item="7"/>
          <tpl hier="6" item="1"/>
          <tpl hier="7" item="7"/>
          <tpl fld="2" item="1"/>
          <tpl fld="1" item="0"/>
        </tpls>
      </m>
      <m>
        <tpls c="8">
          <tpl hier="0" item="4"/>
          <tpl fld="3" item="0"/>
          <tpl hier="3" item="2"/>
          <tpl fld="4" item="8"/>
          <tpl hier="6" item="1"/>
          <tpl hier="7" item="7"/>
          <tpl fld="2" item="3"/>
          <tpl fld="1" item="0"/>
        </tpls>
      </m>
      <m>
        <tpls c="7">
          <tpl hier="0" item="4"/>
          <tpl fld="3" item="1"/>
          <tpl hier="3" item="2"/>
          <tpl hier="6" item="1"/>
          <tpl hier="7" item="7"/>
          <tpl fld="2" item="5"/>
          <tpl fld="1" item="0"/>
        </tpls>
      </m>
      <m>
        <tpls c="8">
          <tpl hier="0" item="4"/>
          <tpl fld="3" item="1"/>
          <tpl hier="3" item="2"/>
          <tpl fld="4" item="9"/>
          <tpl hier="6" item="1"/>
          <tpl hier="7" item="7"/>
          <tpl fld="2" item="7"/>
          <tpl fld="1" item="0"/>
        </tpls>
      </m>
      <m>
        <tpls c="8">
          <tpl hier="0" item="4"/>
          <tpl fld="3" item="1"/>
          <tpl hier="3" item="2"/>
          <tpl fld="4" item="13"/>
          <tpl hier="6" item="1"/>
          <tpl hier="7" item="7"/>
          <tpl fld="2" item="1"/>
          <tpl fld="1" item="0"/>
        </tpls>
      </m>
      <m>
        <tpls c="8">
          <tpl hier="0" item="4"/>
          <tpl fld="3" item="1"/>
          <tpl hier="3" item="2"/>
          <tpl fld="4" item="14"/>
          <tpl hier="6" item="1"/>
          <tpl hier="7" item="7"/>
          <tpl fld="2" item="5"/>
          <tpl fld="1" item="0"/>
        </tpls>
      </m>
      <m>
        <tpls c="8">
          <tpl hier="0" item="4"/>
          <tpl fld="3" item="1"/>
          <tpl hier="3" item="2"/>
          <tpl fld="4" item="15"/>
          <tpl hier="6" item="1"/>
          <tpl hier="7" item="7"/>
          <tpl fld="2" item="9"/>
          <tpl fld="1" item="0"/>
        </tpls>
      </m>
      <m>
        <tpls c="8">
          <tpl hier="0" item="4"/>
          <tpl fld="3" item="1"/>
          <tpl hier="3" item="2"/>
          <tpl fld="4" item="18"/>
          <tpl hier="6" item="1"/>
          <tpl hier="7" item="7"/>
          <tpl fld="2" item="3"/>
          <tpl fld="1" item="0"/>
        </tpls>
      </m>
      <m>
        <tpls c="8">
          <tpl hier="0" item="4"/>
          <tpl fld="3" item="1"/>
          <tpl hier="3" item="2"/>
          <tpl fld="4" item="19"/>
          <tpl hier="6" item="1"/>
          <tpl hier="7" item="7"/>
          <tpl fld="2" item="7"/>
          <tpl fld="1" item="0"/>
        </tpls>
      </m>
      <m>
        <tpls c="8">
          <tpl hier="0" item="4"/>
          <tpl fld="3" item="1"/>
          <tpl hier="3" item="2"/>
          <tpl fld="4" item="20"/>
          <tpl hier="6" item="1"/>
          <tpl hier="7" item="7"/>
          <tpl fld="2" item="9"/>
          <tpl fld="1" item="0"/>
        </tpls>
      </m>
      <m>
        <tpls c="8">
          <tpl hier="0" item="4"/>
          <tpl fld="3" item="0"/>
          <tpl hier="3" item="2"/>
          <tpl fld="4" item="4"/>
          <tpl hier="6" item="1"/>
          <tpl hier="7" item="7"/>
          <tpl fld="2" item="1"/>
          <tpl fld="1" item="0"/>
        </tpls>
      </m>
      <m>
        <tpls c="8">
          <tpl hier="0" item="4"/>
          <tpl fld="3" item="1"/>
          <tpl hier="3" item="2"/>
          <tpl fld="4" item="16"/>
          <tpl hier="6" item="1"/>
          <tpl hier="7" item="7"/>
          <tpl fld="2" item="1"/>
          <tpl fld="1" item="0"/>
        </tpls>
      </m>
      <m>
        <tpls c="8">
          <tpl hier="0" item="4"/>
          <tpl fld="3" item="0"/>
          <tpl hier="3" item="2"/>
          <tpl fld="4" item="3"/>
          <tpl hier="6" item="1"/>
          <tpl hier="7" item="7"/>
          <tpl fld="2" item="8"/>
          <tpl fld="1" item="0"/>
        </tpls>
      </m>
      <m>
        <tpls c="8">
          <tpl hier="0" item="4"/>
          <tpl fld="3" item="1"/>
          <tpl hier="3" item="2"/>
          <tpl fld="4" item="9"/>
          <tpl hier="6" item="1"/>
          <tpl hier="7" item="7"/>
          <tpl fld="2" item="6"/>
          <tpl fld="1" item="0"/>
        </tpls>
      </m>
      <m>
        <tpls c="8">
          <tpl hier="0" item="4"/>
          <tpl fld="3" item="1"/>
          <tpl hier="3" item="2"/>
          <tpl fld="4" item="15"/>
          <tpl hier="6" item="1"/>
          <tpl hier="7" item="7"/>
          <tpl fld="2" item="8"/>
          <tpl fld="1" item="0"/>
        </tpls>
      </m>
      <m>
        <tpls c="8">
          <tpl hier="0" item="4"/>
          <tpl fld="3" item="0"/>
          <tpl hier="3" item="2"/>
          <tpl fld="4" item="0"/>
          <tpl hier="6" item="1"/>
          <tpl hier="7" item="7"/>
          <tpl fld="2" item="0"/>
          <tpl fld="1" item="0"/>
        </tpls>
      </m>
      <m>
        <tpls c="8">
          <tpl hier="0" item="4"/>
          <tpl fld="3" item="0"/>
          <tpl hier="3" item="2"/>
          <tpl fld="4" item="1"/>
          <tpl hier="6" item="1"/>
          <tpl hier="7" item="7"/>
          <tpl fld="2" item="4"/>
          <tpl fld="1" item="0"/>
        </tpls>
      </m>
      <m>
        <tpls c="8">
          <tpl hier="0" item="4"/>
          <tpl fld="3" item="0"/>
          <tpl hier="3" item="2"/>
          <tpl fld="4" item="2"/>
          <tpl hier="6" item="1"/>
          <tpl hier="7" item="7"/>
          <tpl fld="2" item="8"/>
          <tpl fld="1" item="0"/>
        </tpls>
      </m>
      <m>
        <tpls c="8">
          <tpl hier="0" item="4"/>
          <tpl fld="3" item="0"/>
          <tpl hier="3" item="2"/>
          <tpl fld="4" item="3"/>
          <tpl hier="6" item="1"/>
          <tpl hier="7" item="7"/>
          <tpl fld="2" item="10"/>
          <tpl fld="1" item="0"/>
        </tpls>
      </m>
      <m>
        <tpls c="8">
          <tpl hier="0" item="4"/>
          <tpl fld="3" item="0"/>
          <tpl hier="3" item="2"/>
          <tpl fld="4" item="6"/>
          <tpl hier="6" item="1"/>
          <tpl hier="7" item="7"/>
          <tpl fld="2" item="0"/>
          <tpl fld="1" item="0"/>
        </tpls>
      </m>
      <m>
        <tpls c="8">
          <tpl hier="0" item="4"/>
          <tpl fld="3" item="0"/>
          <tpl hier="3" item="2"/>
          <tpl fld="4" item="7"/>
          <tpl hier="6" item="1"/>
          <tpl hier="7" item="7"/>
          <tpl fld="2" item="2"/>
          <tpl fld="1" item="0"/>
        </tpls>
      </m>
      <m>
        <tpls c="8">
          <tpl hier="0" item="4"/>
          <tpl fld="3" item="0"/>
          <tpl hier="3" item="2"/>
          <tpl fld="4" item="8"/>
          <tpl hier="6" item="1"/>
          <tpl hier="7" item="7"/>
          <tpl fld="2" item="4"/>
          <tpl fld="1" item="0"/>
        </tpls>
      </m>
      <m>
        <tpls c="7">
          <tpl hier="0" item="4"/>
          <tpl fld="3" item="1"/>
          <tpl hier="3" item="2"/>
          <tpl hier="6" item="1"/>
          <tpl hier="7" item="7"/>
          <tpl fld="2" item="6"/>
          <tpl fld="1" item="0"/>
        </tpls>
      </m>
      <m>
        <tpls c="8">
          <tpl hier="0" item="4"/>
          <tpl fld="3" item="1"/>
          <tpl hier="3" item="2"/>
          <tpl fld="4" item="9"/>
          <tpl hier="6" item="1"/>
          <tpl hier="7" item="7"/>
          <tpl fld="2" item="8"/>
          <tpl fld="1" item="0"/>
        </tpls>
      </m>
      <m>
        <tpls c="8">
          <tpl hier="0" item="4"/>
          <tpl fld="3" item="1"/>
          <tpl hier="3" item="2"/>
          <tpl fld="4" item="12"/>
          <tpl hier="6" item="1"/>
          <tpl hier="7" item="7"/>
          <tpl fld="2" item="0"/>
          <tpl fld="1" item="0"/>
        </tpls>
      </m>
      <m>
        <tpls c="8">
          <tpl hier="0" item="4"/>
          <tpl fld="3" item="1"/>
          <tpl hier="3" item="2"/>
          <tpl fld="4" item="13"/>
          <tpl hier="6" item="1"/>
          <tpl hier="7" item="7"/>
          <tpl fld="2" item="2"/>
          <tpl fld="1" item="0"/>
        </tpls>
      </m>
      <m>
        <tpls c="8">
          <tpl hier="0" item="4"/>
          <tpl fld="3" item="1"/>
          <tpl hier="3" item="2"/>
          <tpl fld="4" item="14"/>
          <tpl hier="6" item="1"/>
          <tpl hier="7" item="7"/>
          <tpl fld="2" item="6"/>
          <tpl fld="1" item="0"/>
        </tpls>
      </m>
      <m>
        <tpls c="8">
          <tpl hier="0" item="4"/>
          <tpl fld="3" item="1"/>
          <tpl hier="3" item="2"/>
          <tpl fld="4" item="15"/>
          <tpl hier="6" item="1"/>
          <tpl hier="7" item="7"/>
          <tpl fld="2" item="10"/>
          <tpl fld="1" item="0"/>
        </tpls>
      </m>
      <m>
        <tpls c="8">
          <tpl hier="0" item="4"/>
          <tpl fld="3" item="1"/>
          <tpl hier="3" item="2"/>
          <tpl fld="4" item="17"/>
          <tpl hier="6" item="1"/>
          <tpl hier="7" item="7"/>
          <tpl fld="2" item="0"/>
          <tpl fld="1" item="0"/>
        </tpls>
      </m>
      <m>
        <tpls c="8">
          <tpl hier="0" item="4"/>
          <tpl fld="3" item="1"/>
          <tpl hier="3" item="2"/>
          <tpl fld="4" item="18"/>
          <tpl hier="6" item="1"/>
          <tpl hier="7" item="7"/>
          <tpl fld="2" item="4"/>
          <tpl fld="1" item="0"/>
        </tpls>
      </m>
      <m>
        <tpls c="8">
          <tpl hier="0" item="4"/>
          <tpl fld="3" item="1"/>
          <tpl hier="3" item="2"/>
          <tpl fld="4" item="19"/>
          <tpl hier="6" item="1"/>
          <tpl hier="7" item="7"/>
          <tpl fld="2" item="8"/>
          <tpl fld="1" item="0"/>
        </tpls>
      </m>
      <m>
        <tpls c="8">
          <tpl hier="0" item="4"/>
          <tpl fld="3" item="1"/>
          <tpl hier="3" item="2"/>
          <tpl fld="4" item="20"/>
          <tpl hier="6" item="1"/>
          <tpl hier="7" item="7"/>
          <tpl fld="2" item="10"/>
          <tpl fld="1" item="0"/>
        </tpls>
      </m>
      <m>
        <tpls c="8">
          <tpl hier="0" item="4"/>
          <tpl fld="3" item="0"/>
          <tpl hier="3" item="2"/>
          <tpl fld="4" item="8"/>
          <tpl hier="6" item="1"/>
          <tpl hier="7" item="7"/>
          <tpl fld="2" item="2"/>
          <tpl fld="1" item="0"/>
        </tpls>
      </m>
      <m>
        <tpls c="8">
          <tpl hier="0" item="4"/>
          <tpl fld="3" item="1"/>
          <tpl hier="3" item="2"/>
          <tpl fld="4" item="13"/>
          <tpl hier="6" item="1"/>
          <tpl hier="7" item="7"/>
          <tpl fld="2" item="0"/>
          <tpl fld="1" item="0"/>
        </tpls>
      </m>
      <m>
        <tpls c="8">
          <tpl hier="0" item="4"/>
          <tpl fld="3" item="1"/>
          <tpl hier="3" item="2"/>
          <tpl fld="4" item="16"/>
          <tpl hier="6" item="1"/>
          <tpl hier="7" item="7"/>
          <tpl fld="2" item="10"/>
          <tpl fld="1" item="0"/>
        </tpls>
      </m>
      <m>
        <tpls c="8">
          <tpl hier="0" item="4"/>
          <tpl fld="3" item="0"/>
          <tpl hier="3" item="2"/>
          <tpl fld="4" item="0"/>
          <tpl hier="6" item="1"/>
          <tpl hier="7" item="7"/>
          <tpl fld="2" item="1"/>
          <tpl fld="1" item="0"/>
        </tpls>
      </m>
      <m>
        <tpls c="8">
          <tpl hier="0" item="4"/>
          <tpl fld="3" item="0"/>
          <tpl hier="3" item="2"/>
          <tpl fld="4" item="1"/>
          <tpl hier="6" item="1"/>
          <tpl hier="7" item="7"/>
          <tpl fld="2" item="5"/>
          <tpl fld="1" item="0"/>
        </tpls>
      </m>
      <m>
        <tpls c="8">
          <tpl hier="0" item="4"/>
          <tpl fld="3" item="0"/>
          <tpl hier="3" item="2"/>
          <tpl fld="4" item="2"/>
          <tpl hier="6" item="1"/>
          <tpl hier="7" item="7"/>
          <tpl fld="2" item="9"/>
          <tpl fld="1" item="0"/>
        </tpls>
      </m>
      <m>
        <tpls c="8">
          <tpl hier="0" item="4"/>
          <tpl fld="3" item="0"/>
          <tpl hier="3" item="2"/>
          <tpl fld="4" item="6"/>
          <tpl hier="6" item="1"/>
          <tpl hier="7" item="7"/>
          <tpl fld="2" item="1"/>
          <tpl fld="1" item="0"/>
        </tpls>
      </m>
      <m>
        <tpls c="8">
          <tpl hier="0" item="4"/>
          <tpl fld="3" item="0"/>
          <tpl hier="3" item="2"/>
          <tpl fld="4" item="7"/>
          <tpl hier="6" item="1"/>
          <tpl hier="7" item="7"/>
          <tpl fld="2" item="3"/>
          <tpl fld="1" item="0"/>
        </tpls>
      </m>
      <m>
        <tpls c="8">
          <tpl hier="0" item="4"/>
          <tpl fld="3" item="0"/>
          <tpl hier="3" item="2"/>
          <tpl fld="4" item="8"/>
          <tpl hier="6" item="1"/>
          <tpl hier="7" item="7"/>
          <tpl fld="2" item="5"/>
          <tpl fld="1" item="0"/>
        </tpls>
      </m>
      <m>
        <tpls c="7">
          <tpl hier="0" item="4"/>
          <tpl fld="3" item="1"/>
          <tpl hier="3" item="2"/>
          <tpl hier="6" item="1"/>
          <tpl hier="7" item="7"/>
          <tpl fld="2" item="7"/>
          <tpl fld="1" item="0"/>
        </tpls>
      </m>
      <m>
        <tpls c="8">
          <tpl hier="0" item="4"/>
          <tpl fld="3" item="1"/>
          <tpl hier="3" item="2"/>
          <tpl fld="4" item="9"/>
          <tpl hier="6" item="1"/>
          <tpl hier="7" item="7"/>
          <tpl fld="2" item="9"/>
          <tpl fld="1" item="0"/>
        </tpls>
      </m>
      <m>
        <tpls c="8">
          <tpl hier="0" item="4"/>
          <tpl fld="3" item="1"/>
          <tpl hier="3" item="2"/>
          <tpl fld="4" item="12"/>
          <tpl hier="6" item="1"/>
          <tpl hier="7" item="7"/>
          <tpl fld="2" item="1"/>
          <tpl fld="1" item="0"/>
        </tpls>
      </m>
      <m>
        <tpls c="8">
          <tpl hier="0" item="4"/>
          <tpl fld="3" item="1"/>
          <tpl hier="3" item="2"/>
          <tpl fld="4" item="13"/>
          <tpl hier="6" item="1"/>
          <tpl hier="7" item="7"/>
          <tpl fld="2" item="3"/>
          <tpl fld="1" item="0"/>
        </tpls>
      </m>
      <m>
        <tpls c="8">
          <tpl hier="0" item="4"/>
          <tpl fld="3" item="1"/>
          <tpl hier="3" item="2"/>
          <tpl fld="4" item="14"/>
          <tpl hier="6" item="1"/>
          <tpl hier="7" item="7"/>
          <tpl fld="2" item="7"/>
          <tpl fld="1" item="0"/>
        </tpls>
      </m>
      <m>
        <tpls c="8">
          <tpl hier="0" item="4"/>
          <tpl fld="3" item="1"/>
          <tpl hier="3" item="2"/>
          <tpl fld="4" item="17"/>
          <tpl hier="6" item="1"/>
          <tpl hier="7" item="7"/>
          <tpl fld="2" item="1"/>
          <tpl fld="1" item="0"/>
        </tpls>
      </m>
      <m>
        <tpls c="8">
          <tpl hier="0" item="4"/>
          <tpl fld="3" item="1"/>
          <tpl hier="3" item="2"/>
          <tpl fld="4" item="18"/>
          <tpl hier="6" item="1"/>
          <tpl hier="7" item="7"/>
          <tpl fld="2" item="5"/>
          <tpl fld="1" item="0"/>
        </tpls>
      </m>
      <m>
        <tpls c="8">
          <tpl hier="0" item="4"/>
          <tpl fld="3" item="1"/>
          <tpl hier="3" item="2"/>
          <tpl fld="4" item="19"/>
          <tpl hier="6" item="1"/>
          <tpl hier="7" item="7"/>
          <tpl fld="2" item="9"/>
          <tpl fld="1" item="0"/>
        </tpls>
      </m>
      <m>
        <tpls c="8">
          <tpl hier="0" item="4"/>
          <tpl fld="3" item="0"/>
          <tpl hier="3" item="2"/>
          <tpl fld="4" item="3"/>
          <tpl hier="6" item="1"/>
          <tpl hier="7" item="7"/>
          <tpl fld="2" item="4"/>
          <tpl fld="1" item="0"/>
        </tpls>
      </m>
      <m>
        <tpls c="8">
          <tpl hier="0" item="4"/>
          <tpl fld="3" item="1"/>
          <tpl hier="3" item="2"/>
          <tpl fld="4" item="20"/>
          <tpl hier="6" item="1"/>
          <tpl hier="7" item="7"/>
          <tpl fld="2" item="4"/>
          <tpl fld="1" item="0"/>
        </tpls>
      </m>
      <m>
        <tpls c="8">
          <tpl hier="0" item="4"/>
          <tpl fld="3" item="0"/>
          <tpl hier="3" item="2"/>
          <tpl fld="4" item="3"/>
          <tpl hier="6" item="1"/>
          <tpl hier="7" item="7"/>
          <tpl fld="2" item="3"/>
          <tpl fld="1" item="0"/>
        </tpls>
      </m>
      <m>
        <tpls c="8">
          <tpl hier="0" item="4"/>
          <tpl fld="3" item="1"/>
          <tpl hier="3" item="2"/>
          <tpl fld="4" item="20"/>
          <tpl hier="6" item="1"/>
          <tpl hier="7" item="7"/>
          <tpl fld="2" item="3"/>
          <tpl fld="1" item="0"/>
        </tpls>
      </m>
      <m>
        <tpls c="8">
          <tpl hier="0" item="4"/>
          <tpl fld="3" item="0"/>
          <tpl hier="3" item="2"/>
          <tpl fld="4" item="3"/>
          <tpl hier="6" item="1"/>
          <tpl hier="7" item="7"/>
          <tpl fld="2" item="2"/>
          <tpl fld="1" item="0"/>
        </tpls>
      </m>
      <m>
        <tpls c="8">
          <tpl hier="0" item="4"/>
          <tpl fld="3" item="1"/>
          <tpl hier="3" item="2"/>
          <tpl fld="4" item="20"/>
          <tpl hier="6" item="1"/>
          <tpl hier="7" item="7"/>
          <tpl fld="2" item="2"/>
          <tpl fld="1" item="0"/>
        </tpls>
      </m>
      <m>
        <tpls c="8">
          <tpl hier="0" item="4"/>
          <tpl fld="3" item="1"/>
          <tpl hier="3" item="2"/>
          <tpl fld="4" item="19"/>
          <tpl hier="6" item="1"/>
          <tpl hier="7" item="7"/>
          <tpl fld="2" item="0"/>
          <tpl fld="1" item="0"/>
        </tpls>
      </m>
      <m>
        <tpls c="8">
          <tpl hier="0" item="4"/>
          <tpl fld="3" item="1"/>
          <tpl hier="3" item="2"/>
          <tpl fld="4" item="19"/>
          <tpl hier="6" item="1"/>
          <tpl hier="7" item="7"/>
          <tpl fld="2" item="1"/>
          <tpl fld="1" item="0"/>
        </tpls>
      </m>
      <m>
        <tpls c="8">
          <tpl hier="0" item="4"/>
          <tpl fld="3" item="1"/>
          <tpl hier="3" item="2"/>
          <tpl fld="4" item="19"/>
          <tpl hier="6" item="1"/>
          <tpl hier="7" item="7"/>
          <tpl fld="2" item="2"/>
          <tpl fld="1" item="0"/>
        </tpls>
      </m>
      <m>
        <tpls c="8">
          <tpl hier="0" item="4"/>
          <tpl fld="3" item="1"/>
          <tpl hier="3" item="2"/>
          <tpl fld="4" item="9"/>
          <tpl hier="6" item="1"/>
          <tpl hier="7" item="7"/>
          <tpl fld="2" item="0"/>
          <tpl fld="1" item="0"/>
        </tpls>
      </m>
      <m>
        <tpls c="8">
          <tpl hier="0" item="4"/>
          <tpl fld="3" item="1"/>
          <tpl hier="3" item="2"/>
          <tpl fld="4" item="9"/>
          <tpl hier="6" item="1"/>
          <tpl hier="7" item="7"/>
          <tpl fld="2" item="1"/>
          <tpl fld="1" item="0"/>
        </tpls>
      </m>
      <m>
        <tpls c="8">
          <tpl hier="0" item="4"/>
          <tpl fld="3" item="1"/>
          <tpl hier="3" item="2"/>
          <tpl fld="4" item="9"/>
          <tpl hier="6" item="1"/>
          <tpl hier="7" item="7"/>
          <tpl fld="2" item="2"/>
          <tpl fld="1" item="0"/>
        </tpls>
      </m>
      <m>
        <tpls c="8">
          <tpl hier="0" item="4"/>
          <tpl fld="3" item="0"/>
          <tpl hier="3" item="2"/>
          <tpl fld="4" item="2"/>
          <tpl hier="6" item="1"/>
          <tpl hier="7" item="7"/>
          <tpl fld="2" item="0"/>
          <tpl fld="1" item="0"/>
        </tpls>
      </m>
      <m>
        <tpls c="8">
          <tpl hier="0" item="4"/>
          <tpl fld="3" item="0"/>
          <tpl hier="3" item="2"/>
          <tpl fld="4" item="2"/>
          <tpl hier="6" item="1"/>
          <tpl hier="7" item="7"/>
          <tpl fld="2" item="1"/>
          <tpl fld="1" item="0"/>
        </tpls>
      </m>
      <m>
        <tpls c="8">
          <tpl hier="0" item="4"/>
          <tpl fld="3" item="0"/>
          <tpl hier="3" item="2"/>
          <tpl fld="4" item="2"/>
          <tpl hier="6" item="1"/>
          <tpl hier="7" item="7"/>
          <tpl fld="2" item="2"/>
          <tpl fld="1" item="0"/>
        </tpls>
      </m>
      <m>
        <tpls c="8">
          <tpl hier="0" item="4"/>
          <tpl fld="3" item="0"/>
          <tpl hier="3" item="2"/>
          <tpl fld="4" item="3"/>
          <tpl hier="6" item="1"/>
          <tpl hier="7" item="7"/>
          <tpl fld="2" item="1"/>
          <tpl fld="1" item="0"/>
        </tpls>
      </m>
      <m>
        <tpls c="8">
          <tpl hier="0" item="4"/>
          <tpl fld="3" item="1"/>
          <tpl hier="3" item="2"/>
          <tpl fld="4" item="20"/>
          <tpl hier="6" item="1"/>
          <tpl hier="7" item="7"/>
          <tpl fld="2" item="1"/>
          <tpl fld="1" item="0"/>
        </tpls>
      </m>
      <m>
        <tpls c="8">
          <tpl hier="0" item="4"/>
          <tpl fld="3" item="1"/>
          <tpl hier="3" item="2"/>
          <tpl fld="4" item="16"/>
          <tpl hier="6" item="1"/>
          <tpl hier="7" item="7"/>
          <tpl fld="2" item="0"/>
          <tpl fld="1" item="0"/>
        </tpls>
      </m>
      <m>
        <tpls c="8">
          <tpl hier="0" item="4"/>
          <tpl fld="3" item="1"/>
          <tpl hier="3" item="2"/>
          <tpl fld="4" item="16"/>
          <tpl hier="6" item="1"/>
          <tpl hier="7" item="7"/>
          <tpl fld="2" item="3"/>
          <tpl fld="1" item="0"/>
        </tpls>
      </m>
      <m>
        <tpls c="8">
          <tpl hier="0" item="4"/>
          <tpl fld="3" item="1"/>
          <tpl hier="3" item="2"/>
          <tpl fld="4" item="16"/>
          <tpl hier="6" item="1"/>
          <tpl hier="7" item="7"/>
          <tpl fld="2" item="4"/>
          <tpl fld="1" item="0"/>
        </tpls>
      </m>
      <m>
        <tpls c="8">
          <tpl hier="0" item="4"/>
          <tpl fld="3" item="1"/>
          <tpl hier="3" item="2"/>
          <tpl fld="4" item="16"/>
          <tpl hier="6" item="1"/>
          <tpl hier="7" item="7"/>
          <tpl fld="2" item="5"/>
          <tpl fld="1" item="0"/>
        </tpls>
      </m>
      <m>
        <tpls c="8">
          <tpl hier="0" item="4"/>
          <tpl fld="3" item="1"/>
          <tpl hier="3" item="2"/>
          <tpl fld="4" item="16"/>
          <tpl hier="6" item="1"/>
          <tpl hier="7" item="7"/>
          <tpl fld="2" item="6"/>
          <tpl fld="1" item="0"/>
        </tpls>
      </m>
      <m>
        <tpls c="8">
          <tpl hier="0" item="4"/>
          <tpl fld="3" item="1"/>
          <tpl hier="3" item="2"/>
          <tpl fld="4" item="10"/>
          <tpl hier="6" item="1"/>
          <tpl hier="7" item="7"/>
          <tpl fld="2" item="0"/>
          <tpl fld="1" item="0"/>
        </tpls>
      </m>
      <m>
        <tpls c="8">
          <tpl hier="0" item="4"/>
          <tpl fld="3" item="1"/>
          <tpl hier="3" item="2"/>
          <tpl fld="4" item="10"/>
          <tpl hier="6" item="1"/>
          <tpl hier="7" item="7"/>
          <tpl fld="2" item="3"/>
          <tpl fld="1" item="0"/>
        </tpls>
      </m>
      <m>
        <tpls c="8">
          <tpl hier="0" item="4"/>
          <tpl fld="3" item="1"/>
          <tpl hier="3" item="2"/>
          <tpl fld="4" item="10"/>
          <tpl hier="6" item="1"/>
          <tpl hier="7" item="7"/>
          <tpl fld="2" item="4"/>
          <tpl fld="1" item="0"/>
        </tpls>
      </m>
      <m>
        <tpls c="8">
          <tpl hier="0" item="4"/>
          <tpl fld="3" item="1"/>
          <tpl hier="3" item="2"/>
          <tpl fld="4" item="10"/>
          <tpl hier="6" item="1"/>
          <tpl hier="7" item="7"/>
          <tpl fld="2" item="1"/>
          <tpl fld="1" item="0"/>
        </tpls>
      </m>
      <m>
        <tpls c="8">
          <tpl hier="0" item="4"/>
          <tpl fld="3" item="1"/>
          <tpl hier="3" item="2"/>
          <tpl fld="4" item="10"/>
          <tpl hier="6" item="1"/>
          <tpl hier="7" item="7"/>
          <tpl fld="2" item="5"/>
          <tpl fld="1" item="0"/>
        </tpls>
      </m>
      <m>
        <tpls c="8">
          <tpl hier="0" item="4"/>
          <tpl fld="3" item="1"/>
          <tpl hier="3" item="2"/>
          <tpl fld="4" item="10"/>
          <tpl hier="6" item="1"/>
          <tpl hier="7" item="7"/>
          <tpl fld="2" item="6"/>
          <tpl fld="1" item="0"/>
        </tpls>
      </m>
      <m>
        <tpls c="8">
          <tpl hier="0" item="4"/>
          <tpl fld="3" item="0"/>
          <tpl hier="3" item="2"/>
          <tpl fld="4" item="4"/>
          <tpl hier="6" item="1"/>
          <tpl hier="7" item="7"/>
          <tpl fld="2" item="0"/>
          <tpl fld="1" item="0"/>
        </tpls>
      </m>
      <m>
        <tpls c="8">
          <tpl hier="0" item="4"/>
          <tpl fld="3" item="0"/>
          <tpl hier="3" item="2"/>
          <tpl fld="4" item="4"/>
          <tpl hier="6" item="1"/>
          <tpl hier="7" item="7"/>
          <tpl fld="2" item="3"/>
          <tpl fld="1" item="0"/>
        </tpls>
      </m>
      <m>
        <tpls c="8">
          <tpl hier="0" item="4"/>
          <tpl fld="3" item="0"/>
          <tpl hier="3" item="2"/>
          <tpl fld="4" item="4"/>
          <tpl hier="6" item="1"/>
          <tpl hier="7" item="7"/>
          <tpl fld="2" item="2"/>
          <tpl fld="1" item="0"/>
        </tpls>
      </m>
      <m>
        <tpls c="8">
          <tpl hier="0" item="4"/>
          <tpl fld="3" item="0"/>
          <tpl hier="3" item="2"/>
          <tpl fld="4" item="4"/>
          <tpl hier="6" item="1"/>
          <tpl hier="7" item="7"/>
          <tpl fld="2" item="4"/>
          <tpl fld="1" item="0"/>
        </tpls>
      </m>
      <m>
        <tpls c="8">
          <tpl hier="0" item="4"/>
          <tpl fld="3" item="0"/>
          <tpl hier="3" item="2"/>
          <tpl fld="4" item="4"/>
          <tpl hier="6" item="1"/>
          <tpl hier="7" item="7"/>
          <tpl fld="2" item="5"/>
          <tpl fld="1" item="0"/>
        </tpls>
      </m>
      <m>
        <tpls c="8">
          <tpl hier="0" item="4"/>
          <tpl fld="3" item="0"/>
          <tpl hier="3" item="2"/>
          <tpl fld="4" item="4"/>
          <tpl hier="6" item="1"/>
          <tpl hier="7" item="7"/>
          <tpl fld="2" item="6"/>
          <tpl fld="1" item="0"/>
        </tpls>
      </m>
      <m>
        <tpls c="8">
          <tpl hier="0" item="4"/>
          <tpl fld="3" item="1"/>
          <tpl hier="3" item="2"/>
          <tpl fld="4" item="15"/>
          <tpl hier="6" item="1"/>
          <tpl hier="7" item="7"/>
          <tpl fld="2" item="1"/>
          <tpl fld="1" item="0"/>
        </tpls>
      </m>
      <m>
        <tpls c="8">
          <tpl hier="0" item="4"/>
          <tpl fld="3" item="1"/>
          <tpl hier="3" item="2"/>
          <tpl fld="4" item="15"/>
          <tpl hier="6" item="1"/>
          <tpl hier="7" item="7"/>
          <tpl fld="2" item="2"/>
          <tpl fld="1" item="0"/>
        </tpls>
      </m>
      <m>
        <tpls c="8">
          <tpl hier="0" item="4"/>
          <tpl fld="3" item="1"/>
          <tpl hier="3" item="2"/>
          <tpl fld="4" item="15"/>
          <tpl hier="6" item="1"/>
          <tpl hier="7" item="7"/>
          <tpl fld="2" item="3"/>
          <tpl fld="1" item="0"/>
        </tpls>
      </m>
      <m>
        <tpls c="8">
          <tpl hier="0" item="4"/>
          <tpl fld="3" item="1"/>
          <tpl hier="3" item="2"/>
          <tpl fld="4" item="15"/>
          <tpl hier="6" item="1"/>
          <tpl hier="7" item="7"/>
          <tpl fld="2" item="0"/>
          <tpl fld="1" item="0"/>
        </tpls>
      </m>
      <m>
        <tpls c="8">
          <tpl hier="0" item="4"/>
          <tpl fld="3" item="1"/>
          <tpl hier="3" item="2"/>
          <tpl fld="4" item="15"/>
          <tpl hier="6" item="1"/>
          <tpl hier="7" item="7"/>
          <tpl fld="2" item="4"/>
          <tpl fld="1" item="0"/>
        </tpls>
      </m>
      <m>
        <tpls c="8">
          <tpl hier="0" item="4"/>
          <tpl fld="3" item="1"/>
          <tpl hier="3" item="2"/>
          <tpl fld="4" item="17"/>
          <tpl hier="6" item="8"/>
          <tpl hier="7" item="7"/>
          <tpl fld="2" item="10"/>
          <tpl fld="1" item="0"/>
        </tpls>
      </m>
      <m>
        <tpls c="8">
          <tpl hier="0" item="4"/>
          <tpl fld="3" item="1"/>
          <tpl hier="3" item="2"/>
          <tpl fld="4" item="12"/>
          <tpl hier="6" item="8"/>
          <tpl hier="7" item="7"/>
          <tpl fld="2" item="10"/>
          <tpl fld="1" item="0"/>
        </tpls>
      </m>
      <m in="0">
        <tpls c="8">
          <tpl hier="0" item="4"/>
          <tpl fld="3" item="1"/>
          <tpl hier="3" item="2"/>
          <tpl fld="4" item="11"/>
          <tpl hier="6" item="8"/>
          <tpl hier="7" item="7"/>
          <tpl fld="2" item="8"/>
          <tpl fld="1" item="0"/>
        </tpls>
      </m>
      <m>
        <tpls c="8">
          <tpl hier="0" item="4"/>
          <tpl fld="3" item="0"/>
          <tpl hier="3" item="2"/>
          <tpl fld="4" item="6"/>
          <tpl hier="6" item="8"/>
          <tpl hier="7" item="7"/>
          <tpl fld="2" item="10"/>
          <tpl fld="1" item="0"/>
        </tpls>
      </m>
      <m in="0">
        <tpls c="8">
          <tpl hier="0" item="4"/>
          <tpl fld="3" item="0"/>
          <tpl hier="3" item="2"/>
          <tpl fld="4" item="5"/>
          <tpl hier="6" item="8"/>
          <tpl hier="7" item="7"/>
          <tpl fld="2" item="8"/>
          <tpl fld="1" item="0"/>
        </tpls>
      </m>
      <m>
        <tpls c="8">
          <tpl hier="0" item="4"/>
          <tpl fld="3" item="0"/>
          <tpl hier="3" item="2"/>
          <tpl fld="4" item="0"/>
          <tpl hier="6" item="8"/>
          <tpl hier="7" item="7"/>
          <tpl fld="2" item="10"/>
          <tpl fld="1" item="0"/>
        </tpls>
      </m>
      <m in="0">
        <tpls c="7">
          <tpl hier="0" item="4"/>
          <tpl fld="3" item="0"/>
          <tpl hier="3" item="2"/>
          <tpl hier="6" item="8"/>
          <tpl hier="7" item="7"/>
          <tpl fld="2" item="8"/>
          <tpl fld="1" item="0"/>
        </tpls>
      </m>
      <m in="0">
        <tpls c="8">
          <tpl hier="0" item="4"/>
          <tpl fld="3" item="0"/>
          <tpl hier="3" item="2"/>
          <tpl fld="4" item="5"/>
          <tpl hier="6" item="8"/>
          <tpl hier="7" item="7"/>
          <tpl fld="2" item="4"/>
          <tpl fld="1" item="0"/>
        </tpls>
      </m>
      <m in="0">
        <tpls c="8">
          <tpl hier="0" item="4"/>
          <tpl fld="3" item="0"/>
          <tpl hier="3" item="2"/>
          <tpl fld="4" item="6"/>
          <tpl hier="6" item="8"/>
          <tpl hier="7" item="7"/>
          <tpl fld="2" item="5"/>
          <tpl fld="1" item="0"/>
        </tpls>
      </m>
      <m in="0">
        <tpls c="8">
          <tpl hier="0" item="4"/>
          <tpl fld="3" item="1"/>
          <tpl hier="3" item="2"/>
          <tpl fld="4" item="17"/>
          <tpl hier="6" item="8"/>
          <tpl hier="7" item="7"/>
          <tpl fld="2" item="9"/>
          <tpl fld="1" item="0"/>
        </tpls>
      </m>
      <m in="0">
        <tpls c="8">
          <tpl hier="0" item="4"/>
          <tpl fld="3" item="1"/>
          <tpl hier="3" item="2"/>
          <tpl fld="4" item="14"/>
          <tpl hier="6" item="8"/>
          <tpl hier="7" item="7"/>
          <tpl fld="2" item="0"/>
          <tpl fld="1" item="0"/>
        </tpls>
      </m>
      <m in="0">
        <tpls c="8">
          <tpl hier="0" item="4"/>
          <tpl fld="3" item="1"/>
          <tpl hier="3" item="2"/>
          <tpl fld="4" item="12"/>
          <tpl hier="6" item="8"/>
          <tpl hier="7" item="7"/>
          <tpl fld="2" item="9"/>
          <tpl fld="1" item="0"/>
        </tpls>
      </m>
      <m in="0">
        <tpls c="8">
          <tpl hier="0" item="4"/>
          <tpl fld="3" item="1"/>
          <tpl hier="3" item="2"/>
          <tpl fld="4" item="11"/>
          <tpl hier="6" item="8"/>
          <tpl hier="7" item="7"/>
          <tpl fld="2" item="7"/>
          <tpl fld="1" item="0"/>
        </tpls>
      </m>
      <m in="0">
        <tpls c="7">
          <tpl hier="0" item="4"/>
          <tpl fld="3" item="1"/>
          <tpl hier="3" item="2"/>
          <tpl hier="6" item="8"/>
          <tpl hier="7" item="7"/>
          <tpl fld="2" item="0"/>
          <tpl fld="1" item="0"/>
        </tpls>
      </m>
      <m in="0">
        <tpls c="8">
          <tpl hier="0" item="4"/>
          <tpl fld="3" item="0"/>
          <tpl hier="3" item="2"/>
          <tpl fld="4" item="6"/>
          <tpl hier="6" item="8"/>
          <tpl hier="7" item="7"/>
          <tpl fld="2" item="9"/>
          <tpl fld="1" item="0"/>
        </tpls>
      </m>
      <m in="0">
        <tpls c="8">
          <tpl hier="0" item="4"/>
          <tpl fld="3" item="0"/>
          <tpl hier="3" item="2"/>
          <tpl fld="4" item="5"/>
          <tpl hier="6" item="8"/>
          <tpl hier="7" item="7"/>
          <tpl fld="2" item="7"/>
          <tpl fld="1" item="0"/>
        </tpls>
      </m>
      <m in="0">
        <tpls c="8">
          <tpl hier="0" item="4"/>
          <tpl fld="3" item="0"/>
          <tpl hier="3" item="2"/>
          <tpl fld="4" item="0"/>
          <tpl hier="6" item="8"/>
          <tpl hier="7" item="7"/>
          <tpl fld="2" item="9"/>
          <tpl fld="1" item="0"/>
        </tpls>
      </m>
      <m in="0">
        <tpls c="7">
          <tpl hier="0" item="4"/>
          <tpl fld="3" item="0"/>
          <tpl hier="3" item="2"/>
          <tpl hier="6" item="8"/>
          <tpl hier="7" item="7"/>
          <tpl fld="2" item="7"/>
          <tpl fld="1" item="0"/>
        </tpls>
      </m>
      <m in="0">
        <tpls c="8">
          <tpl hier="0" item="4"/>
          <tpl fld="3" item="1"/>
          <tpl hier="3" item="2"/>
          <tpl fld="4" item="20"/>
          <tpl hier="6" item="8"/>
          <tpl hier="7" item="7"/>
          <tpl fld="2" item="0"/>
          <tpl fld="1" item="0"/>
        </tpls>
      </m>
      <m>
        <tpls c="8">
          <tpl hier="0" item="4"/>
          <tpl fld="3" item="0"/>
          <tpl hier="3" item="2"/>
          <tpl fld="4" item="8"/>
          <tpl hier="6" item="8"/>
          <tpl hier="7" item="7"/>
          <tpl fld="2" item="10"/>
          <tpl fld="1" item="0"/>
        </tpls>
      </m>
      <m in="0">
        <tpls c="8">
          <tpl hier="0" item="4"/>
          <tpl fld="3" item="0"/>
          <tpl hier="3" item="2"/>
          <tpl fld="4" item="0"/>
          <tpl hier="6" item="8"/>
          <tpl hier="7" item="7"/>
          <tpl fld="2" item="6"/>
          <tpl fld="1" item="0"/>
        </tpls>
      </m>
      <m in="0">
        <tpls c="8">
          <tpl hier="0" item="4"/>
          <tpl fld="3" item="1"/>
          <tpl hier="3" item="2"/>
          <tpl fld="4" item="17"/>
          <tpl hier="6" item="8"/>
          <tpl hier="7" item="7"/>
          <tpl fld="2" item="5"/>
          <tpl fld="1" item="0"/>
        </tpls>
      </m>
      <m in="0">
        <tpls c="7">
          <tpl hier="0" item="4"/>
          <tpl fld="3" item="0"/>
          <tpl hier="3" item="2"/>
          <tpl hier="6" item="8"/>
          <tpl hier="7" item="7"/>
          <tpl fld="2" item="3"/>
          <tpl fld="1" item="0"/>
        </tpls>
      </m>
      <m in="0">
        <tpls c="8">
          <tpl hier="0" item="4"/>
          <tpl fld="3" item="1"/>
          <tpl hier="3" item="2"/>
          <tpl fld="4" item="17"/>
          <tpl hier="6" item="8"/>
          <tpl hier="7" item="7"/>
          <tpl fld="2" item="8"/>
          <tpl fld="1" item="0"/>
        </tpls>
      </m>
      <m>
        <tpls c="8">
          <tpl hier="0" item="4"/>
          <tpl fld="3" item="1"/>
          <tpl hier="3" item="2"/>
          <tpl fld="4" item="13"/>
          <tpl hier="6" item="8"/>
          <tpl hier="7" item="7"/>
          <tpl fld="2" item="10"/>
          <tpl fld="1" item="0"/>
        </tpls>
      </m>
      <m in="0">
        <tpls c="8">
          <tpl hier="0" item="4"/>
          <tpl fld="3" item="1"/>
          <tpl hier="3" item="2"/>
          <tpl fld="4" item="12"/>
          <tpl hier="6" item="8"/>
          <tpl hier="7" item="7"/>
          <tpl fld="2" item="8"/>
          <tpl fld="1" item="0"/>
        </tpls>
      </m>
      <m in="0">
        <tpls c="8">
          <tpl hier="0" item="4"/>
          <tpl fld="3" item="1"/>
          <tpl hier="3" item="2"/>
          <tpl fld="4" item="11"/>
          <tpl hier="6" item="8"/>
          <tpl hier="7" item="7"/>
          <tpl fld="2" item="6"/>
          <tpl fld="1" item="0"/>
        </tpls>
      </m>
      <m>
        <tpls c="8">
          <tpl hier="0" item="4"/>
          <tpl fld="3" item="0"/>
          <tpl hier="3" item="2"/>
          <tpl fld="4" item="7"/>
          <tpl hier="6" item="8"/>
          <tpl hier="7" item="7"/>
          <tpl fld="2" item="10"/>
          <tpl fld="1" item="0"/>
        </tpls>
      </m>
      <m in="0">
        <tpls c="8">
          <tpl hier="0" item="4"/>
          <tpl fld="3" item="0"/>
          <tpl hier="3" item="2"/>
          <tpl fld="4" item="6"/>
          <tpl hier="6" item="8"/>
          <tpl hier="7" item="7"/>
          <tpl fld="2" item="8"/>
          <tpl fld="1" item="0"/>
        </tpls>
      </m>
      <m in="0">
        <tpls c="8">
          <tpl hier="0" item="4"/>
          <tpl fld="3" item="0"/>
          <tpl hier="3" item="2"/>
          <tpl fld="4" item="5"/>
          <tpl hier="6" item="8"/>
          <tpl hier="7" item="7"/>
          <tpl fld="2" item="6"/>
          <tpl fld="1" item="0"/>
        </tpls>
      </m>
      <m in="0">
        <tpls c="8">
          <tpl hier="0" item="4"/>
          <tpl fld="3" item="0"/>
          <tpl hier="3" item="2"/>
          <tpl fld="4" item="0"/>
          <tpl hier="6" item="8"/>
          <tpl hier="7" item="7"/>
          <tpl fld="2" item="8"/>
          <tpl fld="1" item="0"/>
        </tpls>
      </m>
      <m in="0">
        <tpls c="7">
          <tpl hier="0" item="4"/>
          <tpl fld="3" item="0"/>
          <tpl hier="3" item="2"/>
          <tpl hier="6" item="8"/>
          <tpl hier="7" item="7"/>
          <tpl fld="2" item="6"/>
          <tpl fld="1" item="0"/>
        </tpls>
      </m>
      <m in="0">
        <tpls c="8">
          <tpl hier="0" item="4"/>
          <tpl fld="3" item="1"/>
          <tpl hier="3" item="2"/>
          <tpl fld="4" item="13"/>
          <tpl hier="6" item="8"/>
          <tpl hier="7" item="7"/>
          <tpl fld="2" item="8"/>
          <tpl fld="1" item="0"/>
        </tpls>
      </m>
      <m in="0">
        <tpls c="8">
          <tpl hier="0" item="4"/>
          <tpl fld="3" item="0"/>
          <tpl hier="3" item="2"/>
          <tpl fld="4" item="7"/>
          <tpl hier="6" item="8"/>
          <tpl hier="7" item="7"/>
          <tpl fld="2" item="7"/>
          <tpl fld="1" item="0"/>
        </tpls>
      </m>
      <m in="0">
        <tpls c="8">
          <tpl hier="0" item="4"/>
          <tpl fld="3" item="1"/>
          <tpl hier="3" item="2"/>
          <tpl fld="4" item="17"/>
          <tpl hier="6" item="8"/>
          <tpl hier="7" item="7"/>
          <tpl fld="2" item="7"/>
          <tpl fld="1" item="0"/>
        </tpls>
      </m>
      <m in="0">
        <tpls c="8">
          <tpl hier="0" item="4"/>
          <tpl fld="3" item="1"/>
          <tpl hier="3" item="2"/>
          <tpl fld="4" item="13"/>
          <tpl hier="6" item="8"/>
          <tpl hier="7" item="7"/>
          <tpl fld="2" item="9"/>
          <tpl fld="1" item="0"/>
        </tpls>
      </m>
      <m in="0">
        <tpls c="8">
          <tpl hier="0" item="4"/>
          <tpl fld="3" item="1"/>
          <tpl hier="3" item="2"/>
          <tpl fld="4" item="12"/>
          <tpl hier="6" item="8"/>
          <tpl hier="7" item="7"/>
          <tpl fld="2" item="7"/>
          <tpl fld="1" item="0"/>
        </tpls>
      </m>
      <m in="0">
        <tpls c="8">
          <tpl hier="0" item="4"/>
          <tpl fld="3" item="1"/>
          <tpl hier="3" item="2"/>
          <tpl fld="4" item="11"/>
          <tpl hier="6" item="8"/>
          <tpl hier="7" item="7"/>
          <tpl fld="2" item="5"/>
          <tpl fld="1" item="0"/>
        </tpls>
      </m>
      <m in="0">
        <tpls c="8">
          <tpl hier="0" item="4"/>
          <tpl fld="3" item="0"/>
          <tpl hier="3" item="2"/>
          <tpl fld="4" item="7"/>
          <tpl hier="6" item="8"/>
          <tpl hier="7" item="7"/>
          <tpl fld="2" item="9"/>
          <tpl fld="1" item="0"/>
        </tpls>
      </m>
      <m in="0">
        <tpls c="8">
          <tpl hier="0" item="4"/>
          <tpl fld="3" item="0"/>
          <tpl hier="3" item="2"/>
          <tpl fld="4" item="6"/>
          <tpl hier="6" item="8"/>
          <tpl hier="7" item="7"/>
          <tpl fld="2" item="7"/>
          <tpl fld="1" item="0"/>
        </tpls>
      </m>
      <m in="0">
        <tpls c="8">
          <tpl hier="0" item="4"/>
          <tpl fld="3" item="0"/>
          <tpl hier="3" item="2"/>
          <tpl fld="4" item="5"/>
          <tpl hier="6" item="8"/>
          <tpl hier="7" item="7"/>
          <tpl fld="2" item="5"/>
          <tpl fld="1" item="0"/>
        </tpls>
      </m>
      <m in="0">
        <tpls c="8">
          <tpl hier="0" item="4"/>
          <tpl fld="3" item="0"/>
          <tpl hier="3" item="2"/>
          <tpl fld="4" item="0"/>
          <tpl hier="6" item="8"/>
          <tpl hier="7" item="7"/>
          <tpl fld="2" item="7"/>
          <tpl fld="1" item="0"/>
        </tpls>
      </m>
      <m in="0">
        <tpls c="7">
          <tpl hier="0" item="4"/>
          <tpl fld="3" item="0"/>
          <tpl hier="3" item="2"/>
          <tpl hier="6" item="8"/>
          <tpl hier="7" item="7"/>
          <tpl fld="2" item="5"/>
          <tpl fld="1" item="0"/>
        </tpls>
      </m>
      <m in="0">
        <tpls c="8">
          <tpl hier="0" item="4"/>
          <tpl fld="3" item="1"/>
          <tpl hier="3" item="2"/>
          <tpl fld="4" item="12"/>
          <tpl hier="6" item="8"/>
          <tpl hier="7" item="7"/>
          <tpl fld="2" item="6"/>
          <tpl fld="1" item="0"/>
        </tpls>
      </m>
      <m in="0">
        <tpls c="7">
          <tpl hier="0" item="4"/>
          <tpl fld="3" item="0"/>
          <tpl hier="3" item="2"/>
          <tpl hier="6" item="8"/>
          <tpl hier="7" item="7"/>
          <tpl fld="2" item="4"/>
          <tpl fld="1" item="0"/>
        </tpls>
      </m>
      <m in="0">
        <tpls c="8">
          <tpl hier="0" item="4"/>
          <tpl fld="3" item="0"/>
          <tpl hier="3" item="2"/>
          <tpl fld="4" item="0"/>
          <tpl hier="6" item="8"/>
          <tpl hier="7" item="7"/>
          <tpl fld="2" item="5"/>
          <tpl fld="1" item="0"/>
        </tpls>
      </m>
      <m in="0">
        <tpls c="8">
          <tpl hier="0" item="4"/>
          <tpl fld="3" item="1"/>
          <tpl hier="3" item="2"/>
          <tpl fld="4" item="18"/>
          <tpl hier="6" item="8"/>
          <tpl hier="7" item="7"/>
          <tpl fld="2" item="8"/>
          <tpl fld="1" item="0"/>
        </tpls>
      </m>
      <m in="0">
        <tpls c="8">
          <tpl hier="0" item="4"/>
          <tpl fld="3" item="1"/>
          <tpl hier="3" item="2"/>
          <tpl fld="4" item="17"/>
          <tpl hier="6" item="8"/>
          <tpl hier="7" item="7"/>
          <tpl fld="2" item="4"/>
          <tpl fld="1" item="0"/>
        </tpls>
      </m>
      <m>
        <tpls c="8">
          <tpl hier="0" item="4"/>
          <tpl fld="3" item="1"/>
          <tpl hier="3" item="2"/>
          <tpl fld="4" item="14"/>
          <tpl hier="6" item="8"/>
          <tpl hier="7" item="7"/>
          <tpl fld="2" item="10"/>
          <tpl fld="1" item="0"/>
        </tpls>
      </m>
      <m in="0">
        <tpls c="8">
          <tpl hier="0" item="4"/>
          <tpl fld="3" item="1"/>
          <tpl hier="3" item="2"/>
          <tpl fld="4" item="13"/>
          <tpl hier="6" item="8"/>
          <tpl hier="7" item="7"/>
          <tpl fld="2" item="6"/>
          <tpl fld="1" item="0"/>
        </tpls>
      </m>
      <m in="0">
        <tpls c="8">
          <tpl hier="0" item="4"/>
          <tpl fld="3" item="1"/>
          <tpl hier="3" item="2"/>
          <tpl fld="4" item="12"/>
          <tpl hier="6" item="8"/>
          <tpl hier="7" item="7"/>
          <tpl fld="2" item="4"/>
          <tpl fld="1" item="0"/>
        </tpls>
      </m>
      <m in="0">
        <tpls c="8">
          <tpl hier="0" item="4"/>
          <tpl fld="3" item="1"/>
          <tpl hier="3" item="2"/>
          <tpl fld="4" item="11"/>
          <tpl hier="6" item="8"/>
          <tpl hier="7" item="7"/>
          <tpl fld="2" item="2"/>
          <tpl fld="1" item="0"/>
        </tpls>
      </m>
      <m>
        <tpls c="7">
          <tpl hier="0" item="4"/>
          <tpl fld="3" item="1"/>
          <tpl hier="3" item="2"/>
          <tpl hier="6" item="8"/>
          <tpl hier="7" item="7"/>
          <tpl fld="2" item="10"/>
          <tpl fld="1" item="0"/>
        </tpls>
      </m>
      <m in="0">
        <tpls c="8">
          <tpl hier="0" item="4"/>
          <tpl fld="3" item="0"/>
          <tpl hier="3" item="2"/>
          <tpl fld="4" item="8"/>
          <tpl hier="6" item="8"/>
          <tpl hier="7" item="7"/>
          <tpl fld="2" item="8"/>
          <tpl fld="1" item="0"/>
        </tpls>
      </m>
      <m in="0">
        <tpls c="8">
          <tpl hier="0" item="4"/>
          <tpl fld="3" item="0"/>
          <tpl hier="3" item="2"/>
          <tpl fld="4" item="7"/>
          <tpl hier="6" item="8"/>
          <tpl hier="7" item="7"/>
          <tpl fld="2" item="6"/>
          <tpl fld="1" item="0"/>
        </tpls>
      </m>
      <m in="0">
        <tpls c="8">
          <tpl hier="0" item="4"/>
          <tpl fld="3" item="0"/>
          <tpl hier="3" item="2"/>
          <tpl fld="4" item="6"/>
          <tpl hier="6" item="8"/>
          <tpl hier="7" item="7"/>
          <tpl fld="2" item="4"/>
          <tpl fld="1" item="0"/>
        </tpls>
      </m>
      <m in="0">
        <tpls c="8">
          <tpl hier="0" item="4"/>
          <tpl fld="3" item="0"/>
          <tpl hier="3" item="2"/>
          <tpl fld="4" item="5"/>
          <tpl hier="6" item="8"/>
          <tpl hier="7" item="7"/>
          <tpl fld="2" item="2"/>
          <tpl fld="1" item="0"/>
        </tpls>
      </m>
      <m in="0">
        <tpls c="8">
          <tpl hier="0" item="4"/>
          <tpl fld="3" item="0"/>
          <tpl hier="3" item="2"/>
          <tpl fld="4" item="1"/>
          <tpl hier="6" item="8"/>
          <tpl hier="7" item="7"/>
          <tpl fld="2" item="8"/>
          <tpl fld="1" item="0"/>
        </tpls>
      </m>
      <m in="0">
        <tpls c="8">
          <tpl hier="0" item="4"/>
          <tpl fld="3" item="0"/>
          <tpl hier="3" item="2"/>
          <tpl fld="4" item="0"/>
          <tpl hier="6" item="8"/>
          <tpl hier="7" item="7"/>
          <tpl fld="2" item="4"/>
          <tpl fld="1" item="0"/>
        </tpls>
      </m>
      <m in="0">
        <tpls c="7">
          <tpl hier="0" item="4"/>
          <tpl fld="3" item="0"/>
          <tpl hier="3" item="2"/>
          <tpl hier="6" item="8"/>
          <tpl hier="7" item="7"/>
          <tpl fld="2" item="2"/>
          <tpl fld="1" item="0"/>
        </tpls>
      </m>
      <m in="0">
        <tpls c="8">
          <tpl hier="0" item="4"/>
          <tpl fld="3" item="1"/>
          <tpl hier="3" item="2"/>
          <tpl fld="4" item="18"/>
          <tpl hier="6" item="8"/>
          <tpl hier="7" item="7"/>
          <tpl fld="2" item="7"/>
          <tpl fld="1" item="0"/>
        </tpls>
      </m>
      <m in="0">
        <tpls c="8">
          <tpl hier="0" item="4"/>
          <tpl fld="3" item="1"/>
          <tpl hier="3" item="2"/>
          <tpl fld="4" item="17"/>
          <tpl hier="6" item="8"/>
          <tpl hier="7" item="7"/>
          <tpl fld="2" item="3"/>
          <tpl fld="1" item="0"/>
        </tpls>
      </m>
      <m in="0">
        <tpls c="8">
          <tpl hier="0" item="4"/>
          <tpl fld="3" item="1"/>
          <tpl hier="3" item="2"/>
          <tpl fld="4" item="14"/>
          <tpl hier="6" item="8"/>
          <tpl hier="7" item="7"/>
          <tpl fld="2" item="9"/>
          <tpl fld="1" item="0"/>
        </tpls>
      </m>
      <m in="0">
        <tpls c="8">
          <tpl hier="0" item="4"/>
          <tpl fld="3" item="1"/>
          <tpl hier="3" item="2"/>
          <tpl fld="4" item="13"/>
          <tpl hier="6" item="8"/>
          <tpl hier="7" item="7"/>
          <tpl fld="2" item="5"/>
          <tpl fld="1" item="0"/>
        </tpls>
      </m>
      <m in="0">
        <tpls c="8">
          <tpl hier="0" item="4"/>
          <tpl fld="3" item="1"/>
          <tpl hier="3" item="2"/>
          <tpl fld="4" item="12"/>
          <tpl hier="6" item="8"/>
          <tpl hier="7" item="7"/>
          <tpl fld="2" item="3"/>
          <tpl fld="1" item="0"/>
        </tpls>
      </m>
      <m in="0">
        <tpls c="8">
          <tpl hier="0" item="4"/>
          <tpl fld="3" item="1"/>
          <tpl hier="3" item="2"/>
          <tpl fld="4" item="11"/>
          <tpl hier="6" item="8"/>
          <tpl hier="7" item="7"/>
          <tpl fld="2" item="1"/>
          <tpl fld="1" item="0"/>
        </tpls>
      </m>
      <m in="0">
        <tpls c="7">
          <tpl hier="0" item="4"/>
          <tpl fld="3" item="1"/>
          <tpl hier="3" item="2"/>
          <tpl hier="6" item="8"/>
          <tpl hier="7" item="7"/>
          <tpl fld="2" item="9"/>
          <tpl fld="1" item="0"/>
        </tpls>
      </m>
      <m in="0">
        <tpls c="8">
          <tpl hier="0" item="4"/>
          <tpl fld="3" item="0"/>
          <tpl hier="3" item="2"/>
          <tpl fld="4" item="8"/>
          <tpl hier="6" item="8"/>
          <tpl hier="7" item="7"/>
          <tpl fld="2" item="7"/>
          <tpl fld="1" item="0"/>
        </tpls>
      </m>
      <m in="0">
        <tpls c="8">
          <tpl hier="0" item="4"/>
          <tpl fld="3" item="0"/>
          <tpl hier="3" item="2"/>
          <tpl fld="4" item="7"/>
          <tpl hier="6" item="8"/>
          <tpl hier="7" item="7"/>
          <tpl fld="2" item="5"/>
          <tpl fld="1" item="0"/>
        </tpls>
      </m>
      <m in="0">
        <tpls c="8">
          <tpl hier="0" item="4"/>
          <tpl fld="3" item="0"/>
          <tpl hier="3" item="2"/>
          <tpl fld="4" item="6"/>
          <tpl hier="6" item="8"/>
          <tpl hier="7" item="7"/>
          <tpl fld="2" item="3"/>
          <tpl fld="1" item="0"/>
        </tpls>
      </m>
      <m in="0">
        <tpls c="8">
          <tpl hier="0" item="4"/>
          <tpl fld="3" item="0"/>
          <tpl hier="3" item="2"/>
          <tpl fld="4" item="5"/>
          <tpl hier="6" item="8"/>
          <tpl hier="7" item="7"/>
          <tpl fld="2" item="1"/>
          <tpl fld="1" item="0"/>
        </tpls>
      </m>
      <m in="0">
        <tpls c="8">
          <tpl hier="0" item="4"/>
          <tpl fld="3" item="0"/>
          <tpl hier="3" item="2"/>
          <tpl fld="4" item="1"/>
          <tpl hier="6" item="8"/>
          <tpl hier="7" item="7"/>
          <tpl fld="2" item="7"/>
          <tpl fld="1" item="0"/>
        </tpls>
      </m>
      <m>
        <tpls c="8">
          <tpl hier="0" item="4"/>
          <tpl fld="3" item="1"/>
          <tpl hier="3" item="2"/>
          <tpl fld="4" item="19"/>
          <tpl hier="6" item="8"/>
          <tpl hier="7" item="7"/>
          <tpl fld="2" item="10"/>
          <tpl fld="1" item="0"/>
        </tpls>
      </m>
      <m in="0">
        <tpls c="8">
          <tpl hier="0" item="4"/>
          <tpl fld="3" item="1"/>
          <tpl hier="3" item="2"/>
          <tpl fld="4" item="18"/>
          <tpl hier="6" item="8"/>
          <tpl hier="7" item="7"/>
          <tpl fld="2" item="6"/>
          <tpl fld="1" item="0"/>
        </tpls>
      </m>
      <m in="0">
        <tpls c="8">
          <tpl hier="0" item="4"/>
          <tpl fld="3" item="1"/>
          <tpl hier="3" item="2"/>
          <tpl fld="4" item="17"/>
          <tpl hier="6" item="8"/>
          <tpl hier="7" item="7"/>
          <tpl fld="2" item="2"/>
          <tpl fld="1" item="0"/>
        </tpls>
      </m>
      <m in="0">
        <tpls c="8">
          <tpl hier="0" item="4"/>
          <tpl fld="3" item="1"/>
          <tpl hier="3" item="2"/>
          <tpl fld="4" item="14"/>
          <tpl hier="6" item="8"/>
          <tpl hier="7" item="7"/>
          <tpl fld="2" item="8"/>
          <tpl fld="1" item="0"/>
        </tpls>
      </m>
      <m in="0">
        <tpls c="8">
          <tpl hier="0" item="4"/>
          <tpl fld="3" item="1"/>
          <tpl hier="3" item="2"/>
          <tpl fld="4" item="13"/>
          <tpl hier="6" item="8"/>
          <tpl hier="7" item="7"/>
          <tpl fld="2" item="4"/>
          <tpl fld="1" item="0"/>
        </tpls>
      </m>
      <m in="0">
        <tpls c="8">
          <tpl hier="0" item="4"/>
          <tpl fld="3" item="1"/>
          <tpl hier="3" item="2"/>
          <tpl fld="4" item="12"/>
          <tpl hier="6" item="8"/>
          <tpl hier="7" item="7"/>
          <tpl fld="2" item="2"/>
          <tpl fld="1" item="0"/>
        </tpls>
      </m>
      <m in="0">
        <tpls c="8">
          <tpl hier="0" item="4"/>
          <tpl fld="3" item="1"/>
          <tpl hier="3" item="2"/>
          <tpl fld="4" item="11"/>
          <tpl hier="6" item="8"/>
          <tpl hier="7" item="7"/>
          <tpl fld="2" item="0"/>
          <tpl fld="1" item="0"/>
        </tpls>
      </m>
      <m>
        <tpls c="8">
          <tpl hier="0" item="4"/>
          <tpl fld="3" item="1"/>
          <tpl hier="3" item="2"/>
          <tpl fld="4" item="9"/>
          <tpl hier="6" item="8"/>
          <tpl hier="7" item="7"/>
          <tpl fld="2" item="10"/>
          <tpl fld="1" item="0"/>
        </tpls>
      </m>
      <m in="0">
        <tpls c="7">
          <tpl hier="0" item="4"/>
          <tpl fld="3" item="1"/>
          <tpl hier="3" item="2"/>
          <tpl hier="6" item="8"/>
          <tpl hier="7" item="7"/>
          <tpl fld="2" item="8"/>
          <tpl fld="1" item="0"/>
        </tpls>
      </m>
      <m in="0">
        <tpls c="8">
          <tpl hier="0" item="4"/>
          <tpl fld="3" item="0"/>
          <tpl hier="3" item="2"/>
          <tpl fld="4" item="8"/>
          <tpl hier="6" item="8"/>
          <tpl hier="7" item="7"/>
          <tpl fld="2" item="6"/>
          <tpl fld="1" item="0"/>
        </tpls>
      </m>
      <m in="0">
        <tpls c="8">
          <tpl hier="0" item="4"/>
          <tpl fld="3" item="0"/>
          <tpl hier="3" item="2"/>
          <tpl fld="4" item="7"/>
          <tpl hier="6" item="8"/>
          <tpl hier="7" item="7"/>
          <tpl fld="2" item="4"/>
          <tpl fld="1" item="0"/>
        </tpls>
      </m>
      <m in="0">
        <tpls c="8">
          <tpl hier="0" item="4"/>
          <tpl fld="3" item="0"/>
          <tpl hier="3" item="2"/>
          <tpl fld="4" item="6"/>
          <tpl hier="6" item="8"/>
          <tpl hier="7" item="7"/>
          <tpl fld="2" item="2"/>
          <tpl fld="1" item="0"/>
        </tpls>
      </m>
      <m in="0">
        <tpls c="8">
          <tpl hier="0" item="4"/>
          <tpl fld="3" item="0"/>
          <tpl hier="3" item="2"/>
          <tpl fld="4" item="5"/>
          <tpl hier="6" item="8"/>
          <tpl hier="7" item="7"/>
          <tpl fld="2" item="0"/>
          <tpl fld="1" item="0"/>
        </tpls>
      </m>
      <m>
        <tpls c="8">
          <tpl hier="0" item="4"/>
          <tpl fld="3" item="0"/>
          <tpl hier="3" item="2"/>
          <tpl fld="4" item="2"/>
          <tpl hier="6" item="8"/>
          <tpl hier="7" item="7"/>
          <tpl fld="2" item="10"/>
          <tpl fld="1" item="0"/>
        </tpls>
      </m>
      <m in="0">
        <tpls c="8">
          <tpl hier="0" item="4"/>
          <tpl fld="3" item="0"/>
          <tpl hier="3" item="2"/>
          <tpl fld="4" item="1"/>
          <tpl hier="6" item="8"/>
          <tpl hier="7" item="7"/>
          <tpl fld="2" item="6"/>
          <tpl fld="1" item="0"/>
        </tpls>
      </m>
      <m in="0">
        <tpls c="8">
          <tpl hier="0" item="4"/>
          <tpl fld="3" item="0"/>
          <tpl hier="3" item="2"/>
          <tpl fld="4" item="0"/>
          <tpl hier="6" item="8"/>
          <tpl hier="7" item="7"/>
          <tpl fld="2" item="2"/>
          <tpl fld="1" item="0"/>
        </tpls>
      </m>
      <m in="0">
        <tpls c="7">
          <tpl hier="0" item="4"/>
          <tpl fld="3" item="0"/>
          <tpl hier="3" item="2"/>
          <tpl hier="6" item="8"/>
          <tpl hier="7" item="7"/>
          <tpl fld="2" item="0"/>
          <tpl fld="1" item="0"/>
        </tpls>
      </m>
      <m in="0">
        <tpls c="8">
          <tpl hier="0" item="4"/>
          <tpl fld="3" item="1"/>
          <tpl hier="3" item="2"/>
          <tpl fld="4" item="18"/>
          <tpl hier="6" item="8"/>
          <tpl hier="7" item="7"/>
          <tpl fld="2" item="2"/>
          <tpl fld="1" item="0"/>
        </tpls>
      </m>
      <m>
        <tpls c="8">
          <tpl hier="0" item="4"/>
          <tpl fld="3" item="1"/>
          <tpl hier="3" item="2"/>
          <tpl fld="4" item="10"/>
          <tpl hier="6" item="8"/>
          <tpl hier="7" item="7"/>
          <tpl fld="2" item="10"/>
          <tpl fld="1" item="0"/>
        </tpls>
      </m>
      <m in="0">
        <tpls c="8">
          <tpl hier="0" item="4"/>
          <tpl fld="3" item="0"/>
          <tpl hier="3" item="2"/>
          <tpl fld="4" item="7"/>
          <tpl hier="6" item="8"/>
          <tpl hier="7" item="7"/>
          <tpl fld="2" item="0"/>
          <tpl fld="1" item="0"/>
        </tpls>
      </m>
      <m>
        <tpls c="8">
          <tpl hier="0" item="4"/>
          <tpl fld="3" item="0"/>
          <tpl hier="3" item="2"/>
          <tpl fld="4" item="4"/>
          <tpl hier="6" item="8"/>
          <tpl hier="7" item="7"/>
          <tpl fld="2" item="10"/>
          <tpl fld="1" item="0"/>
        </tpls>
      </m>
      <m in="0">
        <tpls c="8">
          <tpl hier="0" item="4"/>
          <tpl fld="3" item="0"/>
          <tpl hier="3" item="2"/>
          <tpl fld="4" item="1"/>
          <tpl hier="6" item="8"/>
          <tpl hier="7" item="7"/>
          <tpl fld="2" item="2"/>
          <tpl fld="1" item="0"/>
        </tpls>
      </m>
      <m in="0">
        <tpls c="8">
          <tpl hier="0" item="4"/>
          <tpl fld="3" item="1"/>
          <tpl hier="3" item="2"/>
          <tpl fld="4" item="11"/>
          <tpl hier="6" item="8"/>
          <tpl hier="7" item="7"/>
          <tpl fld="2" item="3"/>
          <tpl fld="1" item="0"/>
        </tpls>
      </m>
      <m in="0">
        <tpls c="8">
          <tpl hier="0" item="4"/>
          <tpl fld="3" item="0"/>
          <tpl hier="3" item="2"/>
          <tpl fld="4" item="3"/>
          <tpl hier="6" item="8"/>
          <tpl hier="7" item="7"/>
          <tpl fld="2" item="0"/>
          <tpl fld="1" item="0"/>
        </tpls>
      </m>
      <m in="0">
        <tpls c="8">
          <tpl hier="0" item="4"/>
          <tpl fld="3" item="1"/>
          <tpl hier="3" item="2"/>
          <tpl fld="4" item="10"/>
          <tpl hier="6" item="8"/>
          <tpl hier="7" item="7"/>
          <tpl fld="2" item="2"/>
          <tpl fld="1" item="0"/>
        </tpls>
      </m>
      <m in="0">
        <tpls c="8">
          <tpl hier="0" item="4"/>
          <tpl fld="3" item="1"/>
          <tpl hier="3" item="2"/>
          <tpl fld="4" item="17"/>
          <tpl hier="6" item="8"/>
          <tpl hier="7" item="7"/>
          <tpl fld="2" item="6"/>
          <tpl fld="1" item="0"/>
        </tpls>
      </m>
      <m in="0">
        <tpls c="7">
          <tpl hier="0" item="4"/>
          <tpl fld="3" item="0"/>
          <tpl hier="3" item="2"/>
          <tpl hier="6" item="8"/>
          <tpl hier="7" item="7"/>
          <tpl fld="2" item="9"/>
          <tpl fld="1" item="0"/>
        </tpls>
      </m>
      <m in="0">
        <tpls c="8">
          <tpl hier="0" item="4"/>
          <tpl fld="3" item="0"/>
          <tpl hier="3" item="2"/>
          <tpl fld="4" item="2"/>
          <tpl hier="6" item="8"/>
          <tpl hier="7" item="7"/>
          <tpl fld="2" item="3"/>
          <tpl fld="1" item="0"/>
        </tpls>
      </m>
      <m in="0">
        <tpls c="8">
          <tpl hier="0" item="4"/>
          <tpl fld="3" item="0"/>
          <tpl hier="3" item="2"/>
          <tpl fld="4" item="3"/>
          <tpl hier="6" item="8"/>
          <tpl hier="7" item="7"/>
          <tpl fld="2" item="5"/>
          <tpl fld="1" item="0"/>
        </tpls>
      </m>
      <m in="0">
        <tpls c="8">
          <tpl hier="0" item="4"/>
          <tpl fld="3" item="0"/>
          <tpl hier="3" item="2"/>
          <tpl fld="4" item="4"/>
          <tpl hier="6" item="8"/>
          <tpl hier="7" item="7"/>
          <tpl fld="2" item="7"/>
          <tpl fld="1" item="0"/>
        </tpls>
      </m>
      <m in="0">
        <tpls c="8">
          <tpl hier="0" item="4"/>
          <tpl fld="3" item="0"/>
          <tpl hier="3" item="2"/>
          <tpl fld="4" item="5"/>
          <tpl hier="6" item="8"/>
          <tpl hier="7" item="7"/>
          <tpl fld="2" item="9"/>
          <tpl fld="1" item="0"/>
        </tpls>
      </m>
      <m in="0">
        <tpls c="7">
          <tpl hier="0" item="4"/>
          <tpl fld="3" item="1"/>
          <tpl hier="3" item="2"/>
          <tpl hier="6" item="8"/>
          <tpl hier="7" item="7"/>
          <tpl fld="2" item="1"/>
          <tpl fld="1" item="0"/>
        </tpls>
      </m>
      <m in="0">
        <tpls c="8">
          <tpl hier="0" item="4"/>
          <tpl fld="3" item="1"/>
          <tpl hier="3" item="2"/>
          <tpl fld="4" item="9"/>
          <tpl hier="6" item="8"/>
          <tpl hier="7" item="7"/>
          <tpl fld="2" item="3"/>
          <tpl fld="1" item="0"/>
        </tpls>
      </m>
      <m in="0">
        <tpls c="8">
          <tpl hier="0" item="4"/>
          <tpl fld="3" item="1"/>
          <tpl hier="3" item="2"/>
          <tpl fld="4" item="10"/>
          <tpl hier="6" item="8"/>
          <tpl hier="7" item="7"/>
          <tpl fld="2" item="7"/>
          <tpl fld="1" item="0"/>
        </tpls>
      </m>
      <m in="0">
        <tpls c="8">
          <tpl hier="0" item="4"/>
          <tpl fld="3" item="1"/>
          <tpl hier="3" item="2"/>
          <tpl fld="4" item="11"/>
          <tpl hier="6" item="8"/>
          <tpl hier="7" item="7"/>
          <tpl fld="2" item="9"/>
          <tpl fld="1" item="0"/>
        </tpls>
      </m>
      <m in="0">
        <tpls c="8">
          <tpl hier="0" item="4"/>
          <tpl fld="3" item="1"/>
          <tpl hier="3" item="2"/>
          <tpl fld="4" item="14"/>
          <tpl hier="6" item="8"/>
          <tpl hier="7" item="7"/>
          <tpl fld="2" item="1"/>
          <tpl fld="1" item="0"/>
        </tpls>
      </m>
      <m in="0">
        <tpls c="8">
          <tpl hier="0" item="4"/>
          <tpl fld="3" item="1"/>
          <tpl hier="3" item="2"/>
          <tpl fld="4" item="15"/>
          <tpl hier="6" item="8"/>
          <tpl hier="7" item="7"/>
          <tpl fld="2" item="5"/>
          <tpl fld="1" item="0"/>
        </tpls>
      </m>
      <m in="0">
        <tpls c="8">
          <tpl hier="0" item="4"/>
          <tpl fld="3" item="1"/>
          <tpl hier="3" item="2"/>
          <tpl fld="4" item="16"/>
          <tpl hier="6" item="8"/>
          <tpl hier="7" item="7"/>
          <tpl fld="2" item="7"/>
          <tpl fld="1" item="0"/>
        </tpls>
      </m>
      <m in="0">
        <tpls c="8">
          <tpl hier="0" item="4"/>
          <tpl fld="3" item="1"/>
          <tpl hier="3" item="2"/>
          <tpl fld="4" item="19"/>
          <tpl hier="6" item="8"/>
          <tpl hier="7" item="7"/>
          <tpl fld="2" item="3"/>
          <tpl fld="1" item="0"/>
        </tpls>
      </m>
      <m in="0">
        <tpls c="8">
          <tpl hier="0" item="4"/>
          <tpl fld="3" item="1"/>
          <tpl hier="3" item="2"/>
          <tpl fld="4" item="20"/>
          <tpl hier="6" item="8"/>
          <tpl hier="7" item="7"/>
          <tpl fld="2" item="5"/>
          <tpl fld="1" item="0"/>
        </tpls>
      </m>
      <m in="0">
        <tpls c="7">
          <tpl hier="0" item="4"/>
          <tpl fld="3" item="0"/>
          <tpl hier="3" item="2"/>
          <tpl hier="6" item="8"/>
          <tpl hier="7" item="7"/>
          <tpl fld="2" item="1"/>
          <tpl fld="1" item="0"/>
        </tpls>
      </m>
      <m in="0">
        <tpls c="8">
          <tpl hier="0" item="4"/>
          <tpl fld="3" item="0"/>
          <tpl hier="3" item="2"/>
          <tpl fld="4" item="5"/>
          <tpl hier="6" item="8"/>
          <tpl hier="7" item="7"/>
          <tpl fld="2" item="3"/>
          <tpl fld="1" item="0"/>
        </tpls>
      </m>
      <m in="0">
        <tpls c="8">
          <tpl hier="0" item="4"/>
          <tpl fld="3" item="0"/>
          <tpl hier="3" item="2"/>
          <tpl fld="4" item="6"/>
          <tpl hier="6" item="8"/>
          <tpl hier="7" item="7"/>
          <tpl fld="2" item="6"/>
          <tpl fld="1" item="0"/>
        </tpls>
      </m>
      <m in="0">
        <tpls c="8">
          <tpl hier="0" item="4"/>
          <tpl fld="3" item="1"/>
          <tpl hier="3" item="2"/>
          <tpl fld="4" item="11"/>
          <tpl hier="6" item="8"/>
          <tpl hier="7" item="7"/>
          <tpl fld="2" item="4"/>
          <tpl fld="1" item="0"/>
        </tpls>
      </m>
      <m>
        <tpls c="8">
          <tpl hier="0" item="4"/>
          <tpl fld="3" item="1"/>
          <tpl hier="3" item="2"/>
          <tpl fld="4" item="18"/>
          <tpl hier="6" item="8"/>
          <tpl hier="7" item="7"/>
          <tpl fld="2" item="10"/>
          <tpl fld="1" item="0"/>
        </tpls>
      </m>
      <m>
        <tpls c="7">
          <tpl hier="0" item="4"/>
          <tpl fld="3" item="0"/>
          <tpl hier="3" item="2"/>
          <tpl hier="6" item="8"/>
          <tpl hier="7" item="7"/>
          <tpl fld="2" item="10"/>
          <tpl fld="1" item="0"/>
        </tpls>
      </m>
      <m in="0">
        <tpls c="8">
          <tpl hier="0" item="4"/>
          <tpl fld="3" item="0"/>
          <tpl hier="3" item="2"/>
          <tpl fld="4" item="1"/>
          <tpl hier="6" item="8"/>
          <tpl hier="7" item="7"/>
          <tpl fld="2" item="0"/>
          <tpl fld="1" item="0"/>
        </tpls>
      </m>
      <m in="0">
        <tpls c="8">
          <tpl hier="0" item="4"/>
          <tpl fld="3" item="0"/>
          <tpl hier="3" item="2"/>
          <tpl fld="4" item="2"/>
          <tpl hier="6" item="8"/>
          <tpl hier="7" item="7"/>
          <tpl fld="2" item="4"/>
          <tpl fld="1" item="0"/>
        </tpls>
      </m>
      <m in="0">
        <tpls c="8">
          <tpl hier="0" item="4"/>
          <tpl fld="3" item="0"/>
          <tpl hier="3" item="2"/>
          <tpl fld="4" item="3"/>
          <tpl hier="6" item="8"/>
          <tpl hier="7" item="7"/>
          <tpl fld="2" item="6"/>
          <tpl fld="1" item="0"/>
        </tpls>
      </m>
      <m in="0">
        <tpls c="8">
          <tpl hier="0" item="4"/>
          <tpl fld="3" item="0"/>
          <tpl hier="3" item="2"/>
          <tpl fld="4" item="4"/>
          <tpl hier="6" item="8"/>
          <tpl hier="7" item="7"/>
          <tpl fld="2" item="8"/>
          <tpl fld="1" item="0"/>
        </tpls>
      </m>
      <m>
        <tpls c="8">
          <tpl hier="0" item="4"/>
          <tpl fld="3" item="0"/>
          <tpl hier="3" item="2"/>
          <tpl fld="4" item="5"/>
          <tpl hier="6" item="8"/>
          <tpl hier="7" item="7"/>
          <tpl fld="2" item="10"/>
          <tpl fld="1" item="0"/>
        </tpls>
      </m>
      <m in="0">
        <tpls c="8">
          <tpl hier="0" item="4"/>
          <tpl fld="3" item="0"/>
          <tpl hier="3" item="2"/>
          <tpl fld="4" item="8"/>
          <tpl hier="6" item="8"/>
          <tpl hier="7" item="7"/>
          <tpl fld="2" item="0"/>
          <tpl fld="1" item="0"/>
        </tpls>
      </m>
      <m in="0">
        <tpls c="7">
          <tpl hier="0" item="4"/>
          <tpl fld="3" item="1"/>
          <tpl hier="3" item="2"/>
          <tpl hier="6" item="8"/>
          <tpl hier="7" item="7"/>
          <tpl fld="2" item="2"/>
          <tpl fld="1" item="0"/>
        </tpls>
      </m>
      <m in="0">
        <tpls c="8">
          <tpl hier="0" item="4"/>
          <tpl fld="3" item="1"/>
          <tpl hier="3" item="2"/>
          <tpl fld="4" item="9"/>
          <tpl hier="6" item="8"/>
          <tpl hier="7" item="7"/>
          <tpl fld="2" item="4"/>
          <tpl fld="1" item="0"/>
        </tpls>
      </m>
      <m in="0">
        <tpls c="8">
          <tpl hier="0" item="4"/>
          <tpl fld="3" item="1"/>
          <tpl hier="3" item="2"/>
          <tpl fld="4" item="10"/>
          <tpl hier="6" item="8"/>
          <tpl hier="7" item="7"/>
          <tpl fld="2" item="8"/>
          <tpl fld="1" item="0"/>
        </tpls>
      </m>
      <m>
        <tpls c="8">
          <tpl hier="0" item="4"/>
          <tpl fld="3" item="1"/>
          <tpl hier="3" item="2"/>
          <tpl fld="4" item="11"/>
          <tpl hier="6" item="8"/>
          <tpl hier="7" item="7"/>
          <tpl fld="2" item="10"/>
          <tpl fld="1" item="0"/>
        </tpls>
      </m>
      <m in="0">
        <tpls c="8">
          <tpl hier="0" item="4"/>
          <tpl fld="3" item="1"/>
          <tpl hier="3" item="2"/>
          <tpl fld="4" item="14"/>
          <tpl hier="6" item="8"/>
          <tpl hier="7" item="7"/>
          <tpl fld="2" item="2"/>
          <tpl fld="1" item="0"/>
        </tpls>
      </m>
      <m in="0">
        <tpls c="8">
          <tpl hier="0" item="4"/>
          <tpl fld="3" item="1"/>
          <tpl hier="3" item="2"/>
          <tpl fld="4" item="15"/>
          <tpl hier="6" item="8"/>
          <tpl hier="7" item="7"/>
          <tpl fld="2" item="6"/>
          <tpl fld="1" item="0"/>
        </tpls>
      </m>
      <m in="0">
        <tpls c="8">
          <tpl hier="0" item="4"/>
          <tpl fld="3" item="1"/>
          <tpl hier="3" item="2"/>
          <tpl fld="4" item="16"/>
          <tpl hier="6" item="8"/>
          <tpl hier="7" item="7"/>
          <tpl fld="2" item="8"/>
          <tpl fld="1" item="0"/>
        </tpls>
      </m>
      <m in="0">
        <tpls c="8">
          <tpl hier="0" item="4"/>
          <tpl fld="3" item="1"/>
          <tpl hier="3" item="2"/>
          <tpl fld="4" item="18"/>
          <tpl hier="6" item="8"/>
          <tpl hier="7" item="7"/>
          <tpl fld="2" item="0"/>
          <tpl fld="1" item="0"/>
        </tpls>
      </m>
      <m in="0">
        <tpls c="8">
          <tpl hier="0" item="4"/>
          <tpl fld="3" item="1"/>
          <tpl hier="3" item="2"/>
          <tpl fld="4" item="19"/>
          <tpl hier="6" item="8"/>
          <tpl hier="7" item="7"/>
          <tpl fld="2" item="4"/>
          <tpl fld="1" item="0"/>
        </tpls>
      </m>
      <m in="0">
        <tpls c="8">
          <tpl hier="0" item="4"/>
          <tpl fld="3" item="1"/>
          <tpl hier="3" item="2"/>
          <tpl fld="4" item="20"/>
          <tpl hier="6" item="8"/>
          <tpl hier="7" item="7"/>
          <tpl fld="2" item="6"/>
          <tpl fld="1" item="0"/>
        </tpls>
      </m>
      <m in="0">
        <tpls c="8">
          <tpl hier="0" item="4"/>
          <tpl fld="3" item="1"/>
          <tpl hier="3" item="2"/>
          <tpl fld="4" item="13"/>
          <tpl hier="6" item="8"/>
          <tpl hier="7" item="7"/>
          <tpl fld="2" item="7"/>
          <tpl fld="1" item="0"/>
        </tpls>
      </m>
      <m>
        <tpls c="8">
          <tpl hier="0" item="4"/>
          <tpl fld="3" item="0"/>
          <tpl hier="3" item="2"/>
          <tpl fld="4" item="1"/>
          <tpl hier="6" item="8"/>
          <tpl hier="7" item="7"/>
          <tpl fld="2" item="10"/>
          <tpl fld="1" item="0"/>
        </tpls>
      </m>
      <m in="0">
        <tpls c="8">
          <tpl hier="0" item="4"/>
          <tpl fld="3" item="0"/>
          <tpl hier="3" item="2"/>
          <tpl fld="4" item="7"/>
          <tpl hier="6" item="8"/>
          <tpl hier="7" item="7"/>
          <tpl fld="2" item="8"/>
          <tpl fld="1" item="0"/>
        </tpls>
      </m>
      <m in="0">
        <tpls c="8">
          <tpl hier="0" item="4"/>
          <tpl fld="3" item="1"/>
          <tpl hier="3" item="2"/>
          <tpl fld="4" item="16"/>
          <tpl hier="6" item="8"/>
          <tpl hier="7" item="7"/>
          <tpl fld="2" item="2"/>
          <tpl fld="1" item="0"/>
        </tpls>
      </m>
      <m in="0">
        <tpls c="8">
          <tpl hier="0" item="4"/>
          <tpl fld="3" item="0"/>
          <tpl hier="3" item="2"/>
          <tpl fld="4" item="1"/>
          <tpl hier="6" item="8"/>
          <tpl hier="7" item="7"/>
          <tpl fld="2" item="1"/>
          <tpl fld="1" item="0"/>
        </tpls>
      </m>
      <m in="0">
        <tpls c="8">
          <tpl hier="0" item="4"/>
          <tpl fld="3" item="0"/>
          <tpl hier="3" item="2"/>
          <tpl fld="4" item="2"/>
          <tpl hier="6" item="8"/>
          <tpl hier="7" item="7"/>
          <tpl fld="2" item="5"/>
          <tpl fld="1" item="0"/>
        </tpls>
      </m>
      <m in="0">
        <tpls c="8">
          <tpl hier="0" item="4"/>
          <tpl fld="3" item="0"/>
          <tpl hier="3" item="2"/>
          <tpl fld="4" item="3"/>
          <tpl hier="6" item="8"/>
          <tpl hier="7" item="7"/>
          <tpl fld="2" item="7"/>
          <tpl fld="1" item="0"/>
        </tpls>
      </m>
      <m in="0">
        <tpls c="8">
          <tpl hier="0" item="4"/>
          <tpl fld="3" item="0"/>
          <tpl hier="3" item="2"/>
          <tpl fld="4" item="4"/>
          <tpl hier="6" item="8"/>
          <tpl hier="7" item="7"/>
          <tpl fld="2" item="9"/>
          <tpl fld="1" item="0"/>
        </tpls>
      </m>
      <m in="0">
        <tpls c="8">
          <tpl hier="0" item="4"/>
          <tpl fld="3" item="0"/>
          <tpl hier="3" item="2"/>
          <tpl fld="4" item="8"/>
          <tpl hier="6" item="8"/>
          <tpl hier="7" item="7"/>
          <tpl fld="2" item="1"/>
          <tpl fld="1" item="0"/>
        </tpls>
      </m>
      <m in="0">
        <tpls c="7">
          <tpl hier="0" item="4"/>
          <tpl fld="3" item="1"/>
          <tpl hier="3" item="2"/>
          <tpl hier="6" item="8"/>
          <tpl hier="7" item="7"/>
          <tpl fld="2" item="3"/>
          <tpl fld="1" item="0"/>
        </tpls>
      </m>
      <m in="0">
        <tpls c="8">
          <tpl hier="0" item="4"/>
          <tpl fld="3" item="1"/>
          <tpl hier="3" item="2"/>
          <tpl fld="4" item="9"/>
          <tpl hier="6" item="8"/>
          <tpl hier="7" item="7"/>
          <tpl fld="2" item="5"/>
          <tpl fld="1" item="0"/>
        </tpls>
      </m>
      <m in="0">
        <tpls c="8">
          <tpl hier="0" item="4"/>
          <tpl fld="3" item="1"/>
          <tpl hier="3" item="2"/>
          <tpl fld="4" item="10"/>
          <tpl hier="6" item="8"/>
          <tpl hier="7" item="7"/>
          <tpl fld="2" item="9"/>
          <tpl fld="1" item="0"/>
        </tpls>
      </m>
      <m in="0">
        <tpls c="8">
          <tpl hier="0" item="4"/>
          <tpl fld="3" item="1"/>
          <tpl hier="3" item="2"/>
          <tpl fld="4" item="14"/>
          <tpl hier="6" item="8"/>
          <tpl hier="7" item="7"/>
          <tpl fld="2" item="3"/>
          <tpl fld="1" item="0"/>
        </tpls>
      </m>
      <m in="0">
        <tpls c="8">
          <tpl hier="0" item="4"/>
          <tpl fld="3" item="1"/>
          <tpl hier="3" item="2"/>
          <tpl fld="4" item="15"/>
          <tpl hier="6" item="8"/>
          <tpl hier="7" item="7"/>
          <tpl fld="2" item="7"/>
          <tpl fld="1" item="0"/>
        </tpls>
      </m>
      <m in="0">
        <tpls c="8">
          <tpl hier="0" item="4"/>
          <tpl fld="3" item="1"/>
          <tpl hier="3" item="2"/>
          <tpl fld="4" item="16"/>
          <tpl hier="6" item="8"/>
          <tpl hier="7" item="7"/>
          <tpl fld="2" item="9"/>
          <tpl fld="1" item="0"/>
        </tpls>
      </m>
      <m in="0">
        <tpls c="8">
          <tpl hier="0" item="4"/>
          <tpl fld="3" item="1"/>
          <tpl hier="3" item="2"/>
          <tpl fld="4" item="18"/>
          <tpl hier="6" item="8"/>
          <tpl hier="7" item="7"/>
          <tpl fld="2" item="1"/>
          <tpl fld="1" item="0"/>
        </tpls>
      </m>
      <m in="0">
        <tpls c="8">
          <tpl hier="0" item="4"/>
          <tpl fld="3" item="1"/>
          <tpl hier="3" item="2"/>
          <tpl fld="4" item="19"/>
          <tpl hier="6" item="8"/>
          <tpl hier="7" item="7"/>
          <tpl fld="2" item="5"/>
          <tpl fld="1" item="0"/>
        </tpls>
      </m>
      <m in="0">
        <tpls c="8">
          <tpl hier="0" item="4"/>
          <tpl fld="3" item="1"/>
          <tpl hier="3" item="2"/>
          <tpl fld="4" item="20"/>
          <tpl hier="6" item="8"/>
          <tpl hier="7" item="7"/>
          <tpl fld="2" item="7"/>
          <tpl fld="1" item="0"/>
        </tpls>
      </m>
      <m in="0">
        <tpls c="8">
          <tpl hier="0" item="4"/>
          <tpl fld="3" item="0"/>
          <tpl hier="3" item="2"/>
          <tpl fld="4" item="8"/>
          <tpl hier="6" item="8"/>
          <tpl hier="7" item="7"/>
          <tpl fld="2" item="9"/>
          <tpl fld="1" item="0"/>
        </tpls>
      </m>
      <m in="0">
        <tpls c="8">
          <tpl hier="0" item="4"/>
          <tpl fld="3" item="1"/>
          <tpl hier="3" item="2"/>
          <tpl fld="4" item="20"/>
          <tpl hier="6" item="8"/>
          <tpl hier="7" item="7"/>
          <tpl fld="2" item="8"/>
          <tpl fld="1" item="0"/>
        </tpls>
      </m>
      <m in="0">
        <tpls c="8">
          <tpl hier="0" item="4"/>
          <tpl fld="3" item="0"/>
          <tpl hier="3" item="2"/>
          <tpl fld="4" item="0"/>
          <tpl hier="6" item="8"/>
          <tpl hier="7" item="7"/>
          <tpl fld="2" item="3"/>
          <tpl fld="1" item="0"/>
        </tpls>
      </m>
      <m in="0">
        <tpls c="8">
          <tpl hier="0" item="4"/>
          <tpl fld="3" item="0"/>
          <tpl hier="3" item="2"/>
          <tpl fld="4" item="1"/>
          <tpl hier="6" item="8"/>
          <tpl hier="7" item="7"/>
          <tpl fld="2" item="9"/>
          <tpl fld="1" item="0"/>
        </tpls>
      </m>
      <m in="0">
        <tpls c="8">
          <tpl hier="0" item="4"/>
          <tpl fld="3" item="1"/>
          <tpl hier="3" item="2"/>
          <tpl fld="4" item="12"/>
          <tpl hier="6" item="8"/>
          <tpl hier="7" item="7"/>
          <tpl fld="2" item="5"/>
          <tpl fld="1" item="0"/>
        </tpls>
      </m>
      <m in="0">
        <tpls c="8">
          <tpl hier="0" item="4"/>
          <tpl fld="3" item="1"/>
          <tpl hier="3" item="2"/>
          <tpl fld="4" item="18"/>
          <tpl hier="6" item="8"/>
          <tpl hier="7" item="7"/>
          <tpl fld="2" item="9"/>
          <tpl fld="1" item="0"/>
        </tpls>
      </m>
      <m in="0">
        <tpls c="8">
          <tpl hier="0" item="4"/>
          <tpl fld="3" item="0"/>
          <tpl hier="3" item="2"/>
          <tpl fld="4" item="2"/>
          <tpl hier="6" item="8"/>
          <tpl hier="7" item="7"/>
          <tpl fld="2" item="6"/>
          <tpl fld="1" item="0"/>
        </tpls>
      </m>
      <m in="0">
        <tpls c="7">
          <tpl hier="0" item="4"/>
          <tpl fld="3" item="1"/>
          <tpl hier="3" item="2"/>
          <tpl hier="6" item="8"/>
          <tpl hier="7" item="7"/>
          <tpl fld="2" item="4"/>
          <tpl fld="1" item="0"/>
        </tpls>
      </m>
      <m in="0">
        <tpls c="8">
          <tpl hier="0" item="4"/>
          <tpl fld="3" item="1"/>
          <tpl hier="3" item="2"/>
          <tpl fld="4" item="14"/>
          <tpl hier="6" item="8"/>
          <tpl hier="7" item="7"/>
          <tpl fld="2" item="4"/>
          <tpl fld="1" item="0"/>
        </tpls>
      </m>
      <m in="0">
        <tpls c="8">
          <tpl hier="0" item="4"/>
          <tpl fld="3" item="1"/>
          <tpl hier="3" item="2"/>
          <tpl fld="4" item="19"/>
          <tpl hier="6" item="8"/>
          <tpl hier="7" item="7"/>
          <tpl fld="2" item="6"/>
          <tpl fld="1" item="0"/>
        </tpls>
      </m>
      <m in="0">
        <tpls c="8">
          <tpl hier="0" item="4"/>
          <tpl fld="3" item="0"/>
          <tpl hier="3" item="2"/>
          <tpl fld="4" item="1"/>
          <tpl hier="6" item="8"/>
          <tpl hier="7" item="7"/>
          <tpl fld="2" item="3"/>
          <tpl fld="1" item="0"/>
        </tpls>
      </m>
      <m in="0">
        <tpls c="8">
          <tpl hier="0" item="4"/>
          <tpl fld="3" item="0"/>
          <tpl hier="3" item="2"/>
          <tpl fld="4" item="2"/>
          <tpl hier="6" item="8"/>
          <tpl hier="7" item="7"/>
          <tpl fld="2" item="7"/>
          <tpl fld="1" item="0"/>
        </tpls>
      </m>
      <m in="0">
        <tpls c="8">
          <tpl hier="0" item="4"/>
          <tpl fld="3" item="0"/>
          <tpl hier="3" item="2"/>
          <tpl fld="4" item="3"/>
          <tpl hier="6" item="8"/>
          <tpl hier="7" item="7"/>
          <tpl fld="2" item="9"/>
          <tpl fld="1" item="0"/>
        </tpls>
      </m>
      <m in="0">
        <tpls c="8">
          <tpl hier="0" item="4"/>
          <tpl fld="3" item="0"/>
          <tpl hier="3" item="2"/>
          <tpl fld="4" item="7"/>
          <tpl hier="6" item="8"/>
          <tpl hier="7" item="7"/>
          <tpl fld="2" item="1"/>
          <tpl fld="1" item="0"/>
        </tpls>
      </m>
      <m in="0">
        <tpls c="8">
          <tpl hier="0" item="4"/>
          <tpl fld="3" item="0"/>
          <tpl hier="3" item="2"/>
          <tpl fld="4" item="8"/>
          <tpl hier="6" item="8"/>
          <tpl hier="7" item="7"/>
          <tpl fld="2" item="3"/>
          <tpl fld="1" item="0"/>
        </tpls>
      </m>
      <m in="0">
        <tpls c="7">
          <tpl hier="0" item="4"/>
          <tpl fld="3" item="1"/>
          <tpl hier="3" item="2"/>
          <tpl hier="6" item="8"/>
          <tpl hier="7" item="7"/>
          <tpl fld="2" item="5"/>
          <tpl fld="1" item="0"/>
        </tpls>
      </m>
      <m in="0">
        <tpls c="8">
          <tpl hier="0" item="4"/>
          <tpl fld="3" item="1"/>
          <tpl hier="3" item="2"/>
          <tpl fld="4" item="9"/>
          <tpl hier="6" item="8"/>
          <tpl hier="7" item="7"/>
          <tpl fld="2" item="7"/>
          <tpl fld="1" item="0"/>
        </tpls>
      </m>
      <m in="0">
        <tpls c="8">
          <tpl hier="0" item="4"/>
          <tpl fld="3" item="1"/>
          <tpl hier="3" item="2"/>
          <tpl fld="4" item="13"/>
          <tpl hier="6" item="8"/>
          <tpl hier="7" item="7"/>
          <tpl fld="2" item="1"/>
          <tpl fld="1" item="0"/>
        </tpls>
      </m>
      <m in="0">
        <tpls c="8">
          <tpl hier="0" item="4"/>
          <tpl fld="3" item="1"/>
          <tpl hier="3" item="2"/>
          <tpl fld="4" item="14"/>
          <tpl hier="6" item="8"/>
          <tpl hier="7" item="7"/>
          <tpl fld="2" item="5"/>
          <tpl fld="1" item="0"/>
        </tpls>
      </m>
      <m in="0">
        <tpls c="8">
          <tpl hier="0" item="4"/>
          <tpl fld="3" item="1"/>
          <tpl hier="3" item="2"/>
          <tpl fld="4" item="15"/>
          <tpl hier="6" item="8"/>
          <tpl hier="7" item="7"/>
          <tpl fld="2" item="9"/>
          <tpl fld="1" item="0"/>
        </tpls>
      </m>
      <m in="0">
        <tpls c="8">
          <tpl hier="0" item="4"/>
          <tpl fld="3" item="1"/>
          <tpl hier="3" item="2"/>
          <tpl fld="4" item="18"/>
          <tpl hier="6" item="8"/>
          <tpl hier="7" item="7"/>
          <tpl fld="2" item="3"/>
          <tpl fld="1" item="0"/>
        </tpls>
      </m>
      <m in="0">
        <tpls c="8">
          <tpl hier="0" item="4"/>
          <tpl fld="3" item="1"/>
          <tpl hier="3" item="2"/>
          <tpl fld="4" item="19"/>
          <tpl hier="6" item="8"/>
          <tpl hier="7" item="7"/>
          <tpl fld="2" item="7"/>
          <tpl fld="1" item="0"/>
        </tpls>
      </m>
      <m in="0">
        <tpls c="8">
          <tpl hier="0" item="4"/>
          <tpl fld="3" item="1"/>
          <tpl hier="3" item="2"/>
          <tpl fld="4" item="20"/>
          <tpl hier="6" item="8"/>
          <tpl hier="7" item="7"/>
          <tpl fld="2" item="9"/>
          <tpl fld="1" item="0"/>
        </tpls>
      </m>
      <m in="0">
        <tpls c="8">
          <tpl hier="0" item="4"/>
          <tpl fld="3" item="0"/>
          <tpl hier="3" item="2"/>
          <tpl fld="4" item="4"/>
          <tpl hier="6" item="8"/>
          <tpl hier="7" item="7"/>
          <tpl fld="2" item="1"/>
          <tpl fld="1" item="0"/>
        </tpls>
      </m>
      <m in="0">
        <tpls c="8">
          <tpl hier="0" item="4"/>
          <tpl fld="3" item="1"/>
          <tpl hier="3" item="2"/>
          <tpl fld="4" item="16"/>
          <tpl hier="6" item="8"/>
          <tpl hier="7" item="7"/>
          <tpl fld="2" item="1"/>
          <tpl fld="1" item="0"/>
        </tpls>
      </m>
      <m in="0">
        <tpls c="8">
          <tpl hier="0" item="4"/>
          <tpl fld="3" item="0"/>
          <tpl hier="3" item="2"/>
          <tpl fld="4" item="3"/>
          <tpl hier="6" item="8"/>
          <tpl hier="7" item="7"/>
          <tpl fld="2" item="8"/>
          <tpl fld="1" item="0"/>
        </tpls>
      </m>
      <m in="0">
        <tpls c="8">
          <tpl hier="0" item="4"/>
          <tpl fld="3" item="1"/>
          <tpl hier="3" item="2"/>
          <tpl fld="4" item="9"/>
          <tpl hier="6" item="8"/>
          <tpl hier="7" item="7"/>
          <tpl fld="2" item="6"/>
          <tpl fld="1" item="0"/>
        </tpls>
      </m>
      <m in="0">
        <tpls c="8">
          <tpl hier="0" item="4"/>
          <tpl fld="3" item="1"/>
          <tpl hier="3" item="2"/>
          <tpl fld="4" item="15"/>
          <tpl hier="6" item="8"/>
          <tpl hier="7" item="7"/>
          <tpl fld="2" item="8"/>
          <tpl fld="1" item="0"/>
        </tpls>
      </m>
      <m in="0">
        <tpls c="8">
          <tpl hier="0" item="4"/>
          <tpl fld="3" item="0"/>
          <tpl hier="3" item="2"/>
          <tpl fld="4" item="0"/>
          <tpl hier="6" item="8"/>
          <tpl hier="7" item="7"/>
          <tpl fld="2" item="0"/>
          <tpl fld="1" item="0"/>
        </tpls>
      </m>
      <m in="0">
        <tpls c="8">
          <tpl hier="0" item="4"/>
          <tpl fld="3" item="0"/>
          <tpl hier="3" item="2"/>
          <tpl fld="4" item="1"/>
          <tpl hier="6" item="8"/>
          <tpl hier="7" item="7"/>
          <tpl fld="2" item="4"/>
          <tpl fld="1" item="0"/>
        </tpls>
      </m>
      <m in="0">
        <tpls c="8">
          <tpl hier="0" item="4"/>
          <tpl fld="3" item="0"/>
          <tpl hier="3" item="2"/>
          <tpl fld="4" item="2"/>
          <tpl hier="6" item="8"/>
          <tpl hier="7" item="7"/>
          <tpl fld="2" item="8"/>
          <tpl fld="1" item="0"/>
        </tpls>
      </m>
      <m>
        <tpls c="8">
          <tpl hier="0" item="4"/>
          <tpl fld="3" item="0"/>
          <tpl hier="3" item="2"/>
          <tpl fld="4" item="3"/>
          <tpl hier="6" item="8"/>
          <tpl hier="7" item="7"/>
          <tpl fld="2" item="10"/>
          <tpl fld="1" item="0"/>
        </tpls>
      </m>
      <m in="0">
        <tpls c="8">
          <tpl hier="0" item="4"/>
          <tpl fld="3" item="0"/>
          <tpl hier="3" item="2"/>
          <tpl fld="4" item="6"/>
          <tpl hier="6" item="8"/>
          <tpl hier="7" item="7"/>
          <tpl fld="2" item="0"/>
          <tpl fld="1" item="0"/>
        </tpls>
      </m>
      <m in="0">
        <tpls c="8">
          <tpl hier="0" item="4"/>
          <tpl fld="3" item="0"/>
          <tpl hier="3" item="2"/>
          <tpl fld="4" item="7"/>
          <tpl hier="6" item="8"/>
          <tpl hier="7" item="7"/>
          <tpl fld="2" item="2"/>
          <tpl fld="1" item="0"/>
        </tpls>
      </m>
      <m in="0">
        <tpls c="8">
          <tpl hier="0" item="4"/>
          <tpl fld="3" item="0"/>
          <tpl hier="3" item="2"/>
          <tpl fld="4" item="8"/>
          <tpl hier="6" item="8"/>
          <tpl hier="7" item="7"/>
          <tpl fld="2" item="4"/>
          <tpl fld="1" item="0"/>
        </tpls>
      </m>
      <m in="0">
        <tpls c="7">
          <tpl hier="0" item="4"/>
          <tpl fld="3" item="1"/>
          <tpl hier="3" item="2"/>
          <tpl hier="6" item="8"/>
          <tpl hier="7" item="7"/>
          <tpl fld="2" item="6"/>
          <tpl fld="1" item="0"/>
        </tpls>
      </m>
      <m in="0">
        <tpls c="8">
          <tpl hier="0" item="4"/>
          <tpl fld="3" item="1"/>
          <tpl hier="3" item="2"/>
          <tpl fld="4" item="9"/>
          <tpl hier="6" item="8"/>
          <tpl hier="7" item="7"/>
          <tpl fld="2" item="8"/>
          <tpl fld="1" item="0"/>
        </tpls>
      </m>
      <m in="0">
        <tpls c="8">
          <tpl hier="0" item="4"/>
          <tpl fld="3" item="1"/>
          <tpl hier="3" item="2"/>
          <tpl fld="4" item="12"/>
          <tpl hier="6" item="8"/>
          <tpl hier="7" item="7"/>
          <tpl fld="2" item="0"/>
          <tpl fld="1" item="0"/>
        </tpls>
      </m>
      <m in="0">
        <tpls c="8">
          <tpl hier="0" item="4"/>
          <tpl fld="3" item="1"/>
          <tpl hier="3" item="2"/>
          <tpl fld="4" item="13"/>
          <tpl hier="6" item="8"/>
          <tpl hier="7" item="7"/>
          <tpl fld="2" item="2"/>
          <tpl fld="1" item="0"/>
        </tpls>
      </m>
      <m in="0">
        <tpls c="8">
          <tpl hier="0" item="4"/>
          <tpl fld="3" item="1"/>
          <tpl hier="3" item="2"/>
          <tpl fld="4" item="14"/>
          <tpl hier="6" item="8"/>
          <tpl hier="7" item="7"/>
          <tpl fld="2" item="6"/>
          <tpl fld="1" item="0"/>
        </tpls>
      </m>
      <m>
        <tpls c="8">
          <tpl hier="0" item="4"/>
          <tpl fld="3" item="1"/>
          <tpl hier="3" item="2"/>
          <tpl fld="4" item="15"/>
          <tpl hier="6" item="8"/>
          <tpl hier="7" item="7"/>
          <tpl fld="2" item="10"/>
          <tpl fld="1" item="0"/>
        </tpls>
      </m>
      <m in="0">
        <tpls c="8">
          <tpl hier="0" item="4"/>
          <tpl fld="3" item="1"/>
          <tpl hier="3" item="2"/>
          <tpl fld="4" item="17"/>
          <tpl hier="6" item="8"/>
          <tpl hier="7" item="7"/>
          <tpl fld="2" item="0"/>
          <tpl fld="1" item="0"/>
        </tpls>
      </m>
      <m in="0">
        <tpls c="8">
          <tpl hier="0" item="4"/>
          <tpl fld="3" item="1"/>
          <tpl hier="3" item="2"/>
          <tpl fld="4" item="18"/>
          <tpl hier="6" item="8"/>
          <tpl hier="7" item="7"/>
          <tpl fld="2" item="4"/>
          <tpl fld="1" item="0"/>
        </tpls>
      </m>
      <m in="0">
        <tpls c="8">
          <tpl hier="0" item="4"/>
          <tpl fld="3" item="1"/>
          <tpl hier="3" item="2"/>
          <tpl fld="4" item="19"/>
          <tpl hier="6" item="8"/>
          <tpl hier="7" item="7"/>
          <tpl fld="2" item="8"/>
          <tpl fld="1" item="0"/>
        </tpls>
      </m>
      <m>
        <tpls c="8">
          <tpl hier="0" item="4"/>
          <tpl fld="3" item="1"/>
          <tpl hier="3" item="2"/>
          <tpl fld="4" item="20"/>
          <tpl hier="6" item="8"/>
          <tpl hier="7" item="7"/>
          <tpl fld="2" item="10"/>
          <tpl fld="1" item="0"/>
        </tpls>
      </m>
      <m in="0">
        <tpls c="8">
          <tpl hier="0" item="4"/>
          <tpl fld="3" item="0"/>
          <tpl hier="3" item="2"/>
          <tpl fld="4" item="8"/>
          <tpl hier="6" item="8"/>
          <tpl hier="7" item="7"/>
          <tpl fld="2" item="2"/>
          <tpl fld="1" item="0"/>
        </tpls>
      </m>
      <m in="0">
        <tpls c="8">
          <tpl hier="0" item="4"/>
          <tpl fld="3" item="1"/>
          <tpl hier="3" item="2"/>
          <tpl fld="4" item="13"/>
          <tpl hier="6" item="8"/>
          <tpl hier="7" item="7"/>
          <tpl fld="2" item="0"/>
          <tpl fld="1" item="0"/>
        </tpls>
      </m>
      <m>
        <tpls c="8">
          <tpl hier="0" item="4"/>
          <tpl fld="3" item="1"/>
          <tpl hier="3" item="2"/>
          <tpl fld="4" item="16"/>
          <tpl hier="6" item="8"/>
          <tpl hier="7" item="7"/>
          <tpl fld="2" item="10"/>
          <tpl fld="1" item="0"/>
        </tpls>
      </m>
      <m in="0">
        <tpls c="8">
          <tpl hier="0" item="4"/>
          <tpl fld="3" item="0"/>
          <tpl hier="3" item="2"/>
          <tpl fld="4" item="0"/>
          <tpl hier="6" item="8"/>
          <tpl hier="7" item="7"/>
          <tpl fld="2" item="1"/>
          <tpl fld="1" item="0"/>
        </tpls>
      </m>
      <m in="0">
        <tpls c="8">
          <tpl hier="0" item="4"/>
          <tpl fld="3" item="0"/>
          <tpl hier="3" item="2"/>
          <tpl fld="4" item="1"/>
          <tpl hier="6" item="8"/>
          <tpl hier="7" item="7"/>
          <tpl fld="2" item="5"/>
          <tpl fld="1" item="0"/>
        </tpls>
      </m>
      <m in="0">
        <tpls c="8">
          <tpl hier="0" item="4"/>
          <tpl fld="3" item="0"/>
          <tpl hier="3" item="2"/>
          <tpl fld="4" item="2"/>
          <tpl hier="6" item="8"/>
          <tpl hier="7" item="7"/>
          <tpl fld="2" item="9"/>
          <tpl fld="1" item="0"/>
        </tpls>
      </m>
      <m in="0">
        <tpls c="8">
          <tpl hier="0" item="4"/>
          <tpl fld="3" item="0"/>
          <tpl hier="3" item="2"/>
          <tpl fld="4" item="6"/>
          <tpl hier="6" item="8"/>
          <tpl hier="7" item="7"/>
          <tpl fld="2" item="1"/>
          <tpl fld="1" item="0"/>
        </tpls>
      </m>
      <m in="0">
        <tpls c="8">
          <tpl hier="0" item="4"/>
          <tpl fld="3" item="0"/>
          <tpl hier="3" item="2"/>
          <tpl fld="4" item="7"/>
          <tpl hier="6" item="8"/>
          <tpl hier="7" item="7"/>
          <tpl fld="2" item="3"/>
          <tpl fld="1" item="0"/>
        </tpls>
      </m>
      <m in="0">
        <tpls c="8">
          <tpl hier="0" item="4"/>
          <tpl fld="3" item="0"/>
          <tpl hier="3" item="2"/>
          <tpl fld="4" item="8"/>
          <tpl hier="6" item="8"/>
          <tpl hier="7" item="7"/>
          <tpl fld="2" item="5"/>
          <tpl fld="1" item="0"/>
        </tpls>
      </m>
      <m in="0">
        <tpls c="7">
          <tpl hier="0" item="4"/>
          <tpl fld="3" item="1"/>
          <tpl hier="3" item="2"/>
          <tpl hier="6" item="8"/>
          <tpl hier="7" item="7"/>
          <tpl fld="2" item="7"/>
          <tpl fld="1" item="0"/>
        </tpls>
      </m>
      <m in="0">
        <tpls c="8">
          <tpl hier="0" item="4"/>
          <tpl fld="3" item="1"/>
          <tpl hier="3" item="2"/>
          <tpl fld="4" item="9"/>
          <tpl hier="6" item="8"/>
          <tpl hier="7" item="7"/>
          <tpl fld="2" item="9"/>
          <tpl fld="1" item="0"/>
        </tpls>
      </m>
      <m in="0">
        <tpls c="8">
          <tpl hier="0" item="4"/>
          <tpl fld="3" item="1"/>
          <tpl hier="3" item="2"/>
          <tpl fld="4" item="12"/>
          <tpl hier="6" item="8"/>
          <tpl hier="7" item="7"/>
          <tpl fld="2" item="1"/>
          <tpl fld="1" item="0"/>
        </tpls>
      </m>
      <m in="0">
        <tpls c="8">
          <tpl hier="0" item="4"/>
          <tpl fld="3" item="1"/>
          <tpl hier="3" item="2"/>
          <tpl fld="4" item="13"/>
          <tpl hier="6" item="8"/>
          <tpl hier="7" item="7"/>
          <tpl fld="2" item="3"/>
          <tpl fld="1" item="0"/>
        </tpls>
      </m>
      <m in="0">
        <tpls c="8">
          <tpl hier="0" item="4"/>
          <tpl fld="3" item="1"/>
          <tpl hier="3" item="2"/>
          <tpl fld="4" item="14"/>
          <tpl hier="6" item="8"/>
          <tpl hier="7" item="7"/>
          <tpl fld="2" item="7"/>
          <tpl fld="1" item="0"/>
        </tpls>
      </m>
      <m in="0">
        <tpls c="8">
          <tpl hier="0" item="4"/>
          <tpl fld="3" item="1"/>
          <tpl hier="3" item="2"/>
          <tpl fld="4" item="17"/>
          <tpl hier="6" item="8"/>
          <tpl hier="7" item="7"/>
          <tpl fld="2" item="1"/>
          <tpl fld="1" item="0"/>
        </tpls>
      </m>
      <m in="0">
        <tpls c="8">
          <tpl hier="0" item="4"/>
          <tpl fld="3" item="1"/>
          <tpl hier="3" item="2"/>
          <tpl fld="4" item="18"/>
          <tpl hier="6" item="8"/>
          <tpl hier="7" item="7"/>
          <tpl fld="2" item="5"/>
          <tpl fld="1" item="0"/>
        </tpls>
      </m>
      <m in="0">
        <tpls c="8">
          <tpl hier="0" item="4"/>
          <tpl fld="3" item="1"/>
          <tpl hier="3" item="2"/>
          <tpl fld="4" item="19"/>
          <tpl hier="6" item="8"/>
          <tpl hier="7" item="7"/>
          <tpl fld="2" item="9"/>
          <tpl fld="1" item="0"/>
        </tpls>
      </m>
      <m in="0">
        <tpls c="8">
          <tpl hier="0" item="4"/>
          <tpl fld="3" item="0"/>
          <tpl hier="3" item="2"/>
          <tpl fld="4" item="3"/>
          <tpl hier="6" item="8"/>
          <tpl hier="7" item="7"/>
          <tpl fld="2" item="4"/>
          <tpl fld="1" item="0"/>
        </tpls>
      </m>
      <m in="0">
        <tpls c="8">
          <tpl hier="0" item="4"/>
          <tpl fld="3" item="1"/>
          <tpl hier="3" item="2"/>
          <tpl fld="4" item="20"/>
          <tpl hier="6" item="8"/>
          <tpl hier="7" item="7"/>
          <tpl fld="2" item="4"/>
          <tpl fld="1" item="0"/>
        </tpls>
      </m>
      <m in="0">
        <tpls c="8">
          <tpl hier="0" item="4"/>
          <tpl fld="3" item="0"/>
          <tpl hier="3" item="2"/>
          <tpl fld="4" item="3"/>
          <tpl hier="6" item="8"/>
          <tpl hier="7" item="7"/>
          <tpl fld="2" item="3"/>
          <tpl fld="1" item="0"/>
        </tpls>
      </m>
      <m in="0">
        <tpls c="8">
          <tpl hier="0" item="4"/>
          <tpl fld="3" item="1"/>
          <tpl hier="3" item="2"/>
          <tpl fld="4" item="20"/>
          <tpl hier="6" item="8"/>
          <tpl hier="7" item="7"/>
          <tpl fld="2" item="3"/>
          <tpl fld="1" item="0"/>
        </tpls>
      </m>
      <m in="0">
        <tpls c="8">
          <tpl hier="0" item="4"/>
          <tpl fld="3" item="0"/>
          <tpl hier="3" item="2"/>
          <tpl fld="4" item="3"/>
          <tpl hier="6" item="8"/>
          <tpl hier="7" item="7"/>
          <tpl fld="2" item="2"/>
          <tpl fld="1" item="0"/>
        </tpls>
      </m>
      <m in="0">
        <tpls c="8">
          <tpl hier="0" item="4"/>
          <tpl fld="3" item="1"/>
          <tpl hier="3" item="2"/>
          <tpl fld="4" item="20"/>
          <tpl hier="6" item="8"/>
          <tpl hier="7" item="7"/>
          <tpl fld="2" item="2"/>
          <tpl fld="1" item="0"/>
        </tpls>
      </m>
      <m in="0">
        <tpls c="8">
          <tpl hier="0" item="4"/>
          <tpl fld="3" item="1"/>
          <tpl hier="3" item="2"/>
          <tpl fld="4" item="19"/>
          <tpl hier="6" item="8"/>
          <tpl hier="7" item="7"/>
          <tpl fld="2" item="0"/>
          <tpl fld="1" item="0"/>
        </tpls>
      </m>
      <m in="0">
        <tpls c="8">
          <tpl hier="0" item="4"/>
          <tpl fld="3" item="1"/>
          <tpl hier="3" item="2"/>
          <tpl fld="4" item="19"/>
          <tpl hier="6" item="8"/>
          <tpl hier="7" item="7"/>
          <tpl fld="2" item="1"/>
          <tpl fld="1" item="0"/>
        </tpls>
      </m>
      <m in="0">
        <tpls c="8">
          <tpl hier="0" item="4"/>
          <tpl fld="3" item="1"/>
          <tpl hier="3" item="2"/>
          <tpl fld="4" item="19"/>
          <tpl hier="6" item="8"/>
          <tpl hier="7" item="7"/>
          <tpl fld="2" item="2"/>
          <tpl fld="1" item="0"/>
        </tpls>
      </m>
      <m in="0">
        <tpls c="8">
          <tpl hier="0" item="4"/>
          <tpl fld="3" item="1"/>
          <tpl hier="3" item="2"/>
          <tpl fld="4" item="9"/>
          <tpl hier="6" item="8"/>
          <tpl hier="7" item="7"/>
          <tpl fld="2" item="0"/>
          <tpl fld="1" item="0"/>
        </tpls>
      </m>
      <m in="0">
        <tpls c="8">
          <tpl hier="0" item="4"/>
          <tpl fld="3" item="1"/>
          <tpl hier="3" item="2"/>
          <tpl fld="4" item="9"/>
          <tpl hier="6" item="8"/>
          <tpl hier="7" item="7"/>
          <tpl fld="2" item="1"/>
          <tpl fld="1" item="0"/>
        </tpls>
      </m>
      <m in="0">
        <tpls c="8">
          <tpl hier="0" item="4"/>
          <tpl fld="3" item="1"/>
          <tpl hier="3" item="2"/>
          <tpl fld="4" item="9"/>
          <tpl hier="6" item="8"/>
          <tpl hier="7" item="7"/>
          <tpl fld="2" item="2"/>
          <tpl fld="1" item="0"/>
        </tpls>
      </m>
      <m in="0">
        <tpls c="8">
          <tpl hier="0" item="4"/>
          <tpl fld="3" item="0"/>
          <tpl hier="3" item="2"/>
          <tpl fld="4" item="2"/>
          <tpl hier="6" item="8"/>
          <tpl hier="7" item="7"/>
          <tpl fld="2" item="0"/>
          <tpl fld="1" item="0"/>
        </tpls>
      </m>
      <m in="0">
        <tpls c="8">
          <tpl hier="0" item="4"/>
          <tpl fld="3" item="0"/>
          <tpl hier="3" item="2"/>
          <tpl fld="4" item="2"/>
          <tpl hier="6" item="8"/>
          <tpl hier="7" item="7"/>
          <tpl fld="2" item="1"/>
          <tpl fld="1" item="0"/>
        </tpls>
      </m>
      <m in="0">
        <tpls c="8">
          <tpl hier="0" item="4"/>
          <tpl fld="3" item="0"/>
          <tpl hier="3" item="2"/>
          <tpl fld="4" item="2"/>
          <tpl hier="6" item="8"/>
          <tpl hier="7" item="7"/>
          <tpl fld="2" item="2"/>
          <tpl fld="1" item="0"/>
        </tpls>
      </m>
      <m in="0">
        <tpls c="8">
          <tpl hier="0" item="4"/>
          <tpl fld="3" item="0"/>
          <tpl hier="3" item="2"/>
          <tpl fld="4" item="3"/>
          <tpl hier="6" item="8"/>
          <tpl hier="7" item="7"/>
          <tpl fld="2" item="1"/>
          <tpl fld="1" item="0"/>
        </tpls>
      </m>
      <m in="0">
        <tpls c="8">
          <tpl hier="0" item="4"/>
          <tpl fld="3" item="1"/>
          <tpl hier="3" item="2"/>
          <tpl fld="4" item="20"/>
          <tpl hier="6" item="8"/>
          <tpl hier="7" item="7"/>
          <tpl fld="2" item="1"/>
          <tpl fld="1" item="0"/>
        </tpls>
      </m>
      <m in="0">
        <tpls c="8">
          <tpl hier="0" item="4"/>
          <tpl fld="3" item="1"/>
          <tpl hier="3" item="2"/>
          <tpl fld="4" item="16"/>
          <tpl hier="6" item="8"/>
          <tpl hier="7" item="7"/>
          <tpl fld="2" item="0"/>
          <tpl fld="1" item="0"/>
        </tpls>
      </m>
      <m in="0">
        <tpls c="8">
          <tpl hier="0" item="4"/>
          <tpl fld="3" item="1"/>
          <tpl hier="3" item="2"/>
          <tpl fld="4" item="16"/>
          <tpl hier="6" item="8"/>
          <tpl hier="7" item="7"/>
          <tpl fld="2" item="3"/>
          <tpl fld="1" item="0"/>
        </tpls>
      </m>
      <m in="0">
        <tpls c="8">
          <tpl hier="0" item="4"/>
          <tpl fld="3" item="1"/>
          <tpl hier="3" item="2"/>
          <tpl fld="4" item="16"/>
          <tpl hier="6" item="8"/>
          <tpl hier="7" item="7"/>
          <tpl fld="2" item="4"/>
          <tpl fld="1" item="0"/>
        </tpls>
      </m>
      <m in="0">
        <tpls c="8">
          <tpl hier="0" item="4"/>
          <tpl fld="3" item="1"/>
          <tpl hier="3" item="2"/>
          <tpl fld="4" item="16"/>
          <tpl hier="6" item="8"/>
          <tpl hier="7" item="7"/>
          <tpl fld="2" item="5"/>
          <tpl fld="1" item="0"/>
        </tpls>
      </m>
      <m in="0">
        <tpls c="8">
          <tpl hier="0" item="4"/>
          <tpl fld="3" item="1"/>
          <tpl hier="3" item="2"/>
          <tpl fld="4" item="16"/>
          <tpl hier="6" item="8"/>
          <tpl hier="7" item="7"/>
          <tpl fld="2" item="6"/>
          <tpl fld="1" item="0"/>
        </tpls>
      </m>
      <m in="0">
        <tpls c="8">
          <tpl hier="0" item="4"/>
          <tpl fld="3" item="1"/>
          <tpl hier="3" item="2"/>
          <tpl fld="4" item="10"/>
          <tpl hier="6" item="8"/>
          <tpl hier="7" item="7"/>
          <tpl fld="2" item="0"/>
          <tpl fld="1" item="0"/>
        </tpls>
      </m>
      <m in="0">
        <tpls c="8">
          <tpl hier="0" item="4"/>
          <tpl fld="3" item="1"/>
          <tpl hier="3" item="2"/>
          <tpl fld="4" item="10"/>
          <tpl hier="6" item="8"/>
          <tpl hier="7" item="7"/>
          <tpl fld="2" item="3"/>
          <tpl fld="1" item="0"/>
        </tpls>
      </m>
      <m in="0">
        <tpls c="8">
          <tpl hier="0" item="4"/>
          <tpl fld="3" item="1"/>
          <tpl hier="3" item="2"/>
          <tpl fld="4" item="10"/>
          <tpl hier="6" item="8"/>
          <tpl hier="7" item="7"/>
          <tpl fld="2" item="4"/>
          <tpl fld="1" item="0"/>
        </tpls>
      </m>
      <m in="0">
        <tpls c="8">
          <tpl hier="0" item="4"/>
          <tpl fld="3" item="1"/>
          <tpl hier="3" item="2"/>
          <tpl fld="4" item="10"/>
          <tpl hier="6" item="8"/>
          <tpl hier="7" item="7"/>
          <tpl fld="2" item="1"/>
          <tpl fld="1" item="0"/>
        </tpls>
      </m>
      <m in="0">
        <tpls c="8">
          <tpl hier="0" item="4"/>
          <tpl fld="3" item="1"/>
          <tpl hier="3" item="2"/>
          <tpl fld="4" item="10"/>
          <tpl hier="6" item="8"/>
          <tpl hier="7" item="7"/>
          <tpl fld="2" item="5"/>
          <tpl fld="1" item="0"/>
        </tpls>
      </m>
      <m in="0">
        <tpls c="8">
          <tpl hier="0" item="4"/>
          <tpl fld="3" item="1"/>
          <tpl hier="3" item="2"/>
          <tpl fld="4" item="10"/>
          <tpl hier="6" item="8"/>
          <tpl hier="7" item="7"/>
          <tpl fld="2" item="6"/>
          <tpl fld="1" item="0"/>
        </tpls>
      </m>
      <m in="0">
        <tpls c="8">
          <tpl hier="0" item="4"/>
          <tpl fld="3" item="0"/>
          <tpl hier="3" item="2"/>
          <tpl fld="4" item="4"/>
          <tpl hier="6" item="8"/>
          <tpl hier="7" item="7"/>
          <tpl fld="2" item="0"/>
          <tpl fld="1" item="0"/>
        </tpls>
      </m>
      <m in="0">
        <tpls c="8">
          <tpl hier="0" item="4"/>
          <tpl fld="3" item="0"/>
          <tpl hier="3" item="2"/>
          <tpl fld="4" item="4"/>
          <tpl hier="6" item="8"/>
          <tpl hier="7" item="7"/>
          <tpl fld="2" item="3"/>
          <tpl fld="1" item="0"/>
        </tpls>
      </m>
      <m in="0">
        <tpls c="8">
          <tpl hier="0" item="4"/>
          <tpl fld="3" item="0"/>
          <tpl hier="3" item="2"/>
          <tpl fld="4" item="4"/>
          <tpl hier="6" item="8"/>
          <tpl hier="7" item="7"/>
          <tpl fld="2" item="2"/>
          <tpl fld="1" item="0"/>
        </tpls>
      </m>
      <m in="0">
        <tpls c="8">
          <tpl hier="0" item="4"/>
          <tpl fld="3" item="0"/>
          <tpl hier="3" item="2"/>
          <tpl fld="4" item="4"/>
          <tpl hier="6" item="8"/>
          <tpl hier="7" item="7"/>
          <tpl fld="2" item="4"/>
          <tpl fld="1" item="0"/>
        </tpls>
      </m>
      <m in="0">
        <tpls c="8">
          <tpl hier="0" item="4"/>
          <tpl fld="3" item="0"/>
          <tpl hier="3" item="2"/>
          <tpl fld="4" item="4"/>
          <tpl hier="6" item="8"/>
          <tpl hier="7" item="7"/>
          <tpl fld="2" item="5"/>
          <tpl fld="1" item="0"/>
        </tpls>
      </m>
      <m in="0">
        <tpls c="8">
          <tpl hier="0" item="4"/>
          <tpl fld="3" item="0"/>
          <tpl hier="3" item="2"/>
          <tpl fld="4" item="4"/>
          <tpl hier="6" item="8"/>
          <tpl hier="7" item="7"/>
          <tpl fld="2" item="6"/>
          <tpl fld="1" item="0"/>
        </tpls>
      </m>
      <m in="0">
        <tpls c="8">
          <tpl hier="0" item="4"/>
          <tpl fld="3" item="1"/>
          <tpl hier="3" item="2"/>
          <tpl fld="4" item="15"/>
          <tpl hier="6" item="8"/>
          <tpl hier="7" item="7"/>
          <tpl fld="2" item="1"/>
          <tpl fld="1" item="0"/>
        </tpls>
      </m>
      <m in="0">
        <tpls c="8">
          <tpl hier="0" item="4"/>
          <tpl fld="3" item="1"/>
          <tpl hier="3" item="2"/>
          <tpl fld="4" item="15"/>
          <tpl hier="6" item="8"/>
          <tpl hier="7" item="7"/>
          <tpl fld="2" item="2"/>
          <tpl fld="1" item="0"/>
        </tpls>
      </m>
      <m in="0">
        <tpls c="8">
          <tpl hier="0" item="4"/>
          <tpl fld="3" item="1"/>
          <tpl hier="3" item="2"/>
          <tpl fld="4" item="15"/>
          <tpl hier="6" item="8"/>
          <tpl hier="7" item="7"/>
          <tpl fld="2" item="3"/>
          <tpl fld="1" item="0"/>
        </tpls>
      </m>
      <m in="0">
        <tpls c="8">
          <tpl hier="0" item="4"/>
          <tpl fld="3" item="1"/>
          <tpl hier="3" item="2"/>
          <tpl fld="4" item="15"/>
          <tpl hier="6" item="8"/>
          <tpl hier="7" item="7"/>
          <tpl fld="2" item="0"/>
          <tpl fld="1" item="0"/>
        </tpls>
      </m>
      <m in="0">
        <tpls c="8">
          <tpl hier="0" item="4"/>
          <tpl fld="3" item="1"/>
          <tpl hier="3" item="2"/>
          <tpl fld="4" item="15"/>
          <tpl hier="6" item="8"/>
          <tpl hier="7" item="7"/>
          <tpl fld="2" item="4"/>
          <tpl fld="1" item="0"/>
        </tpls>
      </m>
      <m>
        <tpls c="8">
          <tpl hier="0" item="4"/>
          <tpl fld="3" item="1"/>
          <tpl hier="3" item="9"/>
          <tpl fld="4" item="17"/>
          <tpl hier="6" item="8"/>
          <tpl hier="7" item="7"/>
          <tpl fld="2" item="10"/>
          <tpl fld="1" item="0"/>
        </tpls>
      </m>
      <m>
        <tpls c="8">
          <tpl hier="0" item="4"/>
          <tpl fld="3" item="1"/>
          <tpl hier="3" item="9"/>
          <tpl fld="4" item="12"/>
          <tpl hier="6" item="8"/>
          <tpl hier="7" item="7"/>
          <tpl fld="2" item="10"/>
          <tpl fld="1" item="0"/>
        </tpls>
      </m>
      <m>
        <tpls c="8">
          <tpl hier="0" item="4"/>
          <tpl fld="3" item="1"/>
          <tpl hier="3" item="9"/>
          <tpl fld="4" item="11"/>
          <tpl hier="6" item="8"/>
          <tpl hier="7" item="7"/>
          <tpl fld="2" item="8"/>
          <tpl fld="1" item="0"/>
        </tpls>
      </m>
      <m>
        <tpls c="8">
          <tpl hier="0" item="4"/>
          <tpl fld="3" item="0"/>
          <tpl hier="3" item="9"/>
          <tpl fld="4" item="6"/>
          <tpl hier="6" item="8"/>
          <tpl hier="7" item="7"/>
          <tpl fld="2" item="10"/>
          <tpl fld="1" item="0"/>
        </tpls>
      </m>
      <m>
        <tpls c="8">
          <tpl hier="0" item="4"/>
          <tpl fld="3" item="0"/>
          <tpl hier="3" item="9"/>
          <tpl fld="4" item="5"/>
          <tpl hier="6" item="8"/>
          <tpl hier="7" item="7"/>
          <tpl fld="2" item="8"/>
          <tpl fld="1" item="0"/>
        </tpls>
      </m>
      <m>
        <tpls c="8">
          <tpl hier="0" item="4"/>
          <tpl fld="3" item="0"/>
          <tpl hier="3" item="9"/>
          <tpl fld="4" item="0"/>
          <tpl hier="6" item="8"/>
          <tpl hier="7" item="7"/>
          <tpl fld="2" item="10"/>
          <tpl fld="1" item="0"/>
        </tpls>
      </m>
      <n v="236266" in="0">
        <tpls c="7">
          <tpl hier="0" item="4"/>
          <tpl fld="3" item="0"/>
          <tpl hier="3" item="9"/>
          <tpl hier="6" item="8"/>
          <tpl hier="7" item="7"/>
          <tpl fld="2" item="8"/>
          <tpl fld="1" item="0"/>
        </tpls>
      </n>
      <m>
        <tpls c="8">
          <tpl hier="0" item="4"/>
          <tpl fld="3" item="0"/>
          <tpl hier="3" item="9"/>
          <tpl fld="4" item="5"/>
          <tpl hier="6" item="8"/>
          <tpl hier="7" item="7"/>
          <tpl fld="2" item="4"/>
          <tpl fld="1" item="0"/>
        </tpls>
      </m>
      <m in="0">
        <tpls c="8">
          <tpl hier="0" item="4"/>
          <tpl fld="3" item="0"/>
          <tpl hier="3" item="9"/>
          <tpl fld="4" item="6"/>
          <tpl hier="6" item="8"/>
          <tpl hier="7" item="7"/>
          <tpl fld="2" item="5"/>
          <tpl fld="1" item="0"/>
        </tpls>
      </m>
      <n v="54063" in="0">
        <tpls c="8">
          <tpl hier="0" item="4"/>
          <tpl fld="3" item="1"/>
          <tpl hier="3" item="9"/>
          <tpl fld="4" item="17"/>
          <tpl hier="6" item="8"/>
          <tpl hier="7" item="7"/>
          <tpl fld="2" item="9"/>
          <tpl fld="1" item="0"/>
        </tpls>
      </n>
      <n v="66025" in="0">
        <tpls c="8">
          <tpl hier="0" item="4"/>
          <tpl fld="3" item="1"/>
          <tpl hier="3" item="9"/>
          <tpl fld="4" item="14"/>
          <tpl hier="6" item="8"/>
          <tpl hier="7" item="7"/>
          <tpl fld="2" item="0"/>
          <tpl fld="1" item="0"/>
        </tpls>
      </n>
      <n v="33098" in="0">
        <tpls c="8">
          <tpl hier="0" item="4"/>
          <tpl fld="3" item="1"/>
          <tpl hier="3" item="9"/>
          <tpl fld="4" item="12"/>
          <tpl hier="6" item="8"/>
          <tpl hier="7" item="7"/>
          <tpl fld="2" item="9"/>
          <tpl fld="1" item="0"/>
        </tpls>
      </n>
      <m>
        <tpls c="8">
          <tpl hier="0" item="4"/>
          <tpl fld="3" item="1"/>
          <tpl hier="3" item="9"/>
          <tpl fld="4" item="11"/>
          <tpl hier="6" item="8"/>
          <tpl hier="7" item="7"/>
          <tpl fld="2" item="7"/>
          <tpl fld="1" item="0"/>
        </tpls>
      </m>
      <n v="1573957" in="0">
        <tpls c="7">
          <tpl hier="0" item="4"/>
          <tpl fld="3" item="1"/>
          <tpl hier="3" item="9"/>
          <tpl hier="6" item="8"/>
          <tpl hier="7" item="7"/>
          <tpl fld="2" item="0"/>
          <tpl fld="1" item="0"/>
        </tpls>
      </n>
      <m in="0">
        <tpls c="8">
          <tpl hier="0" item="4"/>
          <tpl fld="3" item="0"/>
          <tpl hier="3" item="9"/>
          <tpl fld="4" item="6"/>
          <tpl hier="6" item="8"/>
          <tpl hier="7" item="7"/>
          <tpl fld="2" item="9"/>
          <tpl fld="1" item="0"/>
        </tpls>
      </m>
      <m>
        <tpls c="8">
          <tpl hier="0" item="4"/>
          <tpl fld="3" item="0"/>
          <tpl hier="3" item="9"/>
          <tpl fld="4" item="5"/>
          <tpl hier="6" item="8"/>
          <tpl hier="7" item="7"/>
          <tpl fld="2" item="7"/>
          <tpl fld="1" item="0"/>
        </tpls>
      </m>
      <m>
        <tpls c="8">
          <tpl hier="0" item="4"/>
          <tpl fld="3" item="0"/>
          <tpl hier="3" item="9"/>
          <tpl fld="4" item="0"/>
          <tpl hier="6" item="8"/>
          <tpl hier="7" item="7"/>
          <tpl fld="2" item="9"/>
          <tpl fld="1" item="0"/>
        </tpls>
      </m>
      <n v="232821" in="0">
        <tpls c="7">
          <tpl hier="0" item="4"/>
          <tpl fld="3" item="0"/>
          <tpl hier="3" item="9"/>
          <tpl hier="6" item="8"/>
          <tpl hier="7" item="7"/>
          <tpl fld="2" item="7"/>
          <tpl fld="1" item="0"/>
        </tpls>
      </n>
      <m>
        <tpls c="8">
          <tpl hier="0" item="4"/>
          <tpl fld="3" item="1"/>
          <tpl hier="3" item="9"/>
          <tpl fld="4" item="20"/>
          <tpl hier="6" item="8"/>
          <tpl hier="7" item="7"/>
          <tpl fld="2" item="0"/>
          <tpl fld="1" item="0"/>
        </tpls>
      </m>
      <m>
        <tpls c="8">
          <tpl hier="0" item="4"/>
          <tpl fld="3" item="0"/>
          <tpl hier="3" item="9"/>
          <tpl fld="4" item="8"/>
          <tpl hier="6" item="8"/>
          <tpl hier="7" item="7"/>
          <tpl fld="2" item="10"/>
          <tpl fld="1" item="0"/>
        </tpls>
      </m>
      <m>
        <tpls c="8">
          <tpl hier="0" item="4"/>
          <tpl fld="3" item="0"/>
          <tpl hier="3" item="9"/>
          <tpl fld="4" item="0"/>
          <tpl hier="6" item="8"/>
          <tpl hier="7" item="7"/>
          <tpl fld="2" item="6"/>
          <tpl fld="1" item="0"/>
        </tpls>
      </m>
      <n v="38905" in="0">
        <tpls c="8">
          <tpl hier="0" item="4"/>
          <tpl fld="3" item="1"/>
          <tpl hier="3" item="9"/>
          <tpl fld="4" item="17"/>
          <tpl hier="6" item="8"/>
          <tpl hier="7" item="7"/>
          <tpl fld="2" item="5"/>
          <tpl fld="1" item="0"/>
        </tpls>
      </n>
      <n v="204481" in="0">
        <tpls c="7">
          <tpl hier="0" item="4"/>
          <tpl fld="3" item="0"/>
          <tpl hier="3" item="9"/>
          <tpl hier="6" item="8"/>
          <tpl hier="7" item="7"/>
          <tpl fld="2" item="3"/>
          <tpl fld="1" item="0"/>
        </tpls>
      </n>
      <n v="52584" in="0">
        <tpls c="8">
          <tpl hier="0" item="4"/>
          <tpl fld="3" item="1"/>
          <tpl hier="3" item="9"/>
          <tpl fld="4" item="17"/>
          <tpl hier="6" item="8"/>
          <tpl hier="7" item="7"/>
          <tpl fld="2" item="8"/>
          <tpl fld="1" item="0"/>
        </tpls>
      </n>
      <m>
        <tpls c="8">
          <tpl hier="0" item="4"/>
          <tpl fld="3" item="1"/>
          <tpl hier="3" item="9"/>
          <tpl fld="4" item="13"/>
          <tpl hier="6" item="8"/>
          <tpl hier="7" item="7"/>
          <tpl fld="2" item="10"/>
          <tpl fld="1" item="0"/>
        </tpls>
      </m>
      <n v="26655" in="0">
        <tpls c="8">
          <tpl hier="0" item="4"/>
          <tpl fld="3" item="1"/>
          <tpl hier="3" item="9"/>
          <tpl fld="4" item="12"/>
          <tpl hier="6" item="8"/>
          <tpl hier="7" item="7"/>
          <tpl fld="2" item="8"/>
          <tpl fld="1" item="0"/>
        </tpls>
      </n>
      <m>
        <tpls c="8">
          <tpl hier="0" item="4"/>
          <tpl fld="3" item="1"/>
          <tpl hier="3" item="9"/>
          <tpl fld="4" item="11"/>
          <tpl hier="6" item="8"/>
          <tpl hier="7" item="7"/>
          <tpl fld="2" item="6"/>
          <tpl fld="1" item="0"/>
        </tpls>
      </m>
      <m>
        <tpls c="8">
          <tpl hier="0" item="4"/>
          <tpl fld="3" item="0"/>
          <tpl hier="3" item="9"/>
          <tpl fld="4" item="7"/>
          <tpl hier="6" item="8"/>
          <tpl hier="7" item="7"/>
          <tpl fld="2" item="10"/>
          <tpl fld="1" item="0"/>
        </tpls>
      </m>
      <m in="0">
        <tpls c="8">
          <tpl hier="0" item="4"/>
          <tpl fld="3" item="0"/>
          <tpl hier="3" item="9"/>
          <tpl fld="4" item="6"/>
          <tpl hier="6" item="8"/>
          <tpl hier="7" item="7"/>
          <tpl fld="2" item="8"/>
          <tpl fld="1" item="0"/>
        </tpls>
      </m>
      <m>
        <tpls c="8">
          <tpl hier="0" item="4"/>
          <tpl fld="3" item="0"/>
          <tpl hier="3" item="9"/>
          <tpl fld="4" item="5"/>
          <tpl hier="6" item="8"/>
          <tpl hier="7" item="7"/>
          <tpl fld="2" item="6"/>
          <tpl fld="1" item="0"/>
        </tpls>
      </m>
      <m>
        <tpls c="8">
          <tpl hier="0" item="4"/>
          <tpl fld="3" item="0"/>
          <tpl hier="3" item="9"/>
          <tpl fld="4" item="0"/>
          <tpl hier="6" item="8"/>
          <tpl hier="7" item="7"/>
          <tpl fld="2" item="8"/>
          <tpl fld="1" item="0"/>
        </tpls>
      </m>
      <n v="217737" in="0">
        <tpls c="7">
          <tpl hier="0" item="4"/>
          <tpl fld="3" item="0"/>
          <tpl hier="3" item="9"/>
          <tpl hier="6" item="8"/>
          <tpl hier="7" item="7"/>
          <tpl fld="2" item="6"/>
          <tpl fld="1" item="0"/>
        </tpls>
      </n>
      <m>
        <tpls c="8">
          <tpl hier="0" item="4"/>
          <tpl fld="3" item="1"/>
          <tpl hier="3" item="9"/>
          <tpl fld="4" item="13"/>
          <tpl hier="6" item="8"/>
          <tpl hier="7" item="7"/>
          <tpl fld="2" item="8"/>
          <tpl fld="1" item="0"/>
        </tpls>
      </m>
      <m in="0">
        <tpls c="8">
          <tpl hier="0" item="4"/>
          <tpl fld="3" item="0"/>
          <tpl hier="3" item="9"/>
          <tpl fld="4" item="7"/>
          <tpl hier="6" item="8"/>
          <tpl hier="7" item="7"/>
          <tpl fld="2" item="7"/>
          <tpl fld="1" item="0"/>
        </tpls>
      </m>
      <n v="40886" in="0">
        <tpls c="8">
          <tpl hier="0" item="4"/>
          <tpl fld="3" item="1"/>
          <tpl hier="3" item="9"/>
          <tpl fld="4" item="17"/>
          <tpl hier="6" item="8"/>
          <tpl hier="7" item="7"/>
          <tpl fld="2" item="7"/>
          <tpl fld="1" item="0"/>
        </tpls>
      </n>
      <m>
        <tpls c="8">
          <tpl hier="0" item="4"/>
          <tpl fld="3" item="1"/>
          <tpl hier="3" item="9"/>
          <tpl fld="4" item="13"/>
          <tpl hier="6" item="8"/>
          <tpl hier="7" item="7"/>
          <tpl fld="2" item="9"/>
          <tpl fld="1" item="0"/>
        </tpls>
      </m>
      <n v="25090" in="0">
        <tpls c="8">
          <tpl hier="0" item="4"/>
          <tpl fld="3" item="1"/>
          <tpl hier="3" item="9"/>
          <tpl fld="4" item="12"/>
          <tpl hier="6" item="8"/>
          <tpl hier="7" item="7"/>
          <tpl fld="2" item="7"/>
          <tpl fld="1" item="0"/>
        </tpls>
      </n>
      <m>
        <tpls c="8">
          <tpl hier="0" item="4"/>
          <tpl fld="3" item="1"/>
          <tpl hier="3" item="9"/>
          <tpl fld="4" item="11"/>
          <tpl hier="6" item="8"/>
          <tpl hier="7" item="7"/>
          <tpl fld="2" item="5"/>
          <tpl fld="1" item="0"/>
        </tpls>
      </m>
      <m in="0">
        <tpls c="8">
          <tpl hier="0" item="4"/>
          <tpl fld="3" item="0"/>
          <tpl hier="3" item="9"/>
          <tpl fld="4" item="7"/>
          <tpl hier="6" item="8"/>
          <tpl hier="7" item="7"/>
          <tpl fld="2" item="9"/>
          <tpl fld="1" item="0"/>
        </tpls>
      </m>
      <m in="0">
        <tpls c="8">
          <tpl hier="0" item="4"/>
          <tpl fld="3" item="0"/>
          <tpl hier="3" item="9"/>
          <tpl fld="4" item="6"/>
          <tpl hier="6" item="8"/>
          <tpl hier="7" item="7"/>
          <tpl fld="2" item="7"/>
          <tpl fld="1" item="0"/>
        </tpls>
      </m>
      <m>
        <tpls c="8">
          <tpl hier="0" item="4"/>
          <tpl fld="3" item="0"/>
          <tpl hier="3" item="9"/>
          <tpl fld="4" item="5"/>
          <tpl hier="6" item="8"/>
          <tpl hier="7" item="7"/>
          <tpl fld="2" item="5"/>
          <tpl fld="1" item="0"/>
        </tpls>
      </m>
      <m>
        <tpls c="8">
          <tpl hier="0" item="4"/>
          <tpl fld="3" item="0"/>
          <tpl hier="3" item="9"/>
          <tpl fld="4" item="0"/>
          <tpl hier="6" item="8"/>
          <tpl hier="7" item="7"/>
          <tpl fld="2" item="7"/>
          <tpl fld="1" item="0"/>
        </tpls>
      </m>
      <n v="211338" in="0">
        <tpls c="7">
          <tpl hier="0" item="4"/>
          <tpl fld="3" item="0"/>
          <tpl hier="3" item="9"/>
          <tpl hier="6" item="8"/>
          <tpl hier="7" item="7"/>
          <tpl fld="2" item="5"/>
          <tpl fld="1" item="0"/>
        </tpls>
      </n>
      <n v="45420" in="0">
        <tpls c="8">
          <tpl hier="0" item="4"/>
          <tpl fld="3" item="1"/>
          <tpl hier="3" item="9"/>
          <tpl fld="4" item="12"/>
          <tpl hier="6" item="8"/>
          <tpl hier="7" item="7"/>
          <tpl fld="2" item="6"/>
          <tpl fld="1" item="0"/>
        </tpls>
      </n>
      <n v="218690" in="0">
        <tpls c="7">
          <tpl hier="0" item="4"/>
          <tpl fld="3" item="0"/>
          <tpl hier="3" item="9"/>
          <tpl hier="6" item="8"/>
          <tpl hier="7" item="7"/>
          <tpl fld="2" item="4"/>
          <tpl fld="1" item="0"/>
        </tpls>
      </n>
      <m>
        <tpls c="8">
          <tpl hier="0" item="4"/>
          <tpl fld="3" item="0"/>
          <tpl hier="3" item="9"/>
          <tpl fld="4" item="0"/>
          <tpl hier="6" item="8"/>
          <tpl hier="7" item="7"/>
          <tpl fld="2" item="5"/>
          <tpl fld="1" item="0"/>
        </tpls>
      </m>
      <n v="2084" in="0">
        <tpls c="8">
          <tpl hier="0" item="4"/>
          <tpl fld="3" item="1"/>
          <tpl hier="3" item="9"/>
          <tpl fld="4" item="18"/>
          <tpl hier="6" item="8"/>
          <tpl hier="7" item="7"/>
          <tpl fld="2" item="8"/>
          <tpl fld="1" item="0"/>
        </tpls>
      </n>
      <n v="37824" in="0">
        <tpls c="8">
          <tpl hier="0" item="4"/>
          <tpl fld="3" item="1"/>
          <tpl hier="3" item="9"/>
          <tpl fld="4" item="17"/>
          <tpl hier="6" item="8"/>
          <tpl hier="7" item="7"/>
          <tpl fld="2" item="4"/>
          <tpl fld="1" item="0"/>
        </tpls>
      </n>
      <m>
        <tpls c="8">
          <tpl hier="0" item="4"/>
          <tpl fld="3" item="1"/>
          <tpl hier="3" item="9"/>
          <tpl fld="4" item="14"/>
          <tpl hier="6" item="8"/>
          <tpl hier="7" item="7"/>
          <tpl fld="2" item="10"/>
          <tpl fld="1" item="0"/>
        </tpls>
      </m>
      <m>
        <tpls c="8">
          <tpl hier="0" item="4"/>
          <tpl fld="3" item="1"/>
          <tpl hier="3" item="9"/>
          <tpl fld="4" item="13"/>
          <tpl hier="6" item="8"/>
          <tpl hier="7" item="7"/>
          <tpl fld="2" item="6"/>
          <tpl fld="1" item="0"/>
        </tpls>
      </m>
      <n v="23371" in="0">
        <tpls c="8">
          <tpl hier="0" item="4"/>
          <tpl fld="3" item="1"/>
          <tpl hier="3" item="9"/>
          <tpl fld="4" item="12"/>
          <tpl hier="6" item="8"/>
          <tpl hier="7" item="7"/>
          <tpl fld="2" item="4"/>
          <tpl fld="1" item="0"/>
        </tpls>
      </n>
      <m>
        <tpls c="8">
          <tpl hier="0" item="4"/>
          <tpl fld="3" item="1"/>
          <tpl hier="3" item="9"/>
          <tpl fld="4" item="11"/>
          <tpl hier="6" item="8"/>
          <tpl hier="7" item="7"/>
          <tpl fld="2" item="2"/>
          <tpl fld="1" item="0"/>
        </tpls>
      </m>
      <m>
        <tpls c="7">
          <tpl hier="0" item="4"/>
          <tpl fld="3" item="1"/>
          <tpl hier="3" item="9"/>
          <tpl hier="6" item="8"/>
          <tpl hier="7" item="7"/>
          <tpl fld="2" item="10"/>
          <tpl fld="1" item="0"/>
        </tpls>
      </m>
      <m>
        <tpls c="8">
          <tpl hier="0" item="4"/>
          <tpl fld="3" item="0"/>
          <tpl hier="3" item="9"/>
          <tpl fld="4" item="8"/>
          <tpl hier="6" item="8"/>
          <tpl hier="7" item="7"/>
          <tpl fld="2" item="8"/>
          <tpl fld="1" item="0"/>
        </tpls>
      </m>
      <m in="0">
        <tpls c="8">
          <tpl hier="0" item="4"/>
          <tpl fld="3" item="0"/>
          <tpl hier="3" item="9"/>
          <tpl fld="4" item="7"/>
          <tpl hier="6" item="8"/>
          <tpl hier="7" item="7"/>
          <tpl fld="2" item="6"/>
          <tpl fld="1" item="0"/>
        </tpls>
      </m>
      <m in="0">
        <tpls c="8">
          <tpl hier="0" item="4"/>
          <tpl fld="3" item="0"/>
          <tpl hier="3" item="9"/>
          <tpl fld="4" item="6"/>
          <tpl hier="6" item="8"/>
          <tpl hier="7" item="7"/>
          <tpl fld="2" item="4"/>
          <tpl fld="1" item="0"/>
        </tpls>
      </m>
      <m>
        <tpls c="8">
          <tpl hier="0" item="4"/>
          <tpl fld="3" item="0"/>
          <tpl hier="3" item="9"/>
          <tpl fld="4" item="5"/>
          <tpl hier="6" item="8"/>
          <tpl hier="7" item="7"/>
          <tpl fld="2" item="2"/>
          <tpl fld="1" item="0"/>
        </tpls>
      </m>
      <m>
        <tpls c="8">
          <tpl hier="0" item="4"/>
          <tpl fld="3" item="0"/>
          <tpl hier="3" item="9"/>
          <tpl fld="4" item="1"/>
          <tpl hier="6" item="8"/>
          <tpl hier="7" item="7"/>
          <tpl fld="2" item="8"/>
          <tpl fld="1" item="0"/>
        </tpls>
      </m>
      <m>
        <tpls c="8">
          <tpl hier="0" item="4"/>
          <tpl fld="3" item="0"/>
          <tpl hier="3" item="9"/>
          <tpl fld="4" item="0"/>
          <tpl hier="6" item="8"/>
          <tpl hier="7" item="7"/>
          <tpl fld="2" item="4"/>
          <tpl fld="1" item="0"/>
        </tpls>
      </m>
      <n v="213399" in="0">
        <tpls c="7">
          <tpl hier="0" item="4"/>
          <tpl fld="3" item="0"/>
          <tpl hier="3" item="9"/>
          <tpl hier="6" item="8"/>
          <tpl hier="7" item="7"/>
          <tpl fld="2" item="2"/>
          <tpl fld="1" item="0"/>
        </tpls>
      </n>
      <n v="2076" in="0">
        <tpls c="8">
          <tpl hier="0" item="4"/>
          <tpl fld="3" item="1"/>
          <tpl hier="3" item="9"/>
          <tpl fld="4" item="18"/>
          <tpl hier="6" item="8"/>
          <tpl hier="7" item="7"/>
          <tpl fld="2" item="7"/>
          <tpl fld="1" item="0"/>
        </tpls>
      </n>
      <n v="34332" in="0">
        <tpls c="8">
          <tpl hier="0" item="4"/>
          <tpl fld="3" item="1"/>
          <tpl hier="3" item="9"/>
          <tpl fld="4" item="17"/>
          <tpl hier="6" item="8"/>
          <tpl hier="7" item="7"/>
          <tpl fld="2" item="3"/>
          <tpl fld="1" item="0"/>
        </tpls>
      </n>
      <n v="62691" in="0">
        <tpls c="8">
          <tpl hier="0" item="4"/>
          <tpl fld="3" item="1"/>
          <tpl hier="3" item="9"/>
          <tpl fld="4" item="14"/>
          <tpl hier="6" item="8"/>
          <tpl hier="7" item="7"/>
          <tpl fld="2" item="9"/>
          <tpl fld="1" item="0"/>
        </tpls>
      </n>
      <m>
        <tpls c="8">
          <tpl hier="0" item="4"/>
          <tpl fld="3" item="1"/>
          <tpl hier="3" item="9"/>
          <tpl fld="4" item="13"/>
          <tpl hier="6" item="8"/>
          <tpl hier="7" item="7"/>
          <tpl fld="2" item="5"/>
          <tpl fld="1" item="0"/>
        </tpls>
      </m>
      <n v="18431" in="0">
        <tpls c="8">
          <tpl hier="0" item="4"/>
          <tpl fld="3" item="1"/>
          <tpl hier="3" item="9"/>
          <tpl fld="4" item="12"/>
          <tpl hier="6" item="8"/>
          <tpl hier="7" item="7"/>
          <tpl fld="2" item="3"/>
          <tpl fld="1" item="0"/>
        </tpls>
      </n>
      <m>
        <tpls c="8">
          <tpl hier="0" item="4"/>
          <tpl fld="3" item="1"/>
          <tpl hier="3" item="9"/>
          <tpl fld="4" item="11"/>
          <tpl hier="6" item="8"/>
          <tpl hier="7" item="7"/>
          <tpl fld="2" item="1"/>
          <tpl fld="1" item="0"/>
        </tpls>
      </m>
      <n v="1713192" in="0">
        <tpls c="7">
          <tpl hier="0" item="4"/>
          <tpl fld="3" item="1"/>
          <tpl hier="3" item="9"/>
          <tpl hier="6" item="8"/>
          <tpl hier="7" item="7"/>
          <tpl fld="2" item="9"/>
          <tpl fld="1" item="0"/>
        </tpls>
      </n>
      <m>
        <tpls c="8">
          <tpl hier="0" item="4"/>
          <tpl fld="3" item="0"/>
          <tpl hier="3" item="9"/>
          <tpl fld="4" item="8"/>
          <tpl hier="6" item="8"/>
          <tpl hier="7" item="7"/>
          <tpl fld="2" item="7"/>
          <tpl fld="1" item="0"/>
        </tpls>
      </m>
      <m in="0">
        <tpls c="8">
          <tpl hier="0" item="4"/>
          <tpl fld="3" item="0"/>
          <tpl hier="3" item="9"/>
          <tpl fld="4" item="7"/>
          <tpl hier="6" item="8"/>
          <tpl hier="7" item="7"/>
          <tpl fld="2" item="5"/>
          <tpl fld="1" item="0"/>
        </tpls>
      </m>
      <m in="0">
        <tpls c="8">
          <tpl hier="0" item="4"/>
          <tpl fld="3" item="0"/>
          <tpl hier="3" item="9"/>
          <tpl fld="4" item="6"/>
          <tpl hier="6" item="8"/>
          <tpl hier="7" item="7"/>
          <tpl fld="2" item="3"/>
          <tpl fld="1" item="0"/>
        </tpls>
      </m>
      <m>
        <tpls c="8">
          <tpl hier="0" item="4"/>
          <tpl fld="3" item="0"/>
          <tpl hier="3" item="9"/>
          <tpl fld="4" item="5"/>
          <tpl hier="6" item="8"/>
          <tpl hier="7" item="7"/>
          <tpl fld="2" item="1"/>
          <tpl fld="1" item="0"/>
        </tpls>
      </m>
      <m>
        <tpls c="8">
          <tpl hier="0" item="4"/>
          <tpl fld="3" item="0"/>
          <tpl hier="3" item="9"/>
          <tpl fld="4" item="1"/>
          <tpl hier="6" item="8"/>
          <tpl hier="7" item="7"/>
          <tpl fld="2" item="7"/>
          <tpl fld="1" item="0"/>
        </tpls>
      </m>
      <m>
        <tpls c="8">
          <tpl hier="0" item="4"/>
          <tpl fld="3" item="1"/>
          <tpl hier="3" item="9"/>
          <tpl fld="4" item="19"/>
          <tpl hier="6" item="8"/>
          <tpl hier="7" item="7"/>
          <tpl fld="2" item="10"/>
          <tpl fld="1" item="0"/>
        </tpls>
      </m>
      <n v="2249" in="0">
        <tpls c="8">
          <tpl hier="0" item="4"/>
          <tpl fld="3" item="1"/>
          <tpl hier="3" item="9"/>
          <tpl fld="4" item="18"/>
          <tpl hier="6" item="8"/>
          <tpl hier="7" item="7"/>
          <tpl fld="2" item="6"/>
          <tpl fld="1" item="0"/>
        </tpls>
      </n>
      <n v="70839" in="0">
        <tpls c="8">
          <tpl hier="0" item="4"/>
          <tpl fld="3" item="1"/>
          <tpl hier="3" item="9"/>
          <tpl fld="4" item="17"/>
          <tpl hier="6" item="8"/>
          <tpl hier="7" item="7"/>
          <tpl fld="2" item="2"/>
          <tpl fld="1" item="0"/>
        </tpls>
      </n>
      <n v="62394" in="0">
        <tpls c="8">
          <tpl hier="0" item="4"/>
          <tpl fld="3" item="1"/>
          <tpl hier="3" item="9"/>
          <tpl fld="4" item="14"/>
          <tpl hier="6" item="8"/>
          <tpl hier="7" item="7"/>
          <tpl fld="2" item="8"/>
          <tpl fld="1" item="0"/>
        </tpls>
      </n>
      <m>
        <tpls c="8">
          <tpl hier="0" item="4"/>
          <tpl fld="3" item="1"/>
          <tpl hier="3" item="9"/>
          <tpl fld="4" item="13"/>
          <tpl hier="6" item="8"/>
          <tpl hier="7" item="7"/>
          <tpl fld="2" item="4"/>
          <tpl fld="1" item="0"/>
        </tpls>
      </m>
      <n v="14393" in="0">
        <tpls c="8">
          <tpl hier="0" item="4"/>
          <tpl fld="3" item="1"/>
          <tpl hier="3" item="9"/>
          <tpl fld="4" item="12"/>
          <tpl hier="6" item="8"/>
          <tpl hier="7" item="7"/>
          <tpl fld="2" item="2"/>
          <tpl fld="1" item="0"/>
        </tpls>
      </n>
      <m>
        <tpls c="8">
          <tpl hier="0" item="4"/>
          <tpl fld="3" item="1"/>
          <tpl hier="3" item="9"/>
          <tpl fld="4" item="11"/>
          <tpl hier="6" item="8"/>
          <tpl hier="7" item="7"/>
          <tpl fld="2" item="0"/>
          <tpl fld="1" item="0"/>
        </tpls>
      </m>
      <m>
        <tpls c="8">
          <tpl hier="0" item="4"/>
          <tpl fld="3" item="1"/>
          <tpl hier="3" item="9"/>
          <tpl fld="4" item="9"/>
          <tpl hier="6" item="8"/>
          <tpl hier="7" item="7"/>
          <tpl fld="2" item="10"/>
          <tpl fld="1" item="0"/>
        </tpls>
      </m>
      <n v="1688385" in="0">
        <tpls c="7">
          <tpl hier="0" item="4"/>
          <tpl fld="3" item="1"/>
          <tpl hier="3" item="9"/>
          <tpl hier="6" item="8"/>
          <tpl hier="7" item="7"/>
          <tpl fld="2" item="8"/>
          <tpl fld="1" item="0"/>
        </tpls>
      </n>
      <m>
        <tpls c="8">
          <tpl hier="0" item="4"/>
          <tpl fld="3" item="0"/>
          <tpl hier="3" item="9"/>
          <tpl fld="4" item="8"/>
          <tpl hier="6" item="8"/>
          <tpl hier="7" item="7"/>
          <tpl fld="2" item="6"/>
          <tpl fld="1" item="0"/>
        </tpls>
      </m>
      <m in="0">
        <tpls c="8">
          <tpl hier="0" item="4"/>
          <tpl fld="3" item="0"/>
          <tpl hier="3" item="9"/>
          <tpl fld="4" item="7"/>
          <tpl hier="6" item="8"/>
          <tpl hier="7" item="7"/>
          <tpl fld="2" item="4"/>
          <tpl fld="1" item="0"/>
        </tpls>
      </m>
      <m in="0">
        <tpls c="8">
          <tpl hier="0" item="4"/>
          <tpl fld="3" item="0"/>
          <tpl hier="3" item="9"/>
          <tpl fld="4" item="6"/>
          <tpl hier="6" item="8"/>
          <tpl hier="7" item="7"/>
          <tpl fld="2" item="2"/>
          <tpl fld="1" item="0"/>
        </tpls>
      </m>
      <m>
        <tpls c="8">
          <tpl hier="0" item="4"/>
          <tpl fld="3" item="0"/>
          <tpl hier="3" item="9"/>
          <tpl fld="4" item="5"/>
          <tpl hier="6" item="8"/>
          <tpl hier="7" item="7"/>
          <tpl fld="2" item="0"/>
          <tpl fld="1" item="0"/>
        </tpls>
      </m>
      <m>
        <tpls c="8">
          <tpl hier="0" item="4"/>
          <tpl fld="3" item="0"/>
          <tpl hier="3" item="9"/>
          <tpl fld="4" item="2"/>
          <tpl hier="6" item="8"/>
          <tpl hier="7" item="7"/>
          <tpl fld="2" item="10"/>
          <tpl fld="1" item="0"/>
        </tpls>
      </m>
      <m>
        <tpls c="8">
          <tpl hier="0" item="4"/>
          <tpl fld="3" item="0"/>
          <tpl hier="3" item="9"/>
          <tpl fld="4" item="1"/>
          <tpl hier="6" item="8"/>
          <tpl hier="7" item="7"/>
          <tpl fld="2" item="6"/>
          <tpl fld="1" item="0"/>
        </tpls>
      </m>
      <m>
        <tpls c="8">
          <tpl hier="0" item="4"/>
          <tpl fld="3" item="0"/>
          <tpl hier="3" item="9"/>
          <tpl fld="4" item="0"/>
          <tpl hier="6" item="8"/>
          <tpl hier="7" item="7"/>
          <tpl fld="2" item="2"/>
          <tpl fld="1" item="0"/>
        </tpls>
      </m>
      <n v="217072" in="0">
        <tpls c="7">
          <tpl hier="0" item="4"/>
          <tpl fld="3" item="0"/>
          <tpl hier="3" item="9"/>
          <tpl hier="6" item="8"/>
          <tpl hier="7" item="7"/>
          <tpl fld="2" item="0"/>
          <tpl fld="1" item="0"/>
        </tpls>
      </n>
      <n v="954" in="0">
        <tpls c="8">
          <tpl hier="0" item="4"/>
          <tpl fld="3" item="1"/>
          <tpl hier="3" item="9"/>
          <tpl fld="4" item="18"/>
          <tpl hier="6" item="8"/>
          <tpl hier="7" item="7"/>
          <tpl fld="2" item="2"/>
          <tpl fld="1" item="0"/>
        </tpls>
      </n>
      <m>
        <tpls c="8">
          <tpl hier="0" item="4"/>
          <tpl fld="3" item="1"/>
          <tpl hier="3" item="9"/>
          <tpl fld="4" item="10"/>
          <tpl hier="6" item="8"/>
          <tpl hier="7" item="7"/>
          <tpl fld="2" item="10"/>
          <tpl fld="1" item="0"/>
        </tpls>
      </m>
      <m in="0">
        <tpls c="8">
          <tpl hier="0" item="4"/>
          <tpl fld="3" item="0"/>
          <tpl hier="3" item="9"/>
          <tpl fld="4" item="7"/>
          <tpl hier="6" item="8"/>
          <tpl hier="7" item="7"/>
          <tpl fld="2" item="0"/>
          <tpl fld="1" item="0"/>
        </tpls>
      </m>
      <m>
        <tpls c="8">
          <tpl hier="0" item="4"/>
          <tpl fld="3" item="0"/>
          <tpl hier="3" item="9"/>
          <tpl fld="4" item="4"/>
          <tpl hier="6" item="8"/>
          <tpl hier="7" item="7"/>
          <tpl fld="2" item="10"/>
          <tpl fld="1" item="0"/>
        </tpls>
      </m>
      <m>
        <tpls c="8">
          <tpl hier="0" item="4"/>
          <tpl fld="3" item="0"/>
          <tpl hier="3" item="9"/>
          <tpl fld="4" item="1"/>
          <tpl hier="6" item="8"/>
          <tpl hier="7" item="7"/>
          <tpl fld="2" item="2"/>
          <tpl fld="1" item="0"/>
        </tpls>
      </m>
      <m>
        <tpls c="8">
          <tpl hier="0" item="4"/>
          <tpl fld="3" item="1"/>
          <tpl hier="3" item="9"/>
          <tpl fld="4" item="11"/>
          <tpl hier="6" item="8"/>
          <tpl hier="7" item="7"/>
          <tpl fld="2" item="3"/>
          <tpl fld="1" item="0"/>
        </tpls>
      </m>
      <m in="0">
        <tpls c="8">
          <tpl hier="0" item="4"/>
          <tpl fld="3" item="0"/>
          <tpl hier="3" item="9"/>
          <tpl fld="4" item="3"/>
          <tpl hier="6" item="8"/>
          <tpl hier="7" item="7"/>
          <tpl fld="2" item="0"/>
          <tpl fld="1" item="0"/>
        </tpls>
      </m>
      <m>
        <tpls c="8">
          <tpl hier="0" item="4"/>
          <tpl fld="3" item="1"/>
          <tpl hier="3" item="9"/>
          <tpl fld="4" item="10"/>
          <tpl hier="6" item="8"/>
          <tpl hier="7" item="7"/>
          <tpl fld="2" item="2"/>
          <tpl fld="1" item="0"/>
        </tpls>
      </m>
      <n v="36135" in="0">
        <tpls c="8">
          <tpl hier="0" item="4"/>
          <tpl fld="3" item="1"/>
          <tpl hier="3" item="9"/>
          <tpl fld="4" item="17"/>
          <tpl hier="6" item="8"/>
          <tpl hier="7" item="7"/>
          <tpl fld="2" item="6"/>
          <tpl fld="1" item="0"/>
        </tpls>
      </n>
      <n v="225307" in="0">
        <tpls c="7">
          <tpl hier="0" item="4"/>
          <tpl fld="3" item="0"/>
          <tpl hier="3" item="9"/>
          <tpl hier="6" item="8"/>
          <tpl hier="7" item="7"/>
          <tpl fld="2" item="9"/>
          <tpl fld="1" item="0"/>
        </tpls>
      </n>
      <n v="92821" in="0">
        <tpls c="8">
          <tpl hier="0" item="4"/>
          <tpl fld="3" item="0"/>
          <tpl hier="3" item="9"/>
          <tpl fld="4" item="2"/>
          <tpl hier="6" item="8"/>
          <tpl hier="7" item="7"/>
          <tpl fld="2" item="3"/>
          <tpl fld="1" item="0"/>
        </tpls>
      </n>
      <m in="0">
        <tpls c="8">
          <tpl hier="0" item="4"/>
          <tpl fld="3" item="0"/>
          <tpl hier="3" item="9"/>
          <tpl fld="4" item="3"/>
          <tpl hier="6" item="8"/>
          <tpl hier="7" item="7"/>
          <tpl fld="2" item="5"/>
          <tpl fld="1" item="0"/>
        </tpls>
      </m>
      <m in="0">
        <tpls c="8">
          <tpl hier="0" item="4"/>
          <tpl fld="3" item="0"/>
          <tpl hier="3" item="9"/>
          <tpl fld="4" item="4"/>
          <tpl hier="6" item="8"/>
          <tpl hier="7" item="7"/>
          <tpl fld="2" item="7"/>
          <tpl fld="1" item="0"/>
        </tpls>
      </m>
      <m>
        <tpls c="8">
          <tpl hier="0" item="4"/>
          <tpl fld="3" item="0"/>
          <tpl hier="3" item="9"/>
          <tpl fld="4" item="5"/>
          <tpl hier="6" item="8"/>
          <tpl hier="7" item="7"/>
          <tpl fld="2" item="9"/>
          <tpl fld="1" item="0"/>
        </tpls>
      </m>
      <n v="1608431" in="0">
        <tpls c="7">
          <tpl hier="0" item="4"/>
          <tpl fld="3" item="1"/>
          <tpl hier="3" item="9"/>
          <tpl hier="6" item="8"/>
          <tpl hier="7" item="7"/>
          <tpl fld="2" item="1"/>
          <tpl fld="1" item="0"/>
        </tpls>
      </n>
      <n v="25834" in="0">
        <tpls c="8">
          <tpl hier="0" item="4"/>
          <tpl fld="3" item="1"/>
          <tpl hier="3" item="9"/>
          <tpl fld="4" item="9"/>
          <tpl hier="6" item="8"/>
          <tpl hier="7" item="7"/>
          <tpl fld="2" item="3"/>
          <tpl fld="1" item="0"/>
        </tpls>
      </n>
      <m>
        <tpls c="8">
          <tpl hier="0" item="4"/>
          <tpl fld="3" item="1"/>
          <tpl hier="3" item="9"/>
          <tpl fld="4" item="10"/>
          <tpl hier="6" item="8"/>
          <tpl hier="7" item="7"/>
          <tpl fld="2" item="7"/>
          <tpl fld="1" item="0"/>
        </tpls>
      </m>
      <m>
        <tpls c="8">
          <tpl hier="0" item="4"/>
          <tpl fld="3" item="1"/>
          <tpl hier="3" item="9"/>
          <tpl fld="4" item="11"/>
          <tpl hier="6" item="8"/>
          <tpl hier="7" item="7"/>
          <tpl fld="2" item="9"/>
          <tpl fld="1" item="0"/>
        </tpls>
      </m>
      <n v="65582" in="0">
        <tpls c="8">
          <tpl hier="0" item="4"/>
          <tpl fld="3" item="1"/>
          <tpl hier="3" item="9"/>
          <tpl fld="4" item="14"/>
          <tpl hier="6" item="8"/>
          <tpl hier="7" item="7"/>
          <tpl fld="2" item="1"/>
          <tpl fld="1" item="0"/>
        </tpls>
      </n>
      <n v="44121" in="0">
        <tpls c="8">
          <tpl hier="0" item="4"/>
          <tpl fld="3" item="1"/>
          <tpl hier="3" item="9"/>
          <tpl fld="4" item="15"/>
          <tpl hier="6" item="8"/>
          <tpl hier="7" item="7"/>
          <tpl fld="2" item="5"/>
          <tpl fld="1" item="0"/>
        </tpls>
      </n>
      <m>
        <tpls c="8">
          <tpl hier="0" item="4"/>
          <tpl fld="3" item="1"/>
          <tpl hier="3" item="9"/>
          <tpl fld="4" item="16"/>
          <tpl hier="6" item="8"/>
          <tpl hier="7" item="7"/>
          <tpl fld="2" item="7"/>
          <tpl fld="1" item="0"/>
        </tpls>
      </m>
      <m>
        <tpls c="8">
          <tpl hier="0" item="4"/>
          <tpl fld="3" item="1"/>
          <tpl hier="3" item="9"/>
          <tpl fld="4" item="19"/>
          <tpl hier="6" item="8"/>
          <tpl hier="7" item="7"/>
          <tpl fld="2" item="3"/>
          <tpl fld="1" item="0"/>
        </tpls>
      </m>
      <m>
        <tpls c="8">
          <tpl hier="0" item="4"/>
          <tpl fld="3" item="1"/>
          <tpl hier="3" item="9"/>
          <tpl fld="4" item="20"/>
          <tpl hier="6" item="8"/>
          <tpl hier="7" item="7"/>
          <tpl fld="2" item="5"/>
          <tpl fld="1" item="0"/>
        </tpls>
      </m>
      <n v="217321" in="0">
        <tpls c="7">
          <tpl hier="0" item="4"/>
          <tpl fld="3" item="0"/>
          <tpl hier="3" item="9"/>
          <tpl hier="6" item="8"/>
          <tpl hier="7" item="7"/>
          <tpl fld="2" item="1"/>
          <tpl fld="1" item="0"/>
        </tpls>
      </n>
      <m>
        <tpls c="8">
          <tpl hier="0" item="4"/>
          <tpl fld="3" item="0"/>
          <tpl hier="3" item="9"/>
          <tpl fld="4" item="5"/>
          <tpl hier="6" item="8"/>
          <tpl hier="7" item="7"/>
          <tpl fld="2" item="3"/>
          <tpl fld="1" item="0"/>
        </tpls>
      </m>
      <m in="0">
        <tpls c="8">
          <tpl hier="0" item="4"/>
          <tpl fld="3" item="0"/>
          <tpl hier="3" item="9"/>
          <tpl fld="4" item="6"/>
          <tpl hier="6" item="8"/>
          <tpl hier="7" item="7"/>
          <tpl fld="2" item="6"/>
          <tpl fld="1" item="0"/>
        </tpls>
      </m>
      <m>
        <tpls c="8">
          <tpl hier="0" item="4"/>
          <tpl fld="3" item="1"/>
          <tpl hier="3" item="9"/>
          <tpl fld="4" item="11"/>
          <tpl hier="6" item="8"/>
          <tpl hier="7" item="7"/>
          <tpl fld="2" item="4"/>
          <tpl fld="1" item="0"/>
        </tpls>
      </m>
      <m>
        <tpls c="8">
          <tpl hier="0" item="4"/>
          <tpl fld="3" item="1"/>
          <tpl hier="3" item="9"/>
          <tpl fld="4" item="18"/>
          <tpl hier="6" item="8"/>
          <tpl hier="7" item="7"/>
          <tpl fld="2" item="10"/>
          <tpl fld="1" item="0"/>
        </tpls>
      </m>
      <m>
        <tpls c="7">
          <tpl hier="0" item="4"/>
          <tpl fld="3" item="0"/>
          <tpl hier="3" item="9"/>
          <tpl hier="6" item="8"/>
          <tpl hier="7" item="7"/>
          <tpl fld="2" item="10"/>
          <tpl fld="1" item="0"/>
        </tpls>
      </m>
      <m>
        <tpls c="8">
          <tpl hier="0" item="4"/>
          <tpl fld="3" item="0"/>
          <tpl hier="3" item="9"/>
          <tpl fld="4" item="1"/>
          <tpl hier="6" item="8"/>
          <tpl hier="7" item="7"/>
          <tpl fld="2" item="0"/>
          <tpl fld="1" item="0"/>
        </tpls>
      </m>
      <n v="102208" in="0">
        <tpls c="8">
          <tpl hier="0" item="4"/>
          <tpl fld="3" item="0"/>
          <tpl hier="3" item="9"/>
          <tpl fld="4" item="2"/>
          <tpl hier="6" item="8"/>
          <tpl hier="7" item="7"/>
          <tpl fld="2" item="4"/>
          <tpl fld="1" item="0"/>
        </tpls>
      </n>
      <m in="0">
        <tpls c="8">
          <tpl hier="0" item="4"/>
          <tpl fld="3" item="0"/>
          <tpl hier="3" item="9"/>
          <tpl fld="4" item="3"/>
          <tpl hier="6" item="8"/>
          <tpl hier="7" item="7"/>
          <tpl fld="2" item="6"/>
          <tpl fld="1" item="0"/>
        </tpls>
      </m>
      <m in="0">
        <tpls c="8">
          <tpl hier="0" item="4"/>
          <tpl fld="3" item="0"/>
          <tpl hier="3" item="9"/>
          <tpl fld="4" item="4"/>
          <tpl hier="6" item="8"/>
          <tpl hier="7" item="7"/>
          <tpl fld="2" item="8"/>
          <tpl fld="1" item="0"/>
        </tpls>
      </m>
      <m>
        <tpls c="8">
          <tpl hier="0" item="4"/>
          <tpl fld="3" item="0"/>
          <tpl hier="3" item="9"/>
          <tpl fld="4" item="5"/>
          <tpl hier="6" item="8"/>
          <tpl hier="7" item="7"/>
          <tpl fld="2" item="10"/>
          <tpl fld="1" item="0"/>
        </tpls>
      </m>
      <m>
        <tpls c="8">
          <tpl hier="0" item="4"/>
          <tpl fld="3" item="0"/>
          <tpl hier="3" item="9"/>
          <tpl fld="4" item="8"/>
          <tpl hier="6" item="8"/>
          <tpl hier="7" item="7"/>
          <tpl fld="2" item="0"/>
          <tpl fld="1" item="0"/>
        </tpls>
      </m>
      <n v="1617796" in="0">
        <tpls c="7">
          <tpl hier="0" item="4"/>
          <tpl fld="3" item="1"/>
          <tpl hier="3" item="9"/>
          <tpl hier="6" item="8"/>
          <tpl hier="7" item="7"/>
          <tpl fld="2" item="2"/>
          <tpl fld="1" item="0"/>
        </tpls>
      </n>
      <n v="30399" in="0">
        <tpls c="8">
          <tpl hier="0" item="4"/>
          <tpl fld="3" item="1"/>
          <tpl hier="3" item="9"/>
          <tpl fld="4" item="9"/>
          <tpl hier="6" item="8"/>
          <tpl hier="7" item="7"/>
          <tpl fld="2" item="4"/>
          <tpl fld="1" item="0"/>
        </tpls>
      </n>
      <m>
        <tpls c="8">
          <tpl hier="0" item="4"/>
          <tpl fld="3" item="1"/>
          <tpl hier="3" item="9"/>
          <tpl fld="4" item="10"/>
          <tpl hier="6" item="8"/>
          <tpl hier="7" item="7"/>
          <tpl fld="2" item="8"/>
          <tpl fld="1" item="0"/>
        </tpls>
      </m>
      <m>
        <tpls c="8">
          <tpl hier="0" item="4"/>
          <tpl fld="3" item="1"/>
          <tpl hier="3" item="9"/>
          <tpl fld="4" item="11"/>
          <tpl hier="6" item="8"/>
          <tpl hier="7" item="7"/>
          <tpl fld="2" item="10"/>
          <tpl fld="1" item="0"/>
        </tpls>
      </m>
      <n v="65325" in="0">
        <tpls c="8">
          <tpl hier="0" item="4"/>
          <tpl fld="3" item="1"/>
          <tpl hier="3" item="9"/>
          <tpl fld="4" item="14"/>
          <tpl hier="6" item="8"/>
          <tpl hier="7" item="7"/>
          <tpl fld="2" item="2"/>
          <tpl fld="1" item="0"/>
        </tpls>
      </n>
      <n v="42466" in="0">
        <tpls c="8">
          <tpl hier="0" item="4"/>
          <tpl fld="3" item="1"/>
          <tpl hier="3" item="9"/>
          <tpl fld="4" item="15"/>
          <tpl hier="6" item="8"/>
          <tpl hier="7" item="7"/>
          <tpl fld="2" item="6"/>
          <tpl fld="1" item="0"/>
        </tpls>
      </n>
      <m>
        <tpls c="8">
          <tpl hier="0" item="4"/>
          <tpl fld="3" item="1"/>
          <tpl hier="3" item="9"/>
          <tpl fld="4" item="16"/>
          <tpl hier="6" item="8"/>
          <tpl hier="7" item="7"/>
          <tpl fld="2" item="8"/>
          <tpl fld="1" item="0"/>
        </tpls>
      </m>
      <n v="1211" in="0">
        <tpls c="8">
          <tpl hier="0" item="4"/>
          <tpl fld="3" item="1"/>
          <tpl hier="3" item="9"/>
          <tpl fld="4" item="18"/>
          <tpl hier="6" item="8"/>
          <tpl hier="7" item="7"/>
          <tpl fld="2" item="0"/>
          <tpl fld="1" item="0"/>
        </tpls>
      </n>
      <m>
        <tpls c="8">
          <tpl hier="0" item="4"/>
          <tpl fld="3" item="1"/>
          <tpl hier="3" item="9"/>
          <tpl fld="4" item="19"/>
          <tpl hier="6" item="8"/>
          <tpl hier="7" item="7"/>
          <tpl fld="2" item="4"/>
          <tpl fld="1" item="0"/>
        </tpls>
      </m>
      <m>
        <tpls c="8">
          <tpl hier="0" item="4"/>
          <tpl fld="3" item="1"/>
          <tpl hier="3" item="9"/>
          <tpl fld="4" item="20"/>
          <tpl hier="6" item="8"/>
          <tpl hier="7" item="7"/>
          <tpl fld="2" item="6"/>
          <tpl fld="1" item="0"/>
        </tpls>
      </m>
      <m>
        <tpls c="8">
          <tpl hier="0" item="4"/>
          <tpl fld="3" item="1"/>
          <tpl hier="3" item="9"/>
          <tpl fld="4" item="13"/>
          <tpl hier="6" item="8"/>
          <tpl hier="7" item="7"/>
          <tpl fld="2" item="7"/>
          <tpl fld="1" item="0"/>
        </tpls>
      </m>
      <m>
        <tpls c="8">
          <tpl hier="0" item="4"/>
          <tpl fld="3" item="0"/>
          <tpl hier="3" item="9"/>
          <tpl fld="4" item="1"/>
          <tpl hier="6" item="8"/>
          <tpl hier="7" item="7"/>
          <tpl fld="2" item="10"/>
          <tpl fld="1" item="0"/>
        </tpls>
      </m>
      <m in="0">
        <tpls c="8">
          <tpl hier="0" item="4"/>
          <tpl fld="3" item="0"/>
          <tpl hier="3" item="9"/>
          <tpl fld="4" item="7"/>
          <tpl hier="6" item="8"/>
          <tpl hier="7" item="7"/>
          <tpl fld="2" item="8"/>
          <tpl fld="1" item="0"/>
        </tpls>
      </m>
      <m>
        <tpls c="8">
          <tpl hier="0" item="4"/>
          <tpl fld="3" item="1"/>
          <tpl hier="3" item="9"/>
          <tpl fld="4" item="16"/>
          <tpl hier="6" item="8"/>
          <tpl hier="7" item="7"/>
          <tpl fld="2" item="2"/>
          <tpl fld="1" item="0"/>
        </tpls>
      </m>
      <m>
        <tpls c="8">
          <tpl hier="0" item="4"/>
          <tpl fld="3" item="0"/>
          <tpl hier="3" item="9"/>
          <tpl fld="4" item="1"/>
          <tpl hier="6" item="8"/>
          <tpl hier="7" item="7"/>
          <tpl fld="2" item="1"/>
          <tpl fld="1" item="0"/>
        </tpls>
      </m>
      <n v="100330" in="0">
        <tpls c="8">
          <tpl hier="0" item="4"/>
          <tpl fld="3" item="0"/>
          <tpl hier="3" item="9"/>
          <tpl fld="4" item="2"/>
          <tpl hier="6" item="8"/>
          <tpl hier="7" item="7"/>
          <tpl fld="2" item="5"/>
          <tpl fld="1" item="0"/>
        </tpls>
      </n>
      <m in="0">
        <tpls c="8">
          <tpl hier="0" item="4"/>
          <tpl fld="3" item="0"/>
          <tpl hier="3" item="9"/>
          <tpl fld="4" item="3"/>
          <tpl hier="6" item="8"/>
          <tpl hier="7" item="7"/>
          <tpl fld="2" item="7"/>
          <tpl fld="1" item="0"/>
        </tpls>
      </m>
      <m in="0">
        <tpls c="8">
          <tpl hier="0" item="4"/>
          <tpl fld="3" item="0"/>
          <tpl hier="3" item="9"/>
          <tpl fld="4" item="4"/>
          <tpl hier="6" item="8"/>
          <tpl hier="7" item="7"/>
          <tpl fld="2" item="9"/>
          <tpl fld="1" item="0"/>
        </tpls>
      </m>
      <m>
        <tpls c="8">
          <tpl hier="0" item="4"/>
          <tpl fld="3" item="0"/>
          <tpl hier="3" item="9"/>
          <tpl fld="4" item="8"/>
          <tpl hier="6" item="8"/>
          <tpl hier="7" item="7"/>
          <tpl fld="2" item="1"/>
          <tpl fld="1" item="0"/>
        </tpls>
      </m>
      <n v="1577892" in="0">
        <tpls c="7">
          <tpl hier="0" item="4"/>
          <tpl fld="3" item="1"/>
          <tpl hier="3" item="9"/>
          <tpl hier="6" item="8"/>
          <tpl hier="7" item="7"/>
          <tpl fld="2" item="3"/>
          <tpl fld="1" item="0"/>
        </tpls>
      </n>
      <n v="31849" in="0">
        <tpls c="8">
          <tpl hier="0" item="4"/>
          <tpl fld="3" item="1"/>
          <tpl hier="3" item="9"/>
          <tpl fld="4" item="9"/>
          <tpl hier="6" item="8"/>
          <tpl hier="7" item="7"/>
          <tpl fld="2" item="5"/>
          <tpl fld="1" item="0"/>
        </tpls>
      </n>
      <m>
        <tpls c="8">
          <tpl hier="0" item="4"/>
          <tpl fld="3" item="1"/>
          <tpl hier="3" item="9"/>
          <tpl fld="4" item="10"/>
          <tpl hier="6" item="8"/>
          <tpl hier="7" item="7"/>
          <tpl fld="2" item="9"/>
          <tpl fld="1" item="0"/>
        </tpls>
      </m>
      <n v="65984" in="0">
        <tpls c="8">
          <tpl hier="0" item="4"/>
          <tpl fld="3" item="1"/>
          <tpl hier="3" item="9"/>
          <tpl fld="4" item="14"/>
          <tpl hier="6" item="8"/>
          <tpl hier="7" item="7"/>
          <tpl fld="2" item="3"/>
          <tpl fld="1" item="0"/>
        </tpls>
      </n>
      <n v="38870" in="0">
        <tpls c="8">
          <tpl hier="0" item="4"/>
          <tpl fld="3" item="1"/>
          <tpl hier="3" item="9"/>
          <tpl fld="4" item="15"/>
          <tpl hier="6" item="8"/>
          <tpl hier="7" item="7"/>
          <tpl fld="2" item="7"/>
          <tpl fld="1" item="0"/>
        </tpls>
      </n>
      <m>
        <tpls c="8">
          <tpl hier="0" item="4"/>
          <tpl fld="3" item="1"/>
          <tpl hier="3" item="9"/>
          <tpl fld="4" item="16"/>
          <tpl hier="6" item="8"/>
          <tpl hier="7" item="7"/>
          <tpl fld="2" item="9"/>
          <tpl fld="1" item="0"/>
        </tpls>
      </m>
      <n v="924" in="0">
        <tpls c="8">
          <tpl hier="0" item="4"/>
          <tpl fld="3" item="1"/>
          <tpl hier="3" item="9"/>
          <tpl fld="4" item="18"/>
          <tpl hier="6" item="8"/>
          <tpl hier="7" item="7"/>
          <tpl fld="2" item="1"/>
          <tpl fld="1" item="0"/>
        </tpls>
      </n>
      <m>
        <tpls c="8">
          <tpl hier="0" item="4"/>
          <tpl fld="3" item="1"/>
          <tpl hier="3" item="9"/>
          <tpl fld="4" item="19"/>
          <tpl hier="6" item="8"/>
          <tpl hier="7" item="7"/>
          <tpl fld="2" item="5"/>
          <tpl fld="1" item="0"/>
        </tpls>
      </m>
      <m>
        <tpls c="8">
          <tpl hier="0" item="4"/>
          <tpl fld="3" item="1"/>
          <tpl hier="3" item="9"/>
          <tpl fld="4" item="20"/>
          <tpl hier="6" item="8"/>
          <tpl hier="7" item="7"/>
          <tpl fld="2" item="7"/>
          <tpl fld="1" item="0"/>
        </tpls>
      </m>
      <m>
        <tpls c="8">
          <tpl hier="0" item="4"/>
          <tpl fld="3" item="0"/>
          <tpl hier="3" item="9"/>
          <tpl fld="4" item="8"/>
          <tpl hier="6" item="8"/>
          <tpl hier="7" item="7"/>
          <tpl fld="2" item="9"/>
          <tpl fld="1" item="0"/>
        </tpls>
      </m>
      <m>
        <tpls c="8">
          <tpl hier="0" item="4"/>
          <tpl fld="3" item="1"/>
          <tpl hier="3" item="9"/>
          <tpl fld="4" item="20"/>
          <tpl hier="6" item="8"/>
          <tpl hier="7" item="7"/>
          <tpl fld="2" item="8"/>
          <tpl fld="1" item="0"/>
        </tpls>
      </m>
      <m>
        <tpls c="8">
          <tpl hier="0" item="4"/>
          <tpl fld="3" item="0"/>
          <tpl hier="3" item="9"/>
          <tpl fld="4" item="0"/>
          <tpl hier="6" item="8"/>
          <tpl hier="7" item="7"/>
          <tpl fld="2" item="3"/>
          <tpl fld="1" item="0"/>
        </tpls>
      </m>
      <m>
        <tpls c="8">
          <tpl hier="0" item="4"/>
          <tpl fld="3" item="0"/>
          <tpl hier="3" item="9"/>
          <tpl fld="4" item="1"/>
          <tpl hier="6" item="8"/>
          <tpl hier="7" item="7"/>
          <tpl fld="2" item="9"/>
          <tpl fld="1" item="0"/>
        </tpls>
      </m>
      <n v="27455" in="0">
        <tpls c="8">
          <tpl hier="0" item="4"/>
          <tpl fld="3" item="1"/>
          <tpl hier="3" item="9"/>
          <tpl fld="4" item="12"/>
          <tpl hier="6" item="8"/>
          <tpl hier="7" item="7"/>
          <tpl fld="2" item="5"/>
          <tpl fld="1" item="0"/>
        </tpls>
      </n>
      <n v="2082" in="0">
        <tpls c="8">
          <tpl hier="0" item="4"/>
          <tpl fld="3" item="1"/>
          <tpl hier="3" item="9"/>
          <tpl fld="4" item="18"/>
          <tpl hier="6" item="8"/>
          <tpl hier="7" item="7"/>
          <tpl fld="2" item="9"/>
          <tpl fld="1" item="0"/>
        </tpls>
      </n>
      <n v="103753" in="0">
        <tpls c="8">
          <tpl hier="0" item="4"/>
          <tpl fld="3" item="0"/>
          <tpl hier="3" item="9"/>
          <tpl fld="4" item="2"/>
          <tpl hier="6" item="8"/>
          <tpl hier="7" item="7"/>
          <tpl fld="2" item="6"/>
          <tpl fld="1" item="0"/>
        </tpls>
      </n>
      <n v="1575190" in="0">
        <tpls c="7">
          <tpl hier="0" item="4"/>
          <tpl fld="3" item="1"/>
          <tpl hier="3" item="9"/>
          <tpl hier="6" item="8"/>
          <tpl hier="7" item="7"/>
          <tpl fld="2" item="4"/>
          <tpl fld="1" item="0"/>
        </tpls>
      </n>
      <n v="62660" in="0">
        <tpls c="8">
          <tpl hier="0" item="4"/>
          <tpl fld="3" item="1"/>
          <tpl hier="3" item="9"/>
          <tpl fld="4" item="14"/>
          <tpl hier="6" item="8"/>
          <tpl hier="7" item="7"/>
          <tpl fld="2" item="4"/>
          <tpl fld="1" item="0"/>
        </tpls>
      </n>
      <m>
        <tpls c="8">
          <tpl hier="0" item="4"/>
          <tpl fld="3" item="1"/>
          <tpl hier="3" item="9"/>
          <tpl fld="4" item="19"/>
          <tpl hier="6" item="8"/>
          <tpl hier="7" item="7"/>
          <tpl fld="2" item="6"/>
          <tpl fld="1" item="0"/>
        </tpls>
      </m>
      <m>
        <tpls c="8">
          <tpl hier="0" item="4"/>
          <tpl fld="3" item="0"/>
          <tpl hier="3" item="9"/>
          <tpl fld="4" item="1"/>
          <tpl hier="6" item="8"/>
          <tpl hier="7" item="7"/>
          <tpl fld="2" item="3"/>
          <tpl fld="1" item="0"/>
        </tpls>
      </m>
      <n v="107190" in="0">
        <tpls c="8">
          <tpl hier="0" item="4"/>
          <tpl fld="3" item="0"/>
          <tpl hier="3" item="9"/>
          <tpl fld="4" item="2"/>
          <tpl hier="6" item="8"/>
          <tpl hier="7" item="7"/>
          <tpl fld="2" item="7"/>
          <tpl fld="1" item="0"/>
        </tpls>
      </n>
      <m in="0">
        <tpls c="8">
          <tpl hier="0" item="4"/>
          <tpl fld="3" item="0"/>
          <tpl hier="3" item="9"/>
          <tpl fld="4" item="3"/>
          <tpl hier="6" item="8"/>
          <tpl hier="7" item="7"/>
          <tpl fld="2" item="9"/>
          <tpl fld="1" item="0"/>
        </tpls>
      </m>
      <m in="0">
        <tpls c="8">
          <tpl hier="0" item="4"/>
          <tpl fld="3" item="0"/>
          <tpl hier="3" item="9"/>
          <tpl fld="4" item="7"/>
          <tpl hier="6" item="8"/>
          <tpl hier="7" item="7"/>
          <tpl fld="2" item="1"/>
          <tpl fld="1" item="0"/>
        </tpls>
      </m>
      <m>
        <tpls c="8">
          <tpl hier="0" item="4"/>
          <tpl fld="3" item="0"/>
          <tpl hier="3" item="9"/>
          <tpl fld="4" item="8"/>
          <tpl hier="6" item="8"/>
          <tpl hier="7" item="7"/>
          <tpl fld="2" item="3"/>
          <tpl fld="1" item="0"/>
        </tpls>
      </m>
      <n v="1620687" in="0">
        <tpls c="7">
          <tpl hier="0" item="4"/>
          <tpl fld="3" item="1"/>
          <tpl hier="3" item="9"/>
          <tpl hier="6" item="8"/>
          <tpl hier="7" item="7"/>
          <tpl fld="2" item="5"/>
          <tpl fld="1" item="0"/>
        </tpls>
      </n>
      <n v="45449" in="0">
        <tpls c="8">
          <tpl hier="0" item="4"/>
          <tpl fld="3" item="1"/>
          <tpl hier="3" item="9"/>
          <tpl fld="4" item="9"/>
          <tpl hier="6" item="8"/>
          <tpl hier="7" item="7"/>
          <tpl fld="2" item="7"/>
          <tpl fld="1" item="0"/>
        </tpls>
      </n>
      <m>
        <tpls c="8">
          <tpl hier="0" item="4"/>
          <tpl fld="3" item="1"/>
          <tpl hier="3" item="9"/>
          <tpl fld="4" item="13"/>
          <tpl hier="6" item="8"/>
          <tpl hier="7" item="7"/>
          <tpl fld="2" item="1"/>
          <tpl fld="1" item="0"/>
        </tpls>
      </m>
      <n v="65373" in="0">
        <tpls c="8">
          <tpl hier="0" item="4"/>
          <tpl fld="3" item="1"/>
          <tpl hier="3" item="9"/>
          <tpl fld="4" item="14"/>
          <tpl hier="6" item="8"/>
          <tpl hier="7" item="7"/>
          <tpl fld="2" item="5"/>
          <tpl fld="1" item="0"/>
        </tpls>
      </n>
      <n v="44699" in="0">
        <tpls c="8">
          <tpl hier="0" item="4"/>
          <tpl fld="3" item="1"/>
          <tpl hier="3" item="9"/>
          <tpl fld="4" item="15"/>
          <tpl hier="6" item="8"/>
          <tpl hier="7" item="7"/>
          <tpl fld="2" item="9"/>
          <tpl fld="1" item="0"/>
        </tpls>
      </n>
      <n v="1311" in="0">
        <tpls c="8">
          <tpl hier="0" item="4"/>
          <tpl fld="3" item="1"/>
          <tpl hier="3" item="9"/>
          <tpl fld="4" item="18"/>
          <tpl hier="6" item="8"/>
          <tpl hier="7" item="7"/>
          <tpl fld="2" item="3"/>
          <tpl fld="1" item="0"/>
        </tpls>
      </n>
      <m>
        <tpls c="8">
          <tpl hier="0" item="4"/>
          <tpl fld="3" item="1"/>
          <tpl hier="3" item="9"/>
          <tpl fld="4" item="19"/>
          <tpl hier="6" item="8"/>
          <tpl hier="7" item="7"/>
          <tpl fld="2" item="7"/>
          <tpl fld="1" item="0"/>
        </tpls>
      </m>
      <m>
        <tpls c="8">
          <tpl hier="0" item="4"/>
          <tpl fld="3" item="1"/>
          <tpl hier="3" item="9"/>
          <tpl fld="4" item="20"/>
          <tpl hier="6" item="8"/>
          <tpl hier="7" item="7"/>
          <tpl fld="2" item="9"/>
          <tpl fld="1" item="0"/>
        </tpls>
      </m>
      <m in="0">
        <tpls c="8">
          <tpl hier="0" item="4"/>
          <tpl fld="3" item="0"/>
          <tpl hier="3" item="9"/>
          <tpl fld="4" item="4"/>
          <tpl hier="6" item="8"/>
          <tpl hier="7" item="7"/>
          <tpl fld="2" item="1"/>
          <tpl fld="1" item="0"/>
        </tpls>
      </m>
      <m>
        <tpls c="8">
          <tpl hier="0" item="4"/>
          <tpl fld="3" item="1"/>
          <tpl hier="3" item="9"/>
          <tpl fld="4" item="16"/>
          <tpl hier="6" item="8"/>
          <tpl hier="7" item="7"/>
          <tpl fld="2" item="1"/>
          <tpl fld="1" item="0"/>
        </tpls>
      </m>
      <m in="0">
        <tpls c="8">
          <tpl hier="0" item="4"/>
          <tpl fld="3" item="0"/>
          <tpl hier="3" item="9"/>
          <tpl fld="4" item="3"/>
          <tpl hier="6" item="8"/>
          <tpl hier="7" item="7"/>
          <tpl fld="2" item="8"/>
          <tpl fld="1" item="0"/>
        </tpls>
      </m>
      <n v="42216" in="0">
        <tpls c="8">
          <tpl hier="0" item="4"/>
          <tpl fld="3" item="1"/>
          <tpl hier="3" item="9"/>
          <tpl fld="4" item="9"/>
          <tpl hier="6" item="8"/>
          <tpl hier="7" item="7"/>
          <tpl fld="2" item="6"/>
          <tpl fld="1" item="0"/>
        </tpls>
      </n>
      <n v="46545" in="0">
        <tpls c="8">
          <tpl hier="0" item="4"/>
          <tpl fld="3" item="1"/>
          <tpl hier="3" item="9"/>
          <tpl fld="4" item="15"/>
          <tpl hier="6" item="8"/>
          <tpl hier="7" item="7"/>
          <tpl fld="2" item="8"/>
          <tpl fld="1" item="0"/>
        </tpls>
      </n>
      <m>
        <tpls c="8">
          <tpl hier="0" item="4"/>
          <tpl fld="3" item="0"/>
          <tpl hier="3" item="9"/>
          <tpl fld="4" item="0"/>
          <tpl hier="6" item="8"/>
          <tpl hier="7" item="7"/>
          <tpl fld="2" item="0"/>
          <tpl fld="1" item="0"/>
        </tpls>
      </m>
      <m>
        <tpls c="8">
          <tpl hier="0" item="4"/>
          <tpl fld="3" item="0"/>
          <tpl hier="3" item="9"/>
          <tpl fld="4" item="1"/>
          <tpl hier="6" item="8"/>
          <tpl hier="7" item="7"/>
          <tpl fld="2" item="4"/>
          <tpl fld="1" item="0"/>
        </tpls>
      </m>
      <n v="105403" in="0">
        <tpls c="8">
          <tpl hier="0" item="4"/>
          <tpl fld="3" item="0"/>
          <tpl hier="3" item="9"/>
          <tpl fld="4" item="2"/>
          <tpl hier="6" item="8"/>
          <tpl hier="7" item="7"/>
          <tpl fld="2" item="8"/>
          <tpl fld="1" item="0"/>
        </tpls>
      </n>
      <m>
        <tpls c="8">
          <tpl hier="0" item="4"/>
          <tpl fld="3" item="0"/>
          <tpl hier="3" item="9"/>
          <tpl fld="4" item="3"/>
          <tpl hier="6" item="8"/>
          <tpl hier="7" item="7"/>
          <tpl fld="2" item="10"/>
          <tpl fld="1" item="0"/>
        </tpls>
      </m>
      <m in="0">
        <tpls c="8">
          <tpl hier="0" item="4"/>
          <tpl fld="3" item="0"/>
          <tpl hier="3" item="9"/>
          <tpl fld="4" item="6"/>
          <tpl hier="6" item="8"/>
          <tpl hier="7" item="7"/>
          <tpl fld="2" item="0"/>
          <tpl fld="1" item="0"/>
        </tpls>
      </m>
      <m in="0">
        <tpls c="8">
          <tpl hier="0" item="4"/>
          <tpl fld="3" item="0"/>
          <tpl hier="3" item="9"/>
          <tpl fld="4" item="7"/>
          <tpl hier="6" item="8"/>
          <tpl hier="7" item="7"/>
          <tpl fld="2" item="2"/>
          <tpl fld="1" item="0"/>
        </tpls>
      </m>
      <m>
        <tpls c="8">
          <tpl hier="0" item="4"/>
          <tpl fld="3" item="0"/>
          <tpl hier="3" item="9"/>
          <tpl fld="4" item="8"/>
          <tpl hier="6" item="8"/>
          <tpl hier="7" item="7"/>
          <tpl fld="2" item="4"/>
          <tpl fld="1" item="0"/>
        </tpls>
      </m>
      <n v="1698714" in="0">
        <tpls c="7">
          <tpl hier="0" item="4"/>
          <tpl fld="3" item="1"/>
          <tpl hier="3" item="9"/>
          <tpl hier="6" item="8"/>
          <tpl hier="7" item="7"/>
          <tpl fld="2" item="6"/>
          <tpl fld="1" item="0"/>
        </tpls>
      </n>
      <n v="42466" in="0">
        <tpls c="8">
          <tpl hier="0" item="4"/>
          <tpl fld="3" item="1"/>
          <tpl hier="3" item="9"/>
          <tpl fld="4" item="9"/>
          <tpl hier="6" item="8"/>
          <tpl hier="7" item="7"/>
          <tpl fld="2" item="8"/>
          <tpl fld="1" item="0"/>
        </tpls>
      </n>
      <n v="11657" in="0">
        <tpls c="8">
          <tpl hier="0" item="4"/>
          <tpl fld="3" item="1"/>
          <tpl hier="3" item="9"/>
          <tpl fld="4" item="12"/>
          <tpl hier="6" item="8"/>
          <tpl hier="7" item="7"/>
          <tpl fld="2" item="0"/>
          <tpl fld="1" item="0"/>
        </tpls>
      </n>
      <m>
        <tpls c="8">
          <tpl hier="0" item="4"/>
          <tpl fld="3" item="1"/>
          <tpl hier="3" item="9"/>
          <tpl fld="4" item="13"/>
          <tpl hier="6" item="8"/>
          <tpl hier="7" item="7"/>
          <tpl fld="2" item="2"/>
          <tpl fld="1" item="0"/>
        </tpls>
      </m>
      <n v="62452" in="0">
        <tpls c="8">
          <tpl hier="0" item="4"/>
          <tpl fld="3" item="1"/>
          <tpl hier="3" item="9"/>
          <tpl fld="4" item="14"/>
          <tpl hier="6" item="8"/>
          <tpl hier="7" item="7"/>
          <tpl fld="2" item="6"/>
          <tpl fld="1" item="0"/>
        </tpls>
      </n>
      <m>
        <tpls c="8">
          <tpl hier="0" item="4"/>
          <tpl fld="3" item="1"/>
          <tpl hier="3" item="9"/>
          <tpl fld="4" item="15"/>
          <tpl hier="6" item="8"/>
          <tpl hier="7" item="7"/>
          <tpl fld="2" item="10"/>
          <tpl fld="1" item="0"/>
        </tpls>
      </m>
      <n v="59366" in="0">
        <tpls c="8">
          <tpl hier="0" item="4"/>
          <tpl fld="3" item="1"/>
          <tpl hier="3" item="9"/>
          <tpl fld="4" item="17"/>
          <tpl hier="6" item="8"/>
          <tpl hier="7" item="7"/>
          <tpl fld="2" item="0"/>
          <tpl fld="1" item="0"/>
        </tpls>
      </n>
      <n v="1448" in="0">
        <tpls c="8">
          <tpl hier="0" item="4"/>
          <tpl fld="3" item="1"/>
          <tpl hier="3" item="9"/>
          <tpl fld="4" item="18"/>
          <tpl hier="6" item="8"/>
          <tpl hier="7" item="7"/>
          <tpl fld="2" item="4"/>
          <tpl fld="1" item="0"/>
        </tpls>
      </n>
      <m>
        <tpls c="8">
          <tpl hier="0" item="4"/>
          <tpl fld="3" item="1"/>
          <tpl hier="3" item="9"/>
          <tpl fld="4" item="19"/>
          <tpl hier="6" item="8"/>
          <tpl hier="7" item="7"/>
          <tpl fld="2" item="8"/>
          <tpl fld="1" item="0"/>
        </tpls>
      </m>
      <m>
        <tpls c="8">
          <tpl hier="0" item="4"/>
          <tpl fld="3" item="1"/>
          <tpl hier="3" item="9"/>
          <tpl fld="4" item="20"/>
          <tpl hier="6" item="8"/>
          <tpl hier="7" item="7"/>
          <tpl fld="2" item="10"/>
          <tpl fld="1" item="0"/>
        </tpls>
      </m>
      <m>
        <tpls c="8">
          <tpl hier="0" item="4"/>
          <tpl fld="3" item="0"/>
          <tpl hier="3" item="9"/>
          <tpl fld="4" item="8"/>
          <tpl hier="6" item="8"/>
          <tpl hier="7" item="7"/>
          <tpl fld="2" item="2"/>
          <tpl fld="1" item="0"/>
        </tpls>
      </m>
      <m>
        <tpls c="8">
          <tpl hier="0" item="4"/>
          <tpl fld="3" item="1"/>
          <tpl hier="3" item="9"/>
          <tpl fld="4" item="13"/>
          <tpl hier="6" item="8"/>
          <tpl hier="7" item="7"/>
          <tpl fld="2" item="0"/>
          <tpl fld="1" item="0"/>
        </tpls>
      </m>
      <m>
        <tpls c="8">
          <tpl hier="0" item="4"/>
          <tpl fld="3" item="1"/>
          <tpl hier="3" item="9"/>
          <tpl fld="4" item="16"/>
          <tpl hier="6" item="8"/>
          <tpl hier="7" item="7"/>
          <tpl fld="2" item="10"/>
          <tpl fld="1" item="0"/>
        </tpls>
      </m>
      <m>
        <tpls c="8">
          <tpl hier="0" item="4"/>
          <tpl fld="3" item="0"/>
          <tpl hier="3" item="9"/>
          <tpl fld="4" item="0"/>
          <tpl hier="6" item="8"/>
          <tpl hier="7" item="7"/>
          <tpl fld="2" item="1"/>
          <tpl fld="1" item="0"/>
        </tpls>
      </m>
      <m>
        <tpls c="8">
          <tpl hier="0" item="4"/>
          <tpl fld="3" item="0"/>
          <tpl hier="3" item="9"/>
          <tpl fld="4" item="1"/>
          <tpl hier="6" item="8"/>
          <tpl hier="7" item="7"/>
          <tpl fld="2" item="5"/>
          <tpl fld="1" item="0"/>
        </tpls>
      </m>
      <n v="102069" in="0">
        <tpls c="8">
          <tpl hier="0" item="4"/>
          <tpl fld="3" item="0"/>
          <tpl hier="3" item="9"/>
          <tpl fld="4" item="2"/>
          <tpl hier="6" item="8"/>
          <tpl hier="7" item="7"/>
          <tpl fld="2" item="9"/>
          <tpl fld="1" item="0"/>
        </tpls>
      </n>
      <m in="0">
        <tpls c="8">
          <tpl hier="0" item="4"/>
          <tpl fld="3" item="0"/>
          <tpl hier="3" item="9"/>
          <tpl fld="4" item="6"/>
          <tpl hier="6" item="8"/>
          <tpl hier="7" item="7"/>
          <tpl fld="2" item="1"/>
          <tpl fld="1" item="0"/>
        </tpls>
      </m>
      <m in="0">
        <tpls c="8">
          <tpl hier="0" item="4"/>
          <tpl fld="3" item="0"/>
          <tpl hier="3" item="9"/>
          <tpl fld="4" item="7"/>
          <tpl hier="6" item="8"/>
          <tpl hier="7" item="7"/>
          <tpl fld="2" item="3"/>
          <tpl fld="1" item="0"/>
        </tpls>
      </m>
      <m>
        <tpls c="8">
          <tpl hier="0" item="4"/>
          <tpl fld="3" item="0"/>
          <tpl hier="3" item="9"/>
          <tpl fld="4" item="8"/>
          <tpl hier="6" item="8"/>
          <tpl hier="7" item="7"/>
          <tpl fld="2" item="5"/>
          <tpl fld="1" item="0"/>
        </tpls>
      </m>
      <n v="1629263" in="0">
        <tpls c="7">
          <tpl hier="0" item="4"/>
          <tpl fld="3" item="1"/>
          <tpl hier="3" item="9"/>
          <tpl hier="6" item="8"/>
          <tpl hier="7" item="7"/>
          <tpl fld="2" item="7"/>
          <tpl fld="1" item="0"/>
        </tpls>
      </n>
      <n v="45065" in="0">
        <tpls c="8">
          <tpl hier="0" item="4"/>
          <tpl fld="3" item="1"/>
          <tpl hier="3" item="9"/>
          <tpl fld="4" item="9"/>
          <tpl hier="6" item="8"/>
          <tpl hier="7" item="7"/>
          <tpl fld="2" item="9"/>
          <tpl fld="1" item="0"/>
        </tpls>
      </n>
      <n v="11451" in="0">
        <tpls c="8">
          <tpl hier="0" item="4"/>
          <tpl fld="3" item="1"/>
          <tpl hier="3" item="9"/>
          <tpl fld="4" item="12"/>
          <tpl hier="6" item="8"/>
          <tpl hier="7" item="7"/>
          <tpl fld="2" item="1"/>
          <tpl fld="1" item="0"/>
        </tpls>
      </n>
      <m>
        <tpls c="8">
          <tpl hier="0" item="4"/>
          <tpl fld="3" item="1"/>
          <tpl hier="3" item="9"/>
          <tpl fld="4" item="13"/>
          <tpl hier="6" item="8"/>
          <tpl hier="7" item="7"/>
          <tpl fld="2" item="3"/>
          <tpl fld="1" item="0"/>
        </tpls>
      </m>
      <n v="62437" in="0">
        <tpls c="8">
          <tpl hier="0" item="4"/>
          <tpl fld="3" item="1"/>
          <tpl hier="3" item="9"/>
          <tpl fld="4" item="14"/>
          <tpl hier="6" item="8"/>
          <tpl hier="7" item="7"/>
          <tpl fld="2" item="7"/>
          <tpl fld="1" item="0"/>
        </tpls>
      </n>
      <n v="68172" in="0">
        <tpls c="8">
          <tpl hier="0" item="4"/>
          <tpl fld="3" item="1"/>
          <tpl hier="3" item="9"/>
          <tpl fld="4" item="17"/>
          <tpl hier="6" item="8"/>
          <tpl hier="7" item="7"/>
          <tpl fld="2" item="1"/>
          <tpl fld="1" item="0"/>
        </tpls>
      </n>
      <n v="2015" in="0">
        <tpls c="8">
          <tpl hier="0" item="4"/>
          <tpl fld="3" item="1"/>
          <tpl hier="3" item="9"/>
          <tpl fld="4" item="18"/>
          <tpl hier="6" item="8"/>
          <tpl hier="7" item="7"/>
          <tpl fld="2" item="5"/>
          <tpl fld="1" item="0"/>
        </tpls>
      </n>
      <m>
        <tpls c="8">
          <tpl hier="0" item="4"/>
          <tpl fld="3" item="1"/>
          <tpl hier="3" item="9"/>
          <tpl fld="4" item="19"/>
          <tpl hier="6" item="8"/>
          <tpl hier="7" item="7"/>
          <tpl fld="2" item="9"/>
          <tpl fld="1" item="0"/>
        </tpls>
      </m>
      <m in="0">
        <tpls c="8">
          <tpl hier="0" item="4"/>
          <tpl fld="3" item="0"/>
          <tpl hier="3" item="9"/>
          <tpl fld="4" item="3"/>
          <tpl hier="6" item="8"/>
          <tpl hier="7" item="7"/>
          <tpl fld="2" item="4"/>
          <tpl fld="1" item="0"/>
        </tpls>
      </m>
      <m>
        <tpls c="8">
          <tpl hier="0" item="4"/>
          <tpl fld="3" item="1"/>
          <tpl hier="3" item="9"/>
          <tpl fld="4" item="20"/>
          <tpl hier="6" item="8"/>
          <tpl hier="7" item="7"/>
          <tpl fld="2" item="4"/>
          <tpl fld="1" item="0"/>
        </tpls>
      </m>
      <m in="0">
        <tpls c="8">
          <tpl hier="0" item="4"/>
          <tpl fld="3" item="0"/>
          <tpl hier="3" item="9"/>
          <tpl fld="4" item="3"/>
          <tpl hier="6" item="8"/>
          <tpl hier="7" item="7"/>
          <tpl fld="2" item="3"/>
          <tpl fld="1" item="0"/>
        </tpls>
      </m>
      <m>
        <tpls c="8">
          <tpl hier="0" item="4"/>
          <tpl fld="3" item="1"/>
          <tpl hier="3" item="9"/>
          <tpl fld="4" item="20"/>
          <tpl hier="6" item="8"/>
          <tpl hier="7" item="7"/>
          <tpl fld="2" item="3"/>
          <tpl fld="1" item="0"/>
        </tpls>
      </m>
      <m in="0">
        <tpls c="8">
          <tpl hier="0" item="4"/>
          <tpl fld="3" item="0"/>
          <tpl hier="3" item="9"/>
          <tpl fld="4" item="3"/>
          <tpl hier="6" item="8"/>
          <tpl hier="7" item="7"/>
          <tpl fld="2" item="2"/>
          <tpl fld="1" item="0"/>
        </tpls>
      </m>
      <m>
        <tpls c="8">
          <tpl hier="0" item="4"/>
          <tpl fld="3" item="1"/>
          <tpl hier="3" item="9"/>
          <tpl fld="4" item="20"/>
          <tpl hier="6" item="8"/>
          <tpl hier="7" item="7"/>
          <tpl fld="2" item="2"/>
          <tpl fld="1" item="0"/>
        </tpls>
      </m>
      <m>
        <tpls c="8">
          <tpl hier="0" item="4"/>
          <tpl fld="3" item="1"/>
          <tpl hier="3" item="9"/>
          <tpl fld="4" item="19"/>
          <tpl hier="6" item="8"/>
          <tpl hier="7" item="7"/>
          <tpl fld="2" item="0"/>
          <tpl fld="1" item="0"/>
        </tpls>
      </m>
      <m>
        <tpls c="8">
          <tpl hier="0" item="4"/>
          <tpl fld="3" item="1"/>
          <tpl hier="3" item="9"/>
          <tpl fld="4" item="19"/>
          <tpl hier="6" item="8"/>
          <tpl hier="7" item="7"/>
          <tpl fld="2" item="1"/>
          <tpl fld="1" item="0"/>
        </tpls>
      </m>
      <m>
        <tpls c="8">
          <tpl hier="0" item="4"/>
          <tpl fld="3" item="1"/>
          <tpl hier="3" item="9"/>
          <tpl fld="4" item="19"/>
          <tpl hier="6" item="8"/>
          <tpl hier="7" item="7"/>
          <tpl fld="2" item="2"/>
          <tpl fld="1" item="0"/>
        </tpls>
      </m>
      <n v="25462" in="0">
        <tpls c="8">
          <tpl hier="0" item="4"/>
          <tpl fld="3" item="1"/>
          <tpl hier="3" item="9"/>
          <tpl fld="4" item="9"/>
          <tpl hier="6" item="8"/>
          <tpl hier="7" item="7"/>
          <tpl fld="2" item="0"/>
          <tpl fld="1" item="0"/>
        </tpls>
      </n>
      <n v="27174" in="0">
        <tpls c="8">
          <tpl hier="0" item="4"/>
          <tpl fld="3" item="1"/>
          <tpl hier="3" item="9"/>
          <tpl fld="4" item="9"/>
          <tpl hier="6" item="8"/>
          <tpl hier="7" item="7"/>
          <tpl fld="2" item="1"/>
          <tpl fld="1" item="0"/>
        </tpls>
      </n>
      <n v="27950" in="0">
        <tpls c="8">
          <tpl hier="0" item="4"/>
          <tpl fld="3" item="1"/>
          <tpl hier="3" item="9"/>
          <tpl fld="4" item="9"/>
          <tpl hier="6" item="8"/>
          <tpl hier="7" item="7"/>
          <tpl fld="2" item="2"/>
          <tpl fld="1" item="0"/>
        </tpls>
      </n>
      <n v="102667" in="0">
        <tpls c="8">
          <tpl hier="0" item="4"/>
          <tpl fld="3" item="0"/>
          <tpl hier="3" item="9"/>
          <tpl fld="4" item="2"/>
          <tpl hier="6" item="8"/>
          <tpl hier="7" item="7"/>
          <tpl fld="2" item="0"/>
          <tpl fld="1" item="0"/>
        </tpls>
      </n>
      <n v="103414" in="0">
        <tpls c="8">
          <tpl hier="0" item="4"/>
          <tpl fld="3" item="0"/>
          <tpl hier="3" item="9"/>
          <tpl fld="4" item="2"/>
          <tpl hier="6" item="8"/>
          <tpl hier="7" item="7"/>
          <tpl fld="2" item="1"/>
          <tpl fld="1" item="0"/>
        </tpls>
      </n>
      <n v="100694" in="0">
        <tpls c="8">
          <tpl hier="0" item="4"/>
          <tpl fld="3" item="0"/>
          <tpl hier="3" item="9"/>
          <tpl fld="4" item="2"/>
          <tpl hier="6" item="8"/>
          <tpl hier="7" item="7"/>
          <tpl fld="2" item="2"/>
          <tpl fld="1" item="0"/>
        </tpls>
      </n>
      <m in="0">
        <tpls c="8">
          <tpl hier="0" item="4"/>
          <tpl fld="3" item="0"/>
          <tpl hier="3" item="9"/>
          <tpl fld="4" item="3"/>
          <tpl hier="6" item="8"/>
          <tpl hier="7" item="7"/>
          <tpl fld="2" item="1"/>
          <tpl fld="1" item="0"/>
        </tpls>
      </m>
      <m>
        <tpls c="8">
          <tpl hier="0" item="4"/>
          <tpl fld="3" item="1"/>
          <tpl hier="3" item="9"/>
          <tpl fld="4" item="20"/>
          <tpl hier="6" item="8"/>
          <tpl hier="7" item="7"/>
          <tpl fld="2" item="1"/>
          <tpl fld="1" item="0"/>
        </tpls>
      </m>
      <m>
        <tpls c="8">
          <tpl hier="0" item="4"/>
          <tpl fld="3" item="1"/>
          <tpl hier="3" item="9"/>
          <tpl fld="4" item="16"/>
          <tpl hier="6" item="8"/>
          <tpl hier="7" item="7"/>
          <tpl fld="2" item="0"/>
          <tpl fld="1" item="0"/>
        </tpls>
      </m>
      <m>
        <tpls c="8">
          <tpl hier="0" item="4"/>
          <tpl fld="3" item="1"/>
          <tpl hier="3" item="9"/>
          <tpl fld="4" item="16"/>
          <tpl hier="6" item="8"/>
          <tpl hier="7" item="7"/>
          <tpl fld="2" item="3"/>
          <tpl fld="1" item="0"/>
        </tpls>
      </m>
      <m>
        <tpls c="8">
          <tpl hier="0" item="4"/>
          <tpl fld="3" item="1"/>
          <tpl hier="3" item="9"/>
          <tpl fld="4" item="16"/>
          <tpl hier="6" item="8"/>
          <tpl hier="7" item="7"/>
          <tpl fld="2" item="4"/>
          <tpl fld="1" item="0"/>
        </tpls>
      </m>
      <m>
        <tpls c="8">
          <tpl hier="0" item="4"/>
          <tpl fld="3" item="1"/>
          <tpl hier="3" item="9"/>
          <tpl fld="4" item="16"/>
          <tpl hier="6" item="8"/>
          <tpl hier="7" item="7"/>
          <tpl fld="2" item="5"/>
          <tpl fld="1" item="0"/>
        </tpls>
      </m>
      <m>
        <tpls c="8">
          <tpl hier="0" item="4"/>
          <tpl fld="3" item="1"/>
          <tpl hier="3" item="9"/>
          <tpl fld="4" item="16"/>
          <tpl hier="6" item="8"/>
          <tpl hier="7" item="7"/>
          <tpl fld="2" item="6"/>
          <tpl fld="1" item="0"/>
        </tpls>
      </m>
      <m>
        <tpls c="8">
          <tpl hier="0" item="4"/>
          <tpl fld="3" item="1"/>
          <tpl hier="3" item="9"/>
          <tpl fld="4" item="10"/>
          <tpl hier="6" item="8"/>
          <tpl hier="7" item="7"/>
          <tpl fld="2" item="0"/>
          <tpl fld="1" item="0"/>
        </tpls>
      </m>
      <m>
        <tpls c="8">
          <tpl hier="0" item="4"/>
          <tpl fld="3" item="1"/>
          <tpl hier="3" item="9"/>
          <tpl fld="4" item="10"/>
          <tpl hier="6" item="8"/>
          <tpl hier="7" item="7"/>
          <tpl fld="2" item="3"/>
          <tpl fld="1" item="0"/>
        </tpls>
      </m>
      <m>
        <tpls c="8">
          <tpl hier="0" item="4"/>
          <tpl fld="3" item="1"/>
          <tpl hier="3" item="9"/>
          <tpl fld="4" item="10"/>
          <tpl hier="6" item="8"/>
          <tpl hier="7" item="7"/>
          <tpl fld="2" item="4"/>
          <tpl fld="1" item="0"/>
        </tpls>
      </m>
      <m>
        <tpls c="8">
          <tpl hier="0" item="4"/>
          <tpl fld="3" item="1"/>
          <tpl hier="3" item="9"/>
          <tpl fld="4" item="10"/>
          <tpl hier="6" item="8"/>
          <tpl hier="7" item="7"/>
          <tpl fld="2" item="1"/>
          <tpl fld="1" item="0"/>
        </tpls>
      </m>
      <m>
        <tpls c="8">
          <tpl hier="0" item="4"/>
          <tpl fld="3" item="1"/>
          <tpl hier="3" item="9"/>
          <tpl fld="4" item="10"/>
          <tpl hier="6" item="8"/>
          <tpl hier="7" item="7"/>
          <tpl fld="2" item="5"/>
          <tpl fld="1" item="0"/>
        </tpls>
      </m>
      <m>
        <tpls c="8">
          <tpl hier="0" item="4"/>
          <tpl fld="3" item="1"/>
          <tpl hier="3" item="9"/>
          <tpl fld="4" item="10"/>
          <tpl hier="6" item="8"/>
          <tpl hier="7" item="7"/>
          <tpl fld="2" item="6"/>
          <tpl fld="1" item="0"/>
        </tpls>
      </m>
      <m in="0">
        <tpls c="8">
          <tpl hier="0" item="4"/>
          <tpl fld="3" item="0"/>
          <tpl hier="3" item="9"/>
          <tpl fld="4" item="4"/>
          <tpl hier="6" item="8"/>
          <tpl hier="7" item="7"/>
          <tpl fld="2" item="0"/>
          <tpl fld="1" item="0"/>
        </tpls>
      </m>
      <m in="0">
        <tpls c="8">
          <tpl hier="0" item="4"/>
          <tpl fld="3" item="0"/>
          <tpl hier="3" item="9"/>
          <tpl fld="4" item="4"/>
          <tpl hier="6" item="8"/>
          <tpl hier="7" item="7"/>
          <tpl fld="2" item="3"/>
          <tpl fld="1" item="0"/>
        </tpls>
      </m>
      <m in="0">
        <tpls c="8">
          <tpl hier="0" item="4"/>
          <tpl fld="3" item="0"/>
          <tpl hier="3" item="9"/>
          <tpl fld="4" item="4"/>
          <tpl hier="6" item="8"/>
          <tpl hier="7" item="7"/>
          <tpl fld="2" item="2"/>
          <tpl fld="1" item="0"/>
        </tpls>
      </m>
      <m in="0">
        <tpls c="8">
          <tpl hier="0" item="4"/>
          <tpl fld="3" item="0"/>
          <tpl hier="3" item="9"/>
          <tpl fld="4" item="4"/>
          <tpl hier="6" item="8"/>
          <tpl hier="7" item="7"/>
          <tpl fld="2" item="4"/>
          <tpl fld="1" item="0"/>
        </tpls>
      </m>
      <m in="0">
        <tpls c="8">
          <tpl hier="0" item="4"/>
          <tpl fld="3" item="0"/>
          <tpl hier="3" item="9"/>
          <tpl fld="4" item="4"/>
          <tpl hier="6" item="8"/>
          <tpl hier="7" item="7"/>
          <tpl fld="2" item="5"/>
          <tpl fld="1" item="0"/>
        </tpls>
      </m>
      <m in="0">
        <tpls c="8">
          <tpl hier="0" item="4"/>
          <tpl fld="3" item="0"/>
          <tpl hier="3" item="9"/>
          <tpl fld="4" item="4"/>
          <tpl hier="6" item="8"/>
          <tpl hier="7" item="7"/>
          <tpl fld="2" item="6"/>
          <tpl fld="1" item="0"/>
        </tpls>
      </m>
      <n v="52774" in="0">
        <tpls c="8">
          <tpl hier="0" item="4"/>
          <tpl fld="3" item="1"/>
          <tpl hier="3" item="9"/>
          <tpl fld="4" item="15"/>
          <tpl hier="6" item="8"/>
          <tpl hier="7" item="7"/>
          <tpl fld="2" item="1"/>
          <tpl fld="1" item="0"/>
        </tpls>
      </n>
      <n v="46932" in="0">
        <tpls c="8">
          <tpl hier="0" item="4"/>
          <tpl fld="3" item="1"/>
          <tpl hier="3" item="9"/>
          <tpl fld="4" item="15"/>
          <tpl hier="6" item="8"/>
          <tpl hier="7" item="7"/>
          <tpl fld="2" item="2"/>
          <tpl fld="1" item="0"/>
        </tpls>
      </n>
      <n v="45289" in="0">
        <tpls c="8">
          <tpl hier="0" item="4"/>
          <tpl fld="3" item="1"/>
          <tpl hier="3" item="9"/>
          <tpl fld="4" item="15"/>
          <tpl hier="6" item="8"/>
          <tpl hier="7" item="7"/>
          <tpl fld="2" item="3"/>
          <tpl fld="1" item="0"/>
        </tpls>
      </n>
      <n v="54607" in="0">
        <tpls c="8">
          <tpl hier="0" item="4"/>
          <tpl fld="3" item="1"/>
          <tpl hier="3" item="9"/>
          <tpl fld="4" item="15"/>
          <tpl hier="6" item="8"/>
          <tpl hier="7" item="7"/>
          <tpl fld="2" item="0"/>
          <tpl fld="1" item="0"/>
        </tpls>
      </n>
      <n v="44342" in="0">
        <tpls c="8">
          <tpl hier="0" item="4"/>
          <tpl fld="3" item="1"/>
          <tpl hier="3" item="9"/>
          <tpl fld="4" item="15"/>
          <tpl hier="6" item="8"/>
          <tpl hier="7" item="7"/>
          <tpl fld="2" item="4"/>
          <tpl fld="1" item="0"/>
        </tpls>
      </n>
    </entries>
    <sets count="10">
      <set count="1" maxRank="1" setDefinition="{[fact].[indicator].&amp;[Labour Force]}">
        <tpls c="1">
          <tpl fld="0" item="0"/>
        </tpls>
      </set>
      <set count="1" maxRank="1" setDefinition="{[fact].[source].&amp;[Monthly LFS all Provinces]}">
        <tpls c="1">
          <tpl fld="5" item="0"/>
        </tpls>
      </set>
      <set count="1" maxRank="1" setDefinition="{[dim_industry_with_descriptions].[Aggregation Level].&amp;[Four-digit]}">
        <tpls c="1">
          <tpl fld="6" item="0"/>
        </tpls>
      </set>
      <set count="1" maxRank="1" setDefinition="{[dim_geography].[Province].&amp;[Canada]}">
        <tpls c="1">
          <tpl fld="7" item="0"/>
        </tpls>
      </set>
      <set count="1" maxRank="1" setDefinition="{[dim_geography].[Province].&amp;[Manitoba]}">
        <tpls c="1">
          <tpl fld="7" item="1"/>
        </tpls>
      </set>
      <set count="1" maxRank="1" setDefinition="{[fact].[source].&amp;[Monthly LFS to November Manitoba and Canada Only]}">
        <tpls c="1">
          <tpl fld="5" item="1"/>
        </tpls>
      </set>
      <set count="1" maxRank="1" setDefinition="{[dim_geography].[Province].&amp;[Ontario]}">
        <tpls c="1">
          <tpl fld="7" item="2"/>
        </tpls>
      </set>
      <set count="1" maxRank="1" setDefinition="{[fact].[indicator].&amp;[Real value added]}">
        <tpls c="1">
          <tpl fld="0" item="1"/>
        </tpls>
      </set>
      <set count="1" maxRank="1" setDefinition="{[fact].[source].&amp;[Productivity and Hours]}">
        <tpls c="1">
          <tpl fld="5" item="2"/>
        </tpls>
      </set>
      <set count="1" maxRank="1" setDefinition="{[dim_industry_with_descriptions].[Aggregation Level].&amp;[IOICC]}">
        <tpls c="1">
          <tpl fld="6" item="1"/>
        </tpls>
      </set>
    </sets>
    <queryCache count="35">
      <query mdx="[Measures].[Item]">
        <tpls c="1">
          <tpl fld="1" item="0"/>
        </tpls>
      </query>
      <query mdx="[fact].[date (Year)].&amp;[2010]">
        <tpls c="1">
          <tpl fld="2" item="0"/>
        </tpls>
      </query>
      <query mdx="[fact].[date (Year)].&amp;[2011]">
        <tpls c="1">
          <tpl fld="2" item="1"/>
        </tpls>
      </query>
      <query mdx="[fact].[date (Year)].&amp;[2012]">
        <tpls c="1">
          <tpl fld="2" item="2"/>
        </tpls>
      </query>
      <query mdx="[fact].[date (Year)].&amp;[2013]">
        <tpls c="1">
          <tpl fld="2" item="3"/>
        </tpls>
      </query>
      <query mdx="[fact].[date (Year)].&amp;[2014]">
        <tpls c="1">
          <tpl fld="2" item="4"/>
        </tpls>
      </query>
      <query mdx="[fact].[date (Year)].&amp;[2015]">
        <tpls c="1">
          <tpl fld="2" item="5"/>
        </tpls>
      </query>
      <query mdx="[fact].[date (Year)].&amp;[2016]">
        <tpls c="1">
          <tpl fld="2" item="6"/>
        </tpls>
      </query>
      <query mdx="[fact].[date (Year)].&amp;[2017]">
        <tpls c="1">
          <tpl fld="2" item="7"/>
        </tpls>
      </query>
      <query mdx="[fact].[date (Year)].&amp;[2018]">
        <tpls c="1">
          <tpl fld="2" item="8"/>
        </tpls>
      </query>
      <query mdx="[fact].[date (Year)].&amp;[2019]">
        <tpls c="1">
          <tpl fld="2" item="9"/>
        </tpls>
      </query>
      <query mdx="[fact].[date (Year)].&amp;[2020]">
        <tpls c="1">
          <tpl fld="2" item="10"/>
        </tpls>
      </query>
      <query mdx="[dim_industry_with_descriptions].[Main Industry].&amp;[Arts, entertainment and recreation]">
        <tpls c="1">
          <tpl fld="3" item="0"/>
        </tpls>
      </query>
      <query mdx="[dim_industry_with_descriptions].[naics_description].&amp;[Agents and managers for artists, athletes, entertainers and other public figures]">
        <tpls c="1">
          <tpl fld="4" item="0"/>
        </tpls>
      </query>
      <query mdx="[dim_industry_with_descriptions].[naics_description].&amp;[Amusement parks and arcades]">
        <tpls c="1">
          <tpl fld="4" item="1"/>
        </tpls>
      </query>
      <query mdx="[dim_industry_with_descriptions].[naics_description].&amp;[Gambling industries]">
        <tpls c="1">
          <tpl fld="4" item="2"/>
        </tpls>
      </query>
      <query mdx="[dim_industry_with_descriptions].[naics_description].&amp;[Heritage institutions]">
        <tpls c="1">
          <tpl fld="4" item="3"/>
        </tpls>
      </query>
      <query mdx="[dim_industry_with_descriptions].[naics_description].&amp;[Independent artists, writers and performers]">
        <tpls c="1">
          <tpl fld="4" item="4"/>
        </tpls>
      </query>
      <query mdx="[dim_industry_with_descriptions].[naics_description].&amp;[Other amusement and recreation industries]">
        <tpls c="1">
          <tpl fld="4" item="5"/>
        </tpls>
      </query>
      <query mdx="[dim_industry_with_descriptions].[naics_description].&amp;[Performing arts companies]">
        <tpls c="1">
          <tpl fld="4" item="6"/>
        </tpls>
      </query>
      <query mdx="[dim_industry_with_descriptions].[naics_description].&amp;[Promoters (presenters) of performing arts, sports and similar events]">
        <tpls c="1">
          <tpl fld="4" item="7"/>
        </tpls>
      </query>
      <query mdx="[dim_industry_with_descriptions].[naics_description].&amp;[Spectator sports]">
        <tpls c="1">
          <tpl fld="4" item="8"/>
        </tpls>
      </query>
      <query mdx="[dim_industry_with_descriptions].[Main Industry].&amp;[Information and cultural industries]">
        <tpls c="1">
          <tpl fld="3" item="1"/>
        </tpls>
      </query>
      <query mdx="[dim_industry_with_descriptions].[naics_description].&amp;[Data processing, hosting, and related services]">
        <tpls c="1">
          <tpl fld="4" item="9"/>
        </tpls>
      </query>
      <query mdx="[dim_industry_with_descriptions].[naics_description].&amp;[Motion picture and video industries]">
        <tpls c="1">
          <tpl fld="4" item="10"/>
        </tpls>
      </query>
      <query mdx="[dim_industry_with_descriptions].[naics_description].&amp;[Newspaper, periodical, book and directory publishers]">
        <tpls c="1">
          <tpl fld="4" item="11"/>
        </tpls>
      </query>
      <query mdx="[dim_industry_with_descriptions].[naics_description].&amp;[Other information services]">
        <tpls c="1">
          <tpl fld="4" item="12"/>
        </tpls>
      </query>
      <query mdx="[dim_industry_with_descriptions].[naics_description].&amp;[Other telecommunications]">
        <tpls c="1">
          <tpl fld="4" item="13"/>
        </tpls>
      </query>
      <query mdx="[dim_industry_with_descriptions].[naics_description].&amp;[Pay and specialty television]">
        <tpls c="1">
          <tpl fld="4" item="14"/>
        </tpls>
      </query>
      <query mdx="[dim_industry_with_descriptions].[naics_description].&amp;[Radio and television broadcasting]">
        <tpls c="1">
          <tpl fld="4" item="15"/>
        </tpls>
      </query>
      <query mdx="[dim_industry_with_descriptions].[naics_description].&amp;[Satellite telecommunications]">
        <tpls c="1">
          <tpl fld="4" item="16"/>
        </tpls>
      </query>
      <query mdx="[dim_industry_with_descriptions].[naics_description].&amp;[Software publishers]">
        <tpls c="1">
          <tpl fld="4" item="17"/>
        </tpls>
      </query>
      <query mdx="[dim_industry_with_descriptions].[naics_description].&amp;[Sound recording industries]">
        <tpls c="1">
          <tpl fld="4" item="18"/>
        </tpls>
      </query>
      <query mdx="[dim_industry_with_descriptions].[naics_description].&amp;[Wired telecommunications carriers]">
        <tpls c="1">
          <tpl fld="4" item="19"/>
        </tpls>
      </query>
      <query mdx="[dim_industry_with_descriptions].[naics_description].&amp;[Wireless telecommunications carriers (except satellite)]">
        <tpls c="1">
          <tpl fld="4" item="20"/>
        </tpls>
      </query>
    </queryCache>
    <serverFormats count="1">
      <serverFormat format=""/>
    </serverFormats>
  </tupleCache>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n Freeman" refreshedDate="44185.770334375004" createdVersion="5" refreshedVersion="6" minRefreshableVersion="3" recordCount="0" supportSubquery="1" supportAdvancedDrill="1" xr:uid="{06A68078-4450-43A3-A429-7E5983178BD3}">
  <cacheSource type="external" connectionId="2"/>
  <cacheFields count="6">
    <cacheField name="[fact].[indicator].[indicator]" caption="indicator" numFmtId="0" hierarchy="7" level="1">
      <sharedItems containsSemiMixedTypes="0" containsNonDate="0" containsString="0"/>
    </cacheField>
    <cacheField name="[dim_geography].[Province].[Province]" caption="Province" numFmtId="0" level="1">
      <sharedItems count="11">
        <s v="Alberta"/>
        <s v="British Columbia"/>
        <s v="Manitoba"/>
        <s v="New Brunswick"/>
        <s v="Newfoundland and Labrador"/>
        <s v="North (NorthWest, Northern, Nunavut and Yukon)"/>
        <s v="Nova Scotia"/>
        <s v="Ontario"/>
        <s v="Prince Edward Island"/>
        <s v="Quebec"/>
        <s v="Saskatchewan"/>
      </sharedItems>
    </cacheField>
    <cacheField name="[fact].[source].[source]" caption="source" numFmtId="0" hierarchy="6" level="1">
      <sharedItems containsSemiMixedTypes="0" containsNonDate="0" containsString="0"/>
    </cacheField>
    <cacheField name="[dim_industry_with_descriptions].[Creative Sector].[Creative Sector]" caption="Creative Sector" numFmtId="0" hierarchy="2" level="1">
      <sharedItems count="8">
        <s v="Advertising and marketing"/>
        <s v="Architecture"/>
        <s v="Crafts"/>
        <s v="Design"/>
        <s v="Film, TV, video, radio and photography"/>
        <s v="IT, software and computer services"/>
        <s v="Music"/>
        <s v="Publishing"/>
      </sharedItems>
    </cacheField>
    <cacheField name="[dim_industry_with_descriptions].[Aggregation Level].[Aggregation Level]" caption="Aggregation Level" numFmtId="0" hierarchy="3" level="1">
      <sharedItems containsSemiMixedTypes="0" containsNonDate="0" containsString="0"/>
    </cacheField>
    <cacheField name="[dim_industry_with_descriptions].[Main Industry].[Main Industry]" caption="Main Industry" numFmtId="0" hierarchy="1" level="1">
      <sharedItems count="2">
        <s v="Arts, entertainment and recreation"/>
        <s v="Information and cultural industries"/>
      </sharedItems>
    </cacheField>
  </cacheFields>
  <cacheHierarchies count="27">
    <cacheHierarchy uniqueName="[dim_geography].[Province]" caption="Province" attribute="1" defaultMemberUniqueName="[dim_geography].[Province].[All]" allUniqueName="[dim_geography].[Province].[All]" dimensionUniqueName="[dim_geography]" displayFolder="" count="2" memberValueDatatype="130" unbalanced="0">
      <fieldsUsage count="2">
        <fieldUsage x="-1"/>
        <fieldUsage x="1"/>
      </fieldsUsage>
    </cacheHierarchy>
    <cacheHierarchy uniqueName="[dim_industry_with_descriptions].[Main Industry]" caption="Main Industry" attribute="1" defaultMemberUniqueName="[dim_industry_with_descriptions].[Main Industry].[All]" allUniqueName="[dim_industry_with_descriptions].[Main Industry].[All]" dimensionUniqueName="[dim_industry_with_descriptions]" displayFolder="" count="2" memberValueDatatype="130" unbalanced="0">
      <fieldsUsage count="2">
        <fieldUsage x="-1"/>
        <fieldUsage x="5"/>
      </fieldsUsage>
    </cacheHierarchy>
    <cacheHierarchy uniqueName="[dim_industry_with_descriptions].[Creative Sector]" caption="Creative Sector" attribute="1" defaultMemberUniqueName="[dim_industry_with_descriptions].[Creative Sector].[All]" allUniqueName="[dim_industry_with_descriptions].[Creative Sector].[All]" dimensionUniqueName="[dim_industry_with_descriptions]" displayFolder="" count="2" memberValueDatatype="130" unbalanced="0">
      <fieldsUsage count="2">
        <fieldUsage x="-1"/>
        <fieldUsage x="3"/>
      </fieldsUsage>
    </cacheHierarchy>
    <cacheHierarchy uniqueName="[dim_industry_with_descriptions].[Aggregation Level]" caption="Aggregation Level" attribute="1" defaultMemberUniqueName="[dim_industry_with_descriptions].[Aggregation Level].[All]" allUniqueName="[dim_industry_with_descriptions].[Aggregation Level].[All]" dimensionUniqueName="[dim_industry_with_descriptions]" displayFolder="" count="2" memberValueDatatype="130" unbalanced="0">
      <fieldsUsage count="2">
        <fieldUsage x="-1"/>
        <fieldUsage x="4"/>
      </fieldsUsage>
    </cacheHierarchy>
    <cacheHierarchy uniqueName="[dim_industry_with_descriptions].[naics_description]" caption="naics_description" attribute="1" defaultMemberUniqueName="[dim_industry_with_descriptions].[naics_description].[All]" allUniqueName="[dim_industry_with_descriptions].[naics_description].[All]" dimensionUniqueName="[dim_industry_with_descriptions]" displayFolder="" count="2" memberValueDatatype="130" unbalanced="0"/>
    <cacheHierarchy uniqueName="[dim_industry_with_descriptions].[description]" caption="description" attribute="1" defaultMemberUniqueName="[dim_industry_with_descriptions].[description].[All]" allUniqueName="[dim_industry_with_descriptions].[description].[All]" dimensionUniqueName="[dim_industry_with_descriptions]" displayFolder="" count="0" memberValueDatatype="130" unbalanced="0"/>
    <cacheHierarchy uniqueName="[fact].[source]" caption="source" attribute="1" defaultMemberUniqueName="[fact].[source].[All]" allUniqueName="[fact].[source].[All]" dimensionUniqueName="[fact]" displayFolder="" count="2" memberValueDatatype="130" unbalanced="0">
      <fieldsUsage count="2">
        <fieldUsage x="-1"/>
        <fieldUsage x="2"/>
      </fieldsUsage>
    </cacheHierarchy>
    <cacheHierarchy uniqueName="[fact].[indicator]" caption="indicator" attribute="1" defaultMemberUniqueName="[fact].[indicator].[All]" allUniqueName="[fact].[indicator].[All]" dimensionUniqueName="[fact]" displayFolder="" count="2" memberValueDatatype="130" unbalanced="0">
      <fieldsUsage count="2">
        <fieldUsage x="-1"/>
        <fieldUsage x="0"/>
      </fieldsUsage>
    </cacheHierarchy>
    <cacheHierarchy uniqueName="[fact].[pnaics_description]" caption="pnaics_description" attribute="1" defaultMemberUniqueName="[fact].[pnaics_description].[All]" allUniqueName="[fact].[pnaics_description].[All]" dimensionUniqueName="[fact]" displayFolder="" count="2" memberValueDatatype="130" unbalanced="0"/>
    <cacheHierarchy uniqueName="[fact].[redacted]" caption="redacted" attribute="1" defaultMemberUniqueName="[fact].[redacted].[All]" allUniqueName="[fact].[redacted].[All]" dimensionUniqueName="[fact]" displayFolder="" count="0" memberValueDatatype="130" unbalanced="0"/>
    <cacheHierarchy uniqueName="[fact].[date]" caption="date" attribute="1" time="1" defaultMemberUniqueName="[fact].[date].[All]" allUniqueName="[fact].[date].[All]" dimensionUniqueName="[fact]" displayFolder="" count="2" memberValueDatatype="7" unbalanced="0"/>
    <cacheHierarchy uniqueName="[fact].[date (Year)]" caption="date (Year)" attribute="1" defaultMemberUniqueName="[fact].[date (Year)].[All]" allUniqueName="[fact].[date (Year)].[All]" dimensionUniqueName="[fact]" displayFolder="" count="2" memberValueDatatype="130" unbalanced="0"/>
    <cacheHierarchy uniqueName="[fact].[date (Quarter)]" caption="date (Quarter)" attribute="1" defaultMemberUniqueName="[fact].[date (Quarter)].[All]" allUniqueName="[fact].[date (Quarter)].[All]" dimensionUniqueName="[fact]" displayFolder="" count="2" memberValueDatatype="130" unbalanced="0"/>
    <cacheHierarchy uniqueName="[fact].[date (Month)]" caption="date (Month)" attribute="1" defaultMemberUniqueName="[fact].[date (Month)].[All]" allUniqueName="[fact].[date (Month)].[All]" dimensionUniqueName="[fact]" displayFolder="" count="2" memberValueDatatype="130" unbalanced="0"/>
    <cacheHierarchy uniqueName="[dim_geography].[geo_id]" caption="geo_id" attribute="1" defaultMemberUniqueName="[dim_geography].[geo_id].[All]" allUniqueName="[dim_geography].[geo_id].[All]" dimensionUniqueName="[dim_geography]" displayFolder="" count="0" memberValueDatatype="20" unbalanced="0" hidden="1"/>
    <cacheHierarchy uniqueName="[dim_geography].[geo_name_id]" caption="geo_name_id" attribute="1" defaultMemberUniqueName="[dim_geography].[geo_name_id].[All]" allUniqueName="[dim_geography].[geo_name_id].[All]" dimensionUniqueName="[dim_geography]" displayFolder="" count="0" memberValueDatatype="130" unbalanced="0" hidden="1"/>
    <cacheHierarchy uniqueName="[dim_industry_with_descriptions].[pnaics_id]" caption="pnaics_id" attribute="1" defaultMemberUniqueName="[dim_industry_with_descriptions].[pnaics_id].[All]" allUniqueName="[dim_industry_with_descriptions].[pnaics_id].[All]" dimensionUniqueName="[dim_industry_with_descriptions]" displayFolder="" count="0" memberValueDatatype="130" unbalanced="0" hidden="1"/>
    <cacheHierarchy uniqueName="[fact].[date (Month Index)]" caption="date (Month Index)" attribute="1" defaultMemberUniqueName="[fact].[date (Month Index)].[All]" allUniqueName="[fact].[date (Month Index)].[All]" dimensionUniqueName="[fact]" displayFolder="" count="0" memberValueDatatype="20" unbalanced="0" hidden="1"/>
    <cacheHierarchy uniqueName="[fact].[factpk]" caption="factpk" attribute="1" defaultMemberUniqueName="[fact].[factpk].[All]" allUniqueName="[fact].[factpk].[All]" dimensionUniqueName="[fact]" displayFolder="" count="0" memberValueDatatype="20" unbalanced="0" hidden="1"/>
    <cacheHierarchy uniqueName="[fact].[geo_name_id]" caption="geo_name_id" attribute="1" defaultMemberUniqueName="[fact].[geo_name_id].[All]" allUniqueName="[fact].[geo_name_id].[All]" dimensionUniqueName="[fact]" displayFolder="" count="0" memberValueDatatype="130" unbalanced="0" hidden="1"/>
    <cacheHierarchy uniqueName="[fact].[pnaics_id]" caption="pnaics_id" attribute="1" defaultMemberUniqueName="[fact].[pnaics_id].[All]" allUniqueName="[fact].[pnaics_id].[All]" dimensionUniqueName="[fact]" displayFolder="" count="0" memberValueDatatype="130" unbalanced="0" hidden="1"/>
    <cacheHierarchy uniqueName="[fact].[value]" caption="value" attribute="1" defaultMemberUniqueName="[fact].[value].[All]" allUniqueName="[fact].[value].[All]" dimensionUniqueName="[fact]" displayFolder="" count="0" memberValueDatatype="5" unbalanced="0" hidden="1"/>
    <cacheHierarchy uniqueName="[Measures].[Item]" caption="Item" measure="1" displayFolder="" measureGroup="fact" count="0"/>
    <cacheHierarchy uniqueName="[Measures].[__XL_Count dim_geography]" caption="__XL_Count dim_geography" measure="1" displayFolder="" measureGroup="dim_geography" count="0" hidden="1"/>
    <cacheHierarchy uniqueName="[Measures].[__XL_Count fact]" caption="__XL_Count fact" measure="1" displayFolder="" measureGroup="fact" count="0" hidden="1"/>
    <cacheHierarchy uniqueName="[Measures].[__XL_Count dim_industry_with_descriptions]" caption="__XL_Count dim_industry_with_descriptions" measure="1" displayFolder="" measureGroup="dim_industry_with_descriptions" count="0" hidden="1"/>
    <cacheHierarchy uniqueName="[Measures].[__No measures defined]" caption="__No measures defined" measure="1" displayFolder="" count="0" hidden="1"/>
  </cacheHierarchies>
  <kpis count="0"/>
  <dimensions count="4">
    <dimension name="dim_geography" uniqueName="[dim_geography]" caption="dim_geography"/>
    <dimension name="dim_industry_with_descriptions" uniqueName="[dim_industry_with_descriptions]" caption="dim_industry_with_descriptions"/>
    <dimension name="fact" uniqueName="[fact]" caption="fact"/>
    <dimension measure="1" name="Measures" uniqueName="[Measures]" caption="Measures"/>
  </dimensions>
  <measureGroups count="3">
    <measureGroup name="dim_geography" caption="dim_geography"/>
    <measureGroup name="dim_industry_with_descriptions" caption="dim_industry_with_descriptions"/>
    <measureGroup name="fact" caption="fact"/>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n Freeman" refreshedDate="44185.772698148146" createdVersion="5" refreshedVersion="6" minRefreshableVersion="3" recordCount="0" supportSubquery="1" supportAdvancedDrill="1" xr:uid="{EE0FB675-DD2B-4F84-AE43-B58FFE2C6B5F}">
  <cacheSource type="external" connectionId="2"/>
  <cacheFields count="8">
    <cacheField name="[Measures].[Item]" caption="Item" numFmtId="0" hierarchy="22" level="32767"/>
    <cacheField name="[fact].[date (Year)].[date (Year)]" caption="date (Year)" numFmtId="0" hierarchy="11" level="1">
      <sharedItems count="10">
        <s v="2010"/>
        <s v="2011"/>
        <s v="2012"/>
        <s v="2013"/>
        <s v="2014"/>
        <s v="2015"/>
        <s v="2016"/>
        <s v="2017"/>
        <s v="2018"/>
        <s v="2019"/>
      </sharedItems>
    </cacheField>
    <cacheField name="[fact].[indicator].[indicator]" caption="indicator" numFmtId="0" hierarchy="7" level="1">
      <sharedItems containsSemiMixedTypes="0" containsNonDate="0" containsString="0"/>
    </cacheField>
    <cacheField name="[dim_geography].[Province].[Province]" caption="Province" numFmtId="0" level="1">
      <sharedItems count="11">
        <s v="Alberta"/>
        <s v="British Columbia"/>
        <s v="Manitoba"/>
        <s v="New Brunswick"/>
        <s v="Newfoundland and Labrador"/>
        <s v="North (NorthWest, Northern, Nunavut and Yukon)"/>
        <s v="Nova Scotia"/>
        <s v="Ontario"/>
        <s v="Prince Edward Island"/>
        <s v="Quebec"/>
        <s v="Saskatchewan"/>
      </sharedItems>
    </cacheField>
    <cacheField name="[fact].[source].[source]" caption="source" numFmtId="0" hierarchy="6" level="1">
      <sharedItems containsSemiMixedTypes="0" containsNonDate="0" containsString="0"/>
    </cacheField>
    <cacheField name="[dim_industry_with_descriptions].[Creative Sector].[Creative Sector]" caption="Creative Sector" numFmtId="0" hierarchy="2" level="1">
      <sharedItems count="8">
        <s v="Advertising and marketing"/>
        <s v="Architecture"/>
        <s v="Crafts"/>
        <s v="Design"/>
        <s v="Film, TV, video, radio and photography"/>
        <s v="IT, software and computer services"/>
        <s v="Music"/>
        <s v="Publishing"/>
      </sharedItems>
    </cacheField>
    <cacheField name="[dim_industry_with_descriptions].[Aggregation Level].[Aggregation Level]" caption="Aggregation Level" numFmtId="0" hierarchy="3" level="1">
      <sharedItems containsSemiMixedTypes="0" containsNonDate="0" containsString="0"/>
    </cacheField>
    <cacheField name="[dim_industry_with_descriptions].[Main Industry].[Main Industry]" caption="Main Industry" numFmtId="0" hierarchy="1" level="1">
      <sharedItems containsSemiMixedTypes="0" containsNonDate="0" containsString="0"/>
    </cacheField>
  </cacheFields>
  <cacheHierarchies count="27">
    <cacheHierarchy uniqueName="[dim_geography].[Province]" caption="Province" attribute="1" defaultMemberUniqueName="[dim_geography].[Province].[All]" allUniqueName="[dim_geography].[Province].[All]" dimensionUniqueName="[dim_geography]" displayFolder="" count="2" memberValueDatatype="130" unbalanced="0">
      <fieldsUsage count="2">
        <fieldUsage x="-1"/>
        <fieldUsage x="3"/>
      </fieldsUsage>
    </cacheHierarchy>
    <cacheHierarchy uniqueName="[dim_industry_with_descriptions].[Main Industry]" caption="Main Industry" attribute="1" defaultMemberUniqueName="[dim_industry_with_descriptions].[Main Industry].[All]" allUniqueName="[dim_industry_with_descriptions].[Main Industry].[All]" dimensionUniqueName="[dim_industry_with_descriptions]" displayFolder="" count="2" memberValueDatatype="130" unbalanced="0">
      <fieldsUsage count="2">
        <fieldUsage x="-1"/>
        <fieldUsage x="7"/>
      </fieldsUsage>
    </cacheHierarchy>
    <cacheHierarchy uniqueName="[dim_industry_with_descriptions].[Creative Sector]" caption="Creative Sector" attribute="1" defaultMemberUniqueName="[dim_industry_with_descriptions].[Creative Sector].[All]" allUniqueName="[dim_industry_with_descriptions].[Creative Sector].[All]" dimensionUniqueName="[dim_industry_with_descriptions]" displayFolder="" count="2" memberValueDatatype="130" unbalanced="0">
      <fieldsUsage count="2">
        <fieldUsage x="-1"/>
        <fieldUsage x="5"/>
      </fieldsUsage>
    </cacheHierarchy>
    <cacheHierarchy uniqueName="[dim_industry_with_descriptions].[Aggregation Level]" caption="Aggregation Level" attribute="1" defaultMemberUniqueName="[dim_industry_with_descriptions].[Aggregation Level].[All]" allUniqueName="[dim_industry_with_descriptions].[Aggregation Level].[All]" dimensionUniqueName="[dim_industry_with_descriptions]" displayFolder="" count="2" memberValueDatatype="130" unbalanced="0">
      <fieldsUsage count="2">
        <fieldUsage x="-1"/>
        <fieldUsage x="6"/>
      </fieldsUsage>
    </cacheHierarchy>
    <cacheHierarchy uniqueName="[dim_industry_with_descriptions].[naics_description]" caption="naics_description" attribute="1" defaultMemberUniqueName="[dim_industry_with_descriptions].[naics_description].[All]" allUniqueName="[dim_industry_with_descriptions].[naics_description].[All]" dimensionUniqueName="[dim_industry_with_descriptions]" displayFolder="" count="0" memberValueDatatype="130" unbalanced="0"/>
    <cacheHierarchy uniqueName="[dim_industry_with_descriptions].[description]" caption="description" attribute="1" defaultMemberUniqueName="[dim_industry_with_descriptions].[description].[All]" allUniqueName="[dim_industry_with_descriptions].[description].[All]" dimensionUniqueName="[dim_industry_with_descriptions]" displayFolder="" count="0" memberValueDatatype="130" unbalanced="0"/>
    <cacheHierarchy uniqueName="[fact].[source]" caption="source" attribute="1" defaultMemberUniqueName="[fact].[source].[All]" allUniqueName="[fact].[source].[All]" dimensionUniqueName="[fact]" displayFolder="" count="2" memberValueDatatype="130" unbalanced="0">
      <fieldsUsage count="2">
        <fieldUsage x="-1"/>
        <fieldUsage x="4"/>
      </fieldsUsage>
    </cacheHierarchy>
    <cacheHierarchy uniqueName="[fact].[indicator]" caption="indicator" attribute="1" defaultMemberUniqueName="[fact].[indicator].[All]" allUniqueName="[fact].[indicator].[All]" dimensionUniqueName="[fact]" displayFolder="" count="2" memberValueDatatype="130" unbalanced="0">
      <fieldsUsage count="2">
        <fieldUsage x="-1"/>
        <fieldUsage x="2"/>
      </fieldsUsage>
    </cacheHierarchy>
    <cacheHierarchy uniqueName="[fact].[pnaics_description]" caption="pnaics_description" attribute="1" defaultMemberUniqueName="[fact].[pnaics_description].[All]" allUniqueName="[fact].[pnaics_description].[All]" dimensionUniqueName="[fact]" displayFolder="" count="0" memberValueDatatype="130" unbalanced="0"/>
    <cacheHierarchy uniqueName="[fact].[redacted]" caption="redacted" attribute="1" defaultMemberUniqueName="[fact].[redacted].[All]" allUniqueName="[fact].[redacted].[All]" dimensionUniqueName="[fact]" displayFolder="" count="0" memberValueDatatype="130" unbalanced="0"/>
    <cacheHierarchy uniqueName="[fact].[date]" caption="date" attribute="1" time="1" defaultMemberUniqueName="[fact].[date].[All]" allUniqueName="[fact].[date].[All]" dimensionUniqueName="[fact]" displayFolder="" count="2" memberValueDatatype="7" unbalanced="0"/>
    <cacheHierarchy uniqueName="[fact].[date (Year)]" caption="date (Year)" attribute="1" defaultMemberUniqueName="[fact].[date (Year)].[All]" allUniqueName="[fact].[date (Year)].[All]" dimensionUniqueName="[fact]" displayFolder="" count="2" memberValueDatatype="130" unbalanced="0">
      <fieldsUsage count="2">
        <fieldUsage x="-1"/>
        <fieldUsage x="1"/>
      </fieldsUsage>
    </cacheHierarchy>
    <cacheHierarchy uniqueName="[fact].[date (Quarter)]" caption="date (Quarter)" attribute="1" defaultMemberUniqueName="[fact].[date (Quarter)].[All]" allUniqueName="[fact].[date (Quarter)].[All]" dimensionUniqueName="[fact]" displayFolder="" count="2" memberValueDatatype="130" unbalanced="0"/>
    <cacheHierarchy uniqueName="[fact].[date (Month)]" caption="date (Month)" attribute="1" defaultMemberUniqueName="[fact].[date (Month)].[All]" allUniqueName="[fact].[date (Month)].[All]" dimensionUniqueName="[fact]" displayFolder="" count="2" memberValueDatatype="130" unbalanced="0"/>
    <cacheHierarchy uniqueName="[dim_geography].[geo_id]" caption="geo_id" attribute="1" defaultMemberUniqueName="[dim_geography].[geo_id].[All]" allUniqueName="[dim_geography].[geo_id].[All]" dimensionUniqueName="[dim_geography]" displayFolder="" count="0" memberValueDatatype="20" unbalanced="0" hidden="1"/>
    <cacheHierarchy uniqueName="[dim_geography].[geo_name_id]" caption="geo_name_id" attribute="1" defaultMemberUniqueName="[dim_geography].[geo_name_id].[All]" allUniqueName="[dim_geography].[geo_name_id].[All]" dimensionUniqueName="[dim_geography]" displayFolder="" count="0" memberValueDatatype="130" unbalanced="0" hidden="1"/>
    <cacheHierarchy uniqueName="[dim_industry_with_descriptions].[pnaics_id]" caption="pnaics_id" attribute="1" defaultMemberUniqueName="[dim_industry_with_descriptions].[pnaics_id].[All]" allUniqueName="[dim_industry_with_descriptions].[pnaics_id].[All]" dimensionUniqueName="[dim_industry_with_descriptions]" displayFolder="" count="0" memberValueDatatype="130" unbalanced="0" hidden="1"/>
    <cacheHierarchy uniqueName="[fact].[date (Month Index)]" caption="date (Month Index)" attribute="1" defaultMemberUniqueName="[fact].[date (Month Index)].[All]" allUniqueName="[fact].[date (Month Index)].[All]" dimensionUniqueName="[fact]" displayFolder="" count="0" memberValueDatatype="20" unbalanced="0" hidden="1"/>
    <cacheHierarchy uniqueName="[fact].[factpk]" caption="factpk" attribute="1" defaultMemberUniqueName="[fact].[factpk].[All]" allUniqueName="[fact].[factpk].[All]" dimensionUniqueName="[fact]" displayFolder="" count="0" memberValueDatatype="20" unbalanced="0" hidden="1"/>
    <cacheHierarchy uniqueName="[fact].[geo_name_id]" caption="geo_name_id" attribute="1" defaultMemberUniqueName="[fact].[geo_name_id].[All]" allUniqueName="[fact].[geo_name_id].[All]" dimensionUniqueName="[fact]" displayFolder="" count="0" memberValueDatatype="130" unbalanced="0" hidden="1"/>
    <cacheHierarchy uniqueName="[fact].[pnaics_id]" caption="pnaics_id" attribute="1" defaultMemberUniqueName="[fact].[pnaics_id].[All]" allUniqueName="[fact].[pnaics_id].[All]" dimensionUniqueName="[fact]" displayFolder="" count="0" memberValueDatatype="130" unbalanced="0" hidden="1"/>
    <cacheHierarchy uniqueName="[fact].[value]" caption="value" attribute="1" defaultMemberUniqueName="[fact].[value].[All]" allUniqueName="[fact].[value].[All]" dimensionUniqueName="[fact]" displayFolder="" count="0" memberValueDatatype="5" unbalanced="0" hidden="1"/>
    <cacheHierarchy uniqueName="[Measures].[Item]" caption="Item" measure="1" displayFolder="" measureGroup="fact" count="0" oneField="1">
      <fieldsUsage count="1">
        <fieldUsage x="0"/>
      </fieldsUsage>
    </cacheHierarchy>
    <cacheHierarchy uniqueName="[Measures].[__XL_Count dim_geography]" caption="__XL_Count dim_geography" measure="1" displayFolder="" measureGroup="dim_geography" count="0" hidden="1"/>
    <cacheHierarchy uniqueName="[Measures].[__XL_Count fact]" caption="__XL_Count fact" measure="1" displayFolder="" measureGroup="fact" count="0" hidden="1"/>
    <cacheHierarchy uniqueName="[Measures].[__XL_Count dim_industry_with_descriptions]" caption="__XL_Count dim_industry_with_descriptions" measure="1" displayFolder="" measureGroup="dim_industry_with_descriptions" count="0" hidden="1"/>
    <cacheHierarchy uniqueName="[Measures].[__No measures defined]" caption="__No measures defined" measure="1" displayFolder="" count="0" hidden="1"/>
  </cacheHierarchies>
  <kpis count="0"/>
  <dimensions count="4">
    <dimension name="dim_geography" uniqueName="[dim_geography]" caption="dim_geography"/>
    <dimension name="dim_industry_with_descriptions" uniqueName="[dim_industry_with_descriptions]" caption="dim_industry_with_descriptions"/>
    <dimension name="fact" uniqueName="[fact]" caption="fact"/>
    <dimension measure="1" name="Measures" uniqueName="[Measures]" caption="Measures"/>
  </dimensions>
  <measureGroups count="3">
    <measureGroup name="dim_geography" caption="dim_geography"/>
    <measureGroup name="dim_industry_with_descriptions" caption="dim_industry_with_descriptions"/>
    <measureGroup name="fact" caption="fact"/>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n Freeman" refreshedDate="44185.778603356484" createdVersion="5" refreshedVersion="6" minRefreshableVersion="3" recordCount="0" supportSubquery="1" supportAdvancedDrill="1" xr:uid="{F27F4266-F6BE-4F3F-A7FE-685E2CFBFA86}">
  <cacheSource type="external" connectionId="2"/>
  <cacheFields count="8">
    <cacheField name="[Measures].[Item]" caption="Item" numFmtId="0" hierarchy="22" level="32767"/>
    <cacheField name="[fact].[date (Year)].[date (Year)]" caption="date (Year)" numFmtId="0" hierarchy="11" level="1">
      <sharedItems count="11">
        <s v="2010"/>
        <s v="2011"/>
        <s v="2012"/>
        <s v="2013"/>
        <s v="2014"/>
        <s v="2015"/>
        <s v="2016"/>
        <s v="2017"/>
        <s v="2018"/>
        <s v="2019"/>
        <s v="2020"/>
      </sharedItems>
    </cacheField>
    <cacheField name="[fact].[indicator].[indicator]" caption="indicator" numFmtId="0" hierarchy="7" level="1">
      <sharedItems containsSemiMixedTypes="0" containsNonDate="0" containsString="0"/>
    </cacheField>
    <cacheField name="[dim_geography].[Province].[Province]" caption="Province" numFmtId="0" level="1">
      <sharedItems count="12">
        <s v="Alberta"/>
        <s v="British Columbia"/>
        <s v="Canada"/>
        <s v="Manitoba"/>
        <s v="New Brunswick"/>
        <s v="Newfoundland and Labrador"/>
        <s v="North (NorthWest, Northern, Nunavut and Yukon)"/>
        <s v="Nova Scotia"/>
        <s v="Ontario"/>
        <s v="Prince Edward Island"/>
        <s v="Quebec"/>
        <s v="Saskatchewan"/>
      </sharedItems>
    </cacheField>
    <cacheField name="[fact].[source].[source]" caption="source" numFmtId="0" hierarchy="6" level="1">
      <sharedItems containsSemiMixedTypes="0" containsNonDate="0" containsString="0"/>
    </cacheField>
    <cacheField name="[dim_industry_with_descriptions].[Creative Sector].[Creative Sector]" caption="Creative Sector" numFmtId="0" hierarchy="2" level="1">
      <sharedItems count="8">
        <s v="Advertising and marketing"/>
        <s v="Architecture"/>
        <s v="Crafts"/>
        <s v="Design"/>
        <s v="Film, TV, video, radio and photography"/>
        <s v="IT, software and computer services"/>
        <s v="Music"/>
        <s v="Publishing"/>
      </sharedItems>
    </cacheField>
    <cacheField name="[dim_industry_with_descriptions].[Aggregation Level].[Aggregation Level]" caption="Aggregation Level" numFmtId="0" hierarchy="3" level="1">
      <sharedItems containsSemiMixedTypes="0" containsNonDate="0" containsString="0"/>
    </cacheField>
    <cacheField name="[dim_industry_with_descriptions].[Main Industry].[Main Industry]" caption="Main Industry" numFmtId="0" hierarchy="1" level="1">
      <sharedItems containsSemiMixedTypes="0" containsNonDate="0" containsString="0"/>
    </cacheField>
  </cacheFields>
  <cacheHierarchies count="27">
    <cacheHierarchy uniqueName="[dim_geography].[Province]" caption="Province" attribute="1" defaultMemberUniqueName="[dim_geography].[Province].[All]" allUniqueName="[dim_geography].[Province].[All]" dimensionUniqueName="[dim_geography]" displayFolder="" count="2" memberValueDatatype="130" unbalanced="0">
      <fieldsUsage count="2">
        <fieldUsage x="-1"/>
        <fieldUsage x="3"/>
      </fieldsUsage>
    </cacheHierarchy>
    <cacheHierarchy uniqueName="[dim_industry_with_descriptions].[Main Industry]" caption="Main Industry" attribute="1" defaultMemberUniqueName="[dim_industry_with_descriptions].[Main Industry].[All]" allUniqueName="[dim_industry_with_descriptions].[Main Industry].[All]" dimensionUniqueName="[dim_industry_with_descriptions]" displayFolder="" count="2" memberValueDatatype="130" unbalanced="0">
      <fieldsUsage count="2">
        <fieldUsage x="-1"/>
        <fieldUsage x="7"/>
      </fieldsUsage>
    </cacheHierarchy>
    <cacheHierarchy uniqueName="[dim_industry_with_descriptions].[Creative Sector]" caption="Creative Sector" attribute="1" defaultMemberUniqueName="[dim_industry_with_descriptions].[Creative Sector].[All]" allUniqueName="[dim_industry_with_descriptions].[Creative Sector].[All]" dimensionUniqueName="[dim_industry_with_descriptions]" displayFolder="" count="2" memberValueDatatype="130" unbalanced="0">
      <fieldsUsage count="2">
        <fieldUsage x="-1"/>
        <fieldUsage x="5"/>
      </fieldsUsage>
    </cacheHierarchy>
    <cacheHierarchy uniqueName="[dim_industry_with_descriptions].[Aggregation Level]" caption="Aggregation Level" attribute="1" defaultMemberUniqueName="[dim_industry_with_descriptions].[Aggregation Level].[All]" allUniqueName="[dim_industry_with_descriptions].[Aggregation Level].[All]" dimensionUniqueName="[dim_industry_with_descriptions]" displayFolder="" count="2" memberValueDatatype="130" unbalanced="0">
      <fieldsUsage count="2">
        <fieldUsage x="-1"/>
        <fieldUsage x="6"/>
      </fieldsUsage>
    </cacheHierarchy>
    <cacheHierarchy uniqueName="[dim_industry_with_descriptions].[naics_description]" caption="naics_description" attribute="1" defaultMemberUniqueName="[dim_industry_with_descriptions].[naics_description].[All]" allUniqueName="[dim_industry_with_descriptions].[naics_description].[All]" dimensionUniqueName="[dim_industry_with_descriptions]" displayFolder="" count="0" memberValueDatatype="130" unbalanced="0"/>
    <cacheHierarchy uniqueName="[dim_industry_with_descriptions].[description]" caption="description" attribute="1" defaultMemberUniqueName="[dim_industry_with_descriptions].[description].[All]" allUniqueName="[dim_industry_with_descriptions].[description].[All]" dimensionUniqueName="[dim_industry_with_descriptions]" displayFolder="" count="0" memberValueDatatype="130" unbalanced="0"/>
    <cacheHierarchy uniqueName="[fact].[source]" caption="source" attribute="1" defaultMemberUniqueName="[fact].[source].[All]" allUniqueName="[fact].[source].[All]" dimensionUniqueName="[fact]" displayFolder="" count="2" memberValueDatatype="130" unbalanced="0">
      <fieldsUsage count="2">
        <fieldUsage x="-1"/>
        <fieldUsage x="4"/>
      </fieldsUsage>
    </cacheHierarchy>
    <cacheHierarchy uniqueName="[fact].[indicator]" caption="indicator" attribute="1" defaultMemberUniqueName="[fact].[indicator].[All]" allUniqueName="[fact].[indicator].[All]" dimensionUniqueName="[fact]" displayFolder="" count="2" memberValueDatatype="130" unbalanced="0">
      <fieldsUsage count="2">
        <fieldUsage x="-1"/>
        <fieldUsage x="2"/>
      </fieldsUsage>
    </cacheHierarchy>
    <cacheHierarchy uniqueName="[fact].[pnaics_description]" caption="pnaics_description" attribute="1" defaultMemberUniqueName="[fact].[pnaics_description].[All]" allUniqueName="[fact].[pnaics_description].[All]" dimensionUniqueName="[fact]" displayFolder="" count="0" memberValueDatatype="130" unbalanced="0"/>
    <cacheHierarchy uniqueName="[fact].[redacted]" caption="redacted" attribute="1" defaultMemberUniqueName="[fact].[redacted].[All]" allUniqueName="[fact].[redacted].[All]" dimensionUniqueName="[fact]" displayFolder="" count="0" memberValueDatatype="130" unbalanced="0"/>
    <cacheHierarchy uniqueName="[fact].[date]" caption="date" attribute="1" time="1" defaultMemberUniqueName="[fact].[date].[All]" allUniqueName="[fact].[date].[All]" dimensionUniqueName="[fact]" displayFolder="" count="2" memberValueDatatype="7" unbalanced="0"/>
    <cacheHierarchy uniqueName="[fact].[date (Year)]" caption="date (Year)" attribute="1" defaultMemberUniqueName="[fact].[date (Year)].[All]" allUniqueName="[fact].[date (Year)].[All]" dimensionUniqueName="[fact]" displayFolder="" count="2" memberValueDatatype="130" unbalanced="0">
      <fieldsUsage count="2">
        <fieldUsage x="-1"/>
        <fieldUsage x="1"/>
      </fieldsUsage>
    </cacheHierarchy>
    <cacheHierarchy uniqueName="[fact].[date (Quarter)]" caption="date (Quarter)" attribute="1" defaultMemberUniqueName="[fact].[date (Quarter)].[All]" allUniqueName="[fact].[date (Quarter)].[All]" dimensionUniqueName="[fact]" displayFolder="" count="2" memberValueDatatype="130" unbalanced="0"/>
    <cacheHierarchy uniqueName="[fact].[date (Month)]" caption="date (Month)" attribute="1" defaultMemberUniqueName="[fact].[date (Month)].[All]" allUniqueName="[fact].[date (Month)].[All]" dimensionUniqueName="[fact]" displayFolder="" count="2" memberValueDatatype="130" unbalanced="0"/>
    <cacheHierarchy uniqueName="[dim_geography].[geo_id]" caption="geo_id" attribute="1" defaultMemberUniqueName="[dim_geography].[geo_id].[All]" allUniqueName="[dim_geography].[geo_id].[All]" dimensionUniqueName="[dim_geography]" displayFolder="" count="0" memberValueDatatype="20" unbalanced="0" hidden="1"/>
    <cacheHierarchy uniqueName="[dim_geography].[geo_name_id]" caption="geo_name_id" attribute="1" defaultMemberUniqueName="[dim_geography].[geo_name_id].[All]" allUniqueName="[dim_geography].[geo_name_id].[All]" dimensionUniqueName="[dim_geography]" displayFolder="" count="0" memberValueDatatype="130" unbalanced="0" hidden="1"/>
    <cacheHierarchy uniqueName="[dim_industry_with_descriptions].[pnaics_id]" caption="pnaics_id" attribute="1" defaultMemberUniqueName="[dim_industry_with_descriptions].[pnaics_id].[All]" allUniqueName="[dim_industry_with_descriptions].[pnaics_id].[All]" dimensionUniqueName="[dim_industry_with_descriptions]" displayFolder="" count="0" memberValueDatatype="130" unbalanced="0" hidden="1"/>
    <cacheHierarchy uniqueName="[fact].[date (Month Index)]" caption="date (Month Index)" attribute="1" defaultMemberUniqueName="[fact].[date (Month Index)].[All]" allUniqueName="[fact].[date (Month Index)].[All]" dimensionUniqueName="[fact]" displayFolder="" count="0" memberValueDatatype="20" unbalanced="0" hidden="1"/>
    <cacheHierarchy uniqueName="[fact].[factpk]" caption="factpk" attribute="1" defaultMemberUniqueName="[fact].[factpk].[All]" allUniqueName="[fact].[factpk].[All]" dimensionUniqueName="[fact]" displayFolder="" count="0" memberValueDatatype="20" unbalanced="0" hidden="1"/>
    <cacheHierarchy uniqueName="[fact].[geo_name_id]" caption="geo_name_id" attribute="1" defaultMemberUniqueName="[fact].[geo_name_id].[All]" allUniqueName="[fact].[geo_name_id].[All]" dimensionUniqueName="[fact]" displayFolder="" count="0" memberValueDatatype="130" unbalanced="0" hidden="1"/>
    <cacheHierarchy uniqueName="[fact].[pnaics_id]" caption="pnaics_id" attribute="1" defaultMemberUniqueName="[fact].[pnaics_id].[All]" allUniqueName="[fact].[pnaics_id].[All]" dimensionUniqueName="[fact]" displayFolder="" count="0" memberValueDatatype="130" unbalanced="0" hidden="1"/>
    <cacheHierarchy uniqueName="[fact].[value]" caption="value" attribute="1" defaultMemberUniqueName="[fact].[value].[All]" allUniqueName="[fact].[value].[All]" dimensionUniqueName="[fact]" displayFolder="" count="0" memberValueDatatype="5" unbalanced="0" hidden="1"/>
    <cacheHierarchy uniqueName="[Measures].[Item]" caption="Item" measure="1" displayFolder="" measureGroup="fact" count="0" oneField="1">
      <fieldsUsage count="1">
        <fieldUsage x="0"/>
      </fieldsUsage>
    </cacheHierarchy>
    <cacheHierarchy uniqueName="[Measures].[__XL_Count dim_geography]" caption="__XL_Count dim_geography" measure="1" displayFolder="" measureGroup="dim_geography" count="0" hidden="1"/>
    <cacheHierarchy uniqueName="[Measures].[__XL_Count fact]" caption="__XL_Count fact" measure="1" displayFolder="" measureGroup="fact" count="0" hidden="1"/>
    <cacheHierarchy uniqueName="[Measures].[__XL_Count dim_industry_with_descriptions]" caption="__XL_Count dim_industry_with_descriptions" measure="1" displayFolder="" measureGroup="dim_industry_with_descriptions" count="0" hidden="1"/>
    <cacheHierarchy uniqueName="[Measures].[__No measures defined]" caption="__No measures defined" measure="1" displayFolder="" count="0" hidden="1"/>
  </cacheHierarchies>
  <kpis count="0"/>
  <dimensions count="4">
    <dimension name="dim_geography" uniqueName="[dim_geography]" caption="dim_geography"/>
    <dimension name="dim_industry_with_descriptions" uniqueName="[dim_industry_with_descriptions]" caption="dim_industry_with_descriptions"/>
    <dimension name="fact" uniqueName="[fact]" caption="fact"/>
    <dimension measure="1" name="Measures" uniqueName="[Measures]" caption="Measures"/>
  </dimensions>
  <measureGroups count="3">
    <measureGroup name="dim_geography" caption="dim_geography"/>
    <measureGroup name="dim_industry_with_descriptions" caption="dim_industry_with_descriptions"/>
    <measureGroup name="fact" caption="fact"/>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n Freeman" refreshedDate="44185.781589583334" createdVersion="5" refreshedVersion="6" minRefreshableVersion="3" recordCount="0" supportSubquery="1" supportAdvancedDrill="1" xr:uid="{1AACCEAE-573F-44C4-AA74-265467AE4B80}">
  <cacheSource type="external" connectionId="2"/>
  <cacheFields count="8">
    <cacheField name="[Measures].[Item]" caption="Item" numFmtId="0" hierarchy="22" level="32767"/>
    <cacheField name="[fact].[date (Year)].[date (Year)]" caption="date (Year)" numFmtId="0" hierarchy="11" level="1">
      <sharedItems count="10">
        <s v="2010"/>
        <s v="2011"/>
        <s v="2012"/>
        <s v="2013"/>
        <s v="2014"/>
        <s v="2015"/>
        <s v="2016"/>
        <s v="2017"/>
        <s v="2018"/>
        <s v="2019"/>
      </sharedItems>
    </cacheField>
    <cacheField name="[fact].[indicator].[indicator]" caption="indicator" numFmtId="0" hierarchy="7" level="1">
      <sharedItems containsSemiMixedTypes="0" containsNonDate="0" containsString="0"/>
    </cacheField>
    <cacheField name="[dim_geography].[Province].[Province]" caption="Province" numFmtId="0" level="1">
      <sharedItems count="11">
        <s v="Alberta"/>
        <s v="British Columbia"/>
        <s v="Manitoba"/>
        <s v="New Brunswick"/>
        <s v="Newfoundland and Labrador"/>
        <s v="North (NorthWest, Northern, Nunavut and Yukon)"/>
        <s v="Nova Scotia"/>
        <s v="Ontario"/>
        <s v="Prince Edward Island"/>
        <s v="Quebec"/>
        <s v="Saskatchewan"/>
      </sharedItems>
    </cacheField>
    <cacheField name="[fact].[source].[source]" caption="source" numFmtId="0" hierarchy="6" level="1">
      <sharedItems containsSemiMixedTypes="0" containsNonDate="0" containsString="0"/>
    </cacheField>
    <cacheField name="[dim_industry_with_descriptions].[Creative Sector].[Creative Sector]" caption="Creative Sector" numFmtId="0" hierarchy="2" level="1">
      <sharedItems count="8">
        <s v="Advertising and marketing"/>
        <s v="Architecture"/>
        <s v="Crafts"/>
        <s v="Design"/>
        <s v="Film, TV, video, radio and photography"/>
        <s v="IT, software and computer services"/>
        <s v="Music"/>
        <s v="Publishing"/>
      </sharedItems>
    </cacheField>
    <cacheField name="[dim_industry_with_descriptions].[Aggregation Level].[Aggregation Level]" caption="Aggregation Level" numFmtId="0" hierarchy="3" level="1">
      <sharedItems containsSemiMixedTypes="0" containsNonDate="0" containsString="0"/>
    </cacheField>
    <cacheField name="[dim_industry_with_descriptions].[Main Industry].[Main Industry]" caption="Main Industry" numFmtId="0" hierarchy="1" level="1">
      <sharedItems containsSemiMixedTypes="0" containsNonDate="0" containsString="0"/>
    </cacheField>
  </cacheFields>
  <cacheHierarchies count="27">
    <cacheHierarchy uniqueName="[dim_geography].[Province]" caption="Province" attribute="1" defaultMemberUniqueName="[dim_geography].[Province].[All]" allUniqueName="[dim_geography].[Province].[All]" dimensionUniqueName="[dim_geography]" displayFolder="" count="2" memberValueDatatype="130" unbalanced="0">
      <fieldsUsage count="2">
        <fieldUsage x="-1"/>
        <fieldUsage x="3"/>
      </fieldsUsage>
    </cacheHierarchy>
    <cacheHierarchy uniqueName="[dim_industry_with_descriptions].[Main Industry]" caption="Main Industry" attribute="1" defaultMemberUniqueName="[dim_industry_with_descriptions].[Main Industry].[All]" allUniqueName="[dim_industry_with_descriptions].[Main Industry].[All]" dimensionUniqueName="[dim_industry_with_descriptions]" displayFolder="" count="2" memberValueDatatype="130" unbalanced="0">
      <fieldsUsage count="2">
        <fieldUsage x="-1"/>
        <fieldUsage x="7"/>
      </fieldsUsage>
    </cacheHierarchy>
    <cacheHierarchy uniqueName="[dim_industry_with_descriptions].[Creative Sector]" caption="Creative Sector" attribute="1" defaultMemberUniqueName="[dim_industry_with_descriptions].[Creative Sector].[All]" allUniqueName="[dim_industry_with_descriptions].[Creative Sector].[All]" dimensionUniqueName="[dim_industry_with_descriptions]" displayFolder="" count="2" memberValueDatatype="130" unbalanced="0">
      <fieldsUsage count="2">
        <fieldUsage x="-1"/>
        <fieldUsage x="5"/>
      </fieldsUsage>
    </cacheHierarchy>
    <cacheHierarchy uniqueName="[dim_industry_with_descriptions].[Aggregation Level]" caption="Aggregation Level" attribute="1" defaultMemberUniqueName="[dim_industry_with_descriptions].[Aggregation Level].[All]" allUniqueName="[dim_industry_with_descriptions].[Aggregation Level].[All]" dimensionUniqueName="[dim_industry_with_descriptions]" displayFolder="" count="2" memberValueDatatype="130" unbalanced="0">
      <fieldsUsage count="2">
        <fieldUsage x="-1"/>
        <fieldUsage x="6"/>
      </fieldsUsage>
    </cacheHierarchy>
    <cacheHierarchy uniqueName="[dim_industry_with_descriptions].[naics_description]" caption="naics_description" attribute="1" defaultMemberUniqueName="[dim_industry_with_descriptions].[naics_description].[All]" allUniqueName="[dim_industry_with_descriptions].[naics_description].[All]" dimensionUniqueName="[dim_industry_with_descriptions]" displayFolder="" count="0" memberValueDatatype="130" unbalanced="0"/>
    <cacheHierarchy uniqueName="[dim_industry_with_descriptions].[description]" caption="description" attribute="1" defaultMemberUniqueName="[dim_industry_with_descriptions].[description].[All]" allUniqueName="[dim_industry_with_descriptions].[description].[All]" dimensionUniqueName="[dim_industry_with_descriptions]" displayFolder="" count="0" memberValueDatatype="130" unbalanced="0"/>
    <cacheHierarchy uniqueName="[fact].[source]" caption="source" attribute="1" defaultMemberUniqueName="[fact].[source].[All]" allUniqueName="[fact].[source].[All]" dimensionUniqueName="[fact]" displayFolder="" count="2" memberValueDatatype="130" unbalanced="0">
      <fieldsUsage count="2">
        <fieldUsage x="-1"/>
        <fieldUsage x="4"/>
      </fieldsUsage>
    </cacheHierarchy>
    <cacheHierarchy uniqueName="[fact].[indicator]" caption="indicator" attribute="1" defaultMemberUniqueName="[fact].[indicator].[All]" allUniqueName="[fact].[indicator].[All]" dimensionUniqueName="[fact]" displayFolder="" count="2" memberValueDatatype="130" unbalanced="0">
      <fieldsUsage count="2">
        <fieldUsage x="-1"/>
        <fieldUsage x="2"/>
      </fieldsUsage>
    </cacheHierarchy>
    <cacheHierarchy uniqueName="[fact].[pnaics_description]" caption="pnaics_description" attribute="1" defaultMemberUniqueName="[fact].[pnaics_description].[All]" allUniqueName="[fact].[pnaics_description].[All]" dimensionUniqueName="[fact]" displayFolder="" count="0" memberValueDatatype="130" unbalanced="0"/>
    <cacheHierarchy uniqueName="[fact].[redacted]" caption="redacted" attribute="1" defaultMemberUniqueName="[fact].[redacted].[All]" allUniqueName="[fact].[redacted].[All]" dimensionUniqueName="[fact]" displayFolder="" count="0" memberValueDatatype="130" unbalanced="0"/>
    <cacheHierarchy uniqueName="[fact].[date]" caption="date" attribute="1" time="1" defaultMemberUniqueName="[fact].[date].[All]" allUniqueName="[fact].[date].[All]" dimensionUniqueName="[fact]" displayFolder="" count="2" memberValueDatatype="7" unbalanced="0"/>
    <cacheHierarchy uniqueName="[fact].[date (Year)]" caption="date (Year)" attribute="1" defaultMemberUniqueName="[fact].[date (Year)].[All]" allUniqueName="[fact].[date (Year)].[All]" dimensionUniqueName="[fact]" displayFolder="" count="2" memberValueDatatype="130" unbalanced="0">
      <fieldsUsage count="2">
        <fieldUsage x="-1"/>
        <fieldUsage x="1"/>
      </fieldsUsage>
    </cacheHierarchy>
    <cacheHierarchy uniqueName="[fact].[date (Quarter)]" caption="date (Quarter)" attribute="1" defaultMemberUniqueName="[fact].[date (Quarter)].[All]" allUniqueName="[fact].[date (Quarter)].[All]" dimensionUniqueName="[fact]" displayFolder="" count="2" memberValueDatatype="130" unbalanced="0"/>
    <cacheHierarchy uniqueName="[fact].[date (Month)]" caption="date (Month)" attribute="1" defaultMemberUniqueName="[fact].[date (Month)].[All]" allUniqueName="[fact].[date (Month)].[All]" dimensionUniqueName="[fact]" displayFolder="" count="2" memberValueDatatype="130" unbalanced="0"/>
    <cacheHierarchy uniqueName="[dim_geography].[geo_id]" caption="geo_id" attribute="1" defaultMemberUniqueName="[dim_geography].[geo_id].[All]" allUniqueName="[dim_geography].[geo_id].[All]" dimensionUniqueName="[dim_geography]" displayFolder="" count="0" memberValueDatatype="20" unbalanced="0" hidden="1"/>
    <cacheHierarchy uniqueName="[dim_geography].[geo_name_id]" caption="geo_name_id" attribute="1" defaultMemberUniqueName="[dim_geography].[geo_name_id].[All]" allUniqueName="[dim_geography].[geo_name_id].[All]" dimensionUniqueName="[dim_geography]" displayFolder="" count="0" memberValueDatatype="130" unbalanced="0" hidden="1"/>
    <cacheHierarchy uniqueName="[dim_industry_with_descriptions].[pnaics_id]" caption="pnaics_id" attribute="1" defaultMemberUniqueName="[dim_industry_with_descriptions].[pnaics_id].[All]" allUniqueName="[dim_industry_with_descriptions].[pnaics_id].[All]" dimensionUniqueName="[dim_industry_with_descriptions]" displayFolder="" count="0" memberValueDatatype="130" unbalanced="0" hidden="1"/>
    <cacheHierarchy uniqueName="[fact].[date (Month Index)]" caption="date (Month Index)" attribute="1" defaultMemberUniqueName="[fact].[date (Month Index)].[All]" allUniqueName="[fact].[date (Month Index)].[All]" dimensionUniqueName="[fact]" displayFolder="" count="0" memberValueDatatype="20" unbalanced="0" hidden="1"/>
    <cacheHierarchy uniqueName="[fact].[factpk]" caption="factpk" attribute="1" defaultMemberUniqueName="[fact].[factpk].[All]" allUniqueName="[fact].[factpk].[All]" dimensionUniqueName="[fact]" displayFolder="" count="0" memberValueDatatype="20" unbalanced="0" hidden="1"/>
    <cacheHierarchy uniqueName="[fact].[geo_name_id]" caption="geo_name_id" attribute="1" defaultMemberUniqueName="[fact].[geo_name_id].[All]" allUniqueName="[fact].[geo_name_id].[All]" dimensionUniqueName="[fact]" displayFolder="" count="0" memberValueDatatype="130" unbalanced="0" hidden="1"/>
    <cacheHierarchy uniqueName="[fact].[pnaics_id]" caption="pnaics_id" attribute="1" defaultMemberUniqueName="[fact].[pnaics_id].[All]" allUniqueName="[fact].[pnaics_id].[All]" dimensionUniqueName="[fact]" displayFolder="" count="0" memberValueDatatype="130" unbalanced="0" hidden="1"/>
    <cacheHierarchy uniqueName="[fact].[value]" caption="value" attribute="1" defaultMemberUniqueName="[fact].[value].[All]" allUniqueName="[fact].[value].[All]" dimensionUniqueName="[fact]" displayFolder="" count="0" memberValueDatatype="5" unbalanced="0" hidden="1"/>
    <cacheHierarchy uniqueName="[Measures].[Item]" caption="Item" measure="1" displayFolder="" measureGroup="fact" count="0" oneField="1">
      <fieldsUsage count="1">
        <fieldUsage x="0"/>
      </fieldsUsage>
    </cacheHierarchy>
    <cacheHierarchy uniqueName="[Measures].[__XL_Count dim_geography]" caption="__XL_Count dim_geography" measure="1" displayFolder="" measureGroup="dim_geography" count="0" hidden="1"/>
    <cacheHierarchy uniqueName="[Measures].[__XL_Count fact]" caption="__XL_Count fact" measure="1" displayFolder="" measureGroup="fact" count="0" hidden="1"/>
    <cacheHierarchy uniqueName="[Measures].[__XL_Count dim_industry_with_descriptions]" caption="__XL_Count dim_industry_with_descriptions" measure="1" displayFolder="" measureGroup="dim_industry_with_descriptions" count="0" hidden="1"/>
    <cacheHierarchy uniqueName="[Measures].[__No measures defined]" caption="__No measures defined" measure="1" displayFolder="" count="0" hidden="1"/>
  </cacheHierarchies>
  <kpis count="0"/>
  <dimensions count="4">
    <dimension name="dim_geography" uniqueName="[dim_geography]" caption="dim_geography"/>
    <dimension name="dim_industry_with_descriptions" uniqueName="[dim_industry_with_descriptions]" caption="dim_industry_with_descriptions"/>
    <dimension name="fact" uniqueName="[fact]" caption="fact"/>
    <dimension measure="1" name="Measures" uniqueName="[Measures]" caption="Measures"/>
  </dimensions>
  <measureGroups count="3">
    <measureGroup name="dim_geography" caption="dim_geography"/>
    <measureGroup name="dim_industry_with_descriptions" caption="dim_industry_with_descriptions"/>
    <measureGroup name="fact" caption="fact"/>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41AE9E7-E28D-423E-AAC4-ED1931E4E7AF}" name="PivotTable1" cacheId="7" applyNumberFormats="0" applyBorderFormats="0" applyFontFormats="0" applyPatternFormats="0" applyAlignmentFormats="0" applyWidthHeightFormats="1" dataCaption="Values" tag="884a9dbd-cf79-4615-8ce7-6024d3588848" updatedVersion="6" minRefreshableVersion="3" useAutoFormatting="1" subtotalHiddenItems="1" rowGrandTotals="0" colGrandTotals="0" itemPrintTitles="1" createdVersion="5" indent="0" outline="1" outlineData="1" multipleFieldFilters="0">
  <location ref="B6:M18" firstHeaderRow="1" firstDataRow="2" firstDataCol="1" rowPageCount="4" colPageCount="1"/>
  <pivotFields count="7">
    <pivotField dataField="1" subtotalTop="0" showAll="0" defaultSubtotal="0"/>
    <pivotField axis="axisCol" allDrilled="1" showAll="0" dataSourceSort="1" defaultAttributeDrillState="1">
      <items count="12">
        <item x="0"/>
        <item x="1"/>
        <item x="2"/>
        <item x="3"/>
        <item x="4"/>
        <item x="5"/>
        <item x="6"/>
        <item x="7"/>
        <item x="8"/>
        <item x="9"/>
        <item x="10"/>
        <item t="default"/>
      </items>
    </pivotField>
    <pivotField axis="axisPage" allDrilled="1" showAll="0" dataSourceSort="1" defaultAttributeDrillState="1">
      <items count="1">
        <item t="default"/>
      </items>
    </pivotField>
    <pivotField axis="axisRow" allDrilled="1" showAll="0" dataSourceSort="1" defaultAttributeDrillState="1">
      <items count="12">
        <item s="1" x="0"/>
        <item s="1" x="1"/>
        <item s="1" x="2"/>
        <item s="1" x="3"/>
        <item s="1" x="4"/>
        <item s="1" x="5"/>
        <item s="1" x="6"/>
        <item s="1" x="7"/>
        <item s="1" x="8"/>
        <item s="1" x="9"/>
        <item s="1" x="10"/>
        <item t="default"/>
      </items>
    </pivotField>
    <pivotField axis="axisPage" allDrilled="1" showAll="0" dataSourceSort="1" defaultAttributeDrillState="1">
      <items count="1">
        <item t="default"/>
      </items>
    </pivotField>
    <pivotField axis="axisPage" allDrilled="1" showAll="0" dataSourceSort="1" defaultAttributeDrillState="1">
      <items count="9">
        <item s="1" x="0"/>
        <item s="1" x="1"/>
        <item s="1" x="2"/>
        <item s="1" x="3"/>
        <item s="1" x="4"/>
        <item x="5"/>
        <item s="1" x="6"/>
        <item s="1" x="7"/>
        <item t="default"/>
      </items>
    </pivotField>
    <pivotField axis="axisPage" allDrilled="1" showAll="0" dataSourceSort="1" defaultAttributeDrillState="1">
      <items count="1">
        <item t="default"/>
      </items>
    </pivotField>
  </pivotFields>
  <rowFields count="1">
    <field x="3"/>
  </rowFields>
  <rowItems count="11">
    <i>
      <x/>
    </i>
    <i>
      <x v="1"/>
    </i>
    <i>
      <x v="2"/>
    </i>
    <i>
      <x v="3"/>
    </i>
    <i>
      <x v="4"/>
    </i>
    <i>
      <x v="5"/>
    </i>
    <i>
      <x v="6"/>
    </i>
    <i>
      <x v="7"/>
    </i>
    <i>
      <x v="8"/>
    </i>
    <i>
      <x v="9"/>
    </i>
    <i>
      <x v="10"/>
    </i>
  </rowItems>
  <colFields count="1">
    <field x="1"/>
  </colFields>
  <colItems count="11">
    <i>
      <x/>
    </i>
    <i>
      <x v="1"/>
    </i>
    <i>
      <x v="2"/>
    </i>
    <i>
      <x v="3"/>
    </i>
    <i>
      <x v="4"/>
    </i>
    <i>
      <x v="5"/>
    </i>
    <i>
      <x v="6"/>
    </i>
    <i>
      <x v="7"/>
    </i>
    <i>
      <x v="8"/>
    </i>
    <i>
      <x v="9"/>
    </i>
    <i>
      <x v="10"/>
    </i>
  </colItems>
  <pageFields count="4">
    <pageField fld="2" hier="7" name="[fact].[indicator].&amp;[Employed]" cap="Employed"/>
    <pageField fld="4" hier="6" name="[fact].[source].&amp;[Monthly LFS all Provinces]" cap="Monthly LFS all Provinces"/>
    <pageField fld="6" hier="3" name="[dim_industry_with_descriptions].[Aggregation Level].&amp;[Four-digit]" cap="Four-digit"/>
    <pageField fld="5" hier="2" name="[dim_industry_with_descriptions].[Creative Sector].&amp;[Music]" cap="Music"/>
  </pageFields>
  <dataFields count="1">
    <dataField fld="0" subtotal="count" baseField="3" baseItem="10" numFmtId="3"/>
  </dataFields>
  <pivotHierarchies count="27">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x15:activeTabTopLevelEntity name="[dim_geography]"/>
        <x15:activeTabTopLevelEntity name="[dim_industry_with_descriptions]"/>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D6255EB-BE9A-4FC7-85BD-CA1D6C8962F1}" name="PivotTable1" cacheId="10" applyNumberFormats="0" applyBorderFormats="0" applyFontFormats="0" applyPatternFormats="0" applyAlignmentFormats="0" applyWidthHeightFormats="1" dataCaption="Values" tag="884a9dbd-cf79-4615-8ce7-6024d3588848" updatedVersion="6" minRefreshableVersion="3" useAutoFormatting="1" subtotalHiddenItems="1" rowGrandTotals="0" colGrandTotals="0" itemPrintTitles="1" createdVersion="5" indent="0" outline="1" outlineData="1" multipleFieldFilters="0">
  <location ref="B6:M18" firstHeaderRow="1" firstDataRow="2" firstDataCol="1" rowPageCount="4" colPageCount="1"/>
  <pivotFields count="7">
    <pivotField dataField="1" subtotalTop="0" showAll="0" defaultSubtotal="0"/>
    <pivotField axis="axisCol" allDrilled="1" showAll="0" dataSourceSort="1" defaultAttributeDrillState="1">
      <items count="12">
        <item x="0"/>
        <item x="1"/>
        <item x="2"/>
        <item x="3"/>
        <item x="4"/>
        <item x="5"/>
        <item x="6"/>
        <item x="7"/>
        <item x="8"/>
        <item x="9"/>
        <item x="10"/>
        <item t="default"/>
      </items>
    </pivotField>
    <pivotField axis="axisPage" allDrilled="1" showAll="0" dataSourceSort="1" defaultAttributeDrillState="1">
      <items count="1">
        <item t="default"/>
      </items>
    </pivotField>
    <pivotField axis="axisRow" allDrilled="1" showAll="0" dataSourceSort="1" defaultAttributeDrillState="1">
      <items count="12">
        <item s="1" x="0"/>
        <item s="1" x="1"/>
        <item s="1" x="2"/>
        <item s="1" x="3"/>
        <item s="1" x="4"/>
        <item s="1" x="5"/>
        <item s="1" x="6"/>
        <item s="1" x="7"/>
        <item s="1" x="8"/>
        <item s="1" x="9"/>
        <item s="1" x="10"/>
        <item t="default"/>
      </items>
    </pivotField>
    <pivotField axis="axisPage" allDrilled="1" showAll="0" dataSourceSort="1" defaultAttributeDrillState="1">
      <items count="1">
        <item t="default"/>
      </items>
    </pivotField>
    <pivotField axis="axisPage" allDrilled="1" showAll="0" dataSourceSort="1" defaultAttributeDrillState="1">
      <items count="9">
        <item s="1" x="0"/>
        <item s="1" x="1"/>
        <item s="1" x="2"/>
        <item s="1" x="3"/>
        <item s="1" x="4"/>
        <item s="1" x="5"/>
        <item s="1" x="6"/>
        <item s="1" x="7"/>
        <item t="default"/>
      </items>
    </pivotField>
    <pivotField axis="axisPage" allDrilled="1" showAll="0" dataSourceSort="1" defaultAttributeDrillState="1">
      <items count="1">
        <item t="default"/>
      </items>
    </pivotField>
  </pivotFields>
  <rowFields count="1">
    <field x="3"/>
  </rowFields>
  <rowItems count="11">
    <i>
      <x/>
    </i>
    <i>
      <x v="1"/>
    </i>
    <i>
      <x v="2"/>
    </i>
    <i>
      <x v="3"/>
    </i>
    <i>
      <x v="4"/>
    </i>
    <i>
      <x v="5"/>
    </i>
    <i>
      <x v="6"/>
    </i>
    <i>
      <x v="7"/>
    </i>
    <i>
      <x v="8"/>
    </i>
    <i>
      <x v="9"/>
    </i>
    <i>
      <x v="10"/>
    </i>
  </rowItems>
  <colFields count="1">
    <field x="1"/>
  </colFields>
  <colItems count="11">
    <i>
      <x/>
    </i>
    <i>
      <x v="1"/>
    </i>
    <i>
      <x v="2"/>
    </i>
    <i>
      <x v="3"/>
    </i>
    <i>
      <x v="4"/>
    </i>
    <i>
      <x v="5"/>
    </i>
    <i>
      <x v="6"/>
    </i>
    <i>
      <x v="7"/>
    </i>
    <i>
      <x v="8"/>
    </i>
    <i>
      <x v="9"/>
    </i>
    <i>
      <x v="10"/>
    </i>
  </colItems>
  <pageFields count="4">
    <pageField fld="2" hier="7" name="[fact].[indicator].&amp;[Employed]" cap="Employed"/>
    <pageField fld="4" hier="6" name="[fact].[source].&amp;[Monthly LFS all Provinces]" cap="Monthly LFS all Provinces"/>
    <pageField fld="6" hier="3" name="[dim_industry_with_descriptions].[Aggregation Level].&amp;[Four-digit]" cap="Four-digit"/>
    <pageField fld="5" hier="2" name="[dim_industry_with_descriptions].[Creative Sector].&amp;[Music]" cap="Music"/>
  </pageFields>
  <dataFields count="1">
    <dataField fld="0" subtotal="count" baseField="3" baseItem="10" numFmtId="3"/>
  </dataFields>
  <pivotHierarchies count="27">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x15:activeTabTopLevelEntity name="[dim_geography]"/>
        <x15:activeTabTopLevelEntity name="[dim_industry_with_descriptions]"/>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9C342AC-D81D-43EA-A587-C8705E12950E}" name="PivotTable1" cacheId="3" applyNumberFormats="0" applyBorderFormats="0" applyFontFormats="0" applyPatternFormats="0" applyAlignmentFormats="0" applyWidthHeightFormats="1" dataCaption="Values" tag="884a9dbd-cf79-4615-8ce7-6024d3588848" updatedVersion="6" minRefreshableVersion="3" useAutoFormatting="1" subtotalHiddenItems="1" rowGrandTotals="0" colGrandTotals="0" itemPrintTitles="1" createdVersion="5" indent="0" outline="1" outlineData="1" multipleFieldFilters="0">
  <location ref="B6:Y18" firstHeaderRow="1" firstDataRow="2" firstDataCol="1" rowPageCount="4" colPageCount="1"/>
  <pivotFields count="7">
    <pivotField dataField="1" subtotalTop="0" showAll="0" defaultSubtotal="0"/>
    <pivotField axis="axisCol" allDrilled="1" showAll="0" dataSourceSort="1" defaultAttributeDrillState="1">
      <items count="24">
        <item x="0"/>
        <item x="1"/>
        <item x="2"/>
        <item x="3"/>
        <item x="4"/>
        <item x="5"/>
        <item x="6"/>
        <item x="7"/>
        <item x="8"/>
        <item x="9"/>
        <item x="10"/>
        <item x="11"/>
        <item x="12"/>
        <item x="13"/>
        <item x="14"/>
        <item x="15"/>
        <item x="16"/>
        <item x="17"/>
        <item x="18"/>
        <item x="19"/>
        <item x="20"/>
        <item x="21"/>
        <item x="22"/>
        <item t="default"/>
      </items>
    </pivotField>
    <pivotField axis="axisPage" allDrilled="1" showAll="0" dataSourceSort="1" defaultAttributeDrillState="1">
      <items count="1">
        <item t="default"/>
      </items>
    </pivotField>
    <pivotField axis="axisRow" allDrilled="1" showAll="0" dataSourceSort="1" defaultAttributeDrillState="1">
      <items count="12">
        <item s="1" x="0"/>
        <item s="1" x="1"/>
        <item s="1" x="2"/>
        <item s="1" x="3"/>
        <item s="1" x="4"/>
        <item s="1" x="5"/>
        <item s="1" x="6"/>
        <item s="1" x="7"/>
        <item s="1" x="8"/>
        <item s="1" x="9"/>
        <item s="1" x="10"/>
        <item t="default"/>
      </items>
    </pivotField>
    <pivotField axis="axisPage" allDrilled="1" showAll="0" dataSourceSort="1" defaultAttributeDrillState="1">
      <items count="1">
        <item t="default"/>
      </items>
    </pivotField>
    <pivotField axis="axisPage" allDrilled="1" showAll="0" dataSourceSort="1" defaultAttributeDrillState="1">
      <items count="9">
        <item s="1" x="0"/>
        <item s="1" x="1"/>
        <item s="1" x="2"/>
        <item s="1" x="3"/>
        <item s="1" x="4"/>
        <item s="1" x="5"/>
        <item s="1" x="6"/>
        <item s="1" x="7"/>
        <item t="default"/>
      </items>
    </pivotField>
    <pivotField axis="axisPage" allDrilled="1" showAll="0" dataSourceSort="1" defaultAttributeDrillState="1">
      <items count="1">
        <item t="default"/>
      </items>
    </pivotField>
  </pivotFields>
  <rowFields count="1">
    <field x="3"/>
  </rowFields>
  <rowItems count="11">
    <i>
      <x/>
    </i>
    <i>
      <x v="1"/>
    </i>
    <i>
      <x v="2"/>
    </i>
    <i>
      <x v="3"/>
    </i>
    <i>
      <x v="4"/>
    </i>
    <i>
      <x v="5"/>
    </i>
    <i>
      <x v="6"/>
    </i>
    <i>
      <x v="7"/>
    </i>
    <i>
      <x v="8"/>
    </i>
    <i>
      <x v="9"/>
    </i>
    <i>
      <x v="10"/>
    </i>
  </rowItems>
  <colFields count="1">
    <field x="1"/>
  </colFields>
  <colItems count="23">
    <i>
      <x/>
    </i>
    <i>
      <x v="1"/>
    </i>
    <i>
      <x v="2"/>
    </i>
    <i>
      <x v="3"/>
    </i>
    <i>
      <x v="4"/>
    </i>
    <i>
      <x v="5"/>
    </i>
    <i>
      <x v="6"/>
    </i>
    <i>
      <x v="7"/>
    </i>
    <i>
      <x v="8"/>
    </i>
    <i>
      <x v="9"/>
    </i>
    <i>
      <x v="10"/>
    </i>
    <i>
      <x v="11"/>
    </i>
    <i>
      <x v="12"/>
    </i>
    <i>
      <x v="13"/>
    </i>
    <i>
      <x v="14"/>
    </i>
    <i>
      <x v="15"/>
    </i>
    <i>
      <x v="16"/>
    </i>
    <i>
      <x v="17"/>
    </i>
    <i>
      <x v="18"/>
    </i>
    <i>
      <x v="19"/>
    </i>
    <i>
      <x v="20"/>
    </i>
    <i>
      <x v="21"/>
    </i>
    <i>
      <x v="22"/>
    </i>
  </colItems>
  <pageFields count="4">
    <pageField fld="2" hier="7" name="[fact].[indicator].&amp;[Real value added]" cap="Real value added"/>
    <pageField fld="4" hier="6" name="[fact].[source].&amp;[Productivity and Hours]" cap="Productivity and Hours"/>
    <pageField fld="6" hier="3" name="[dim_industry_with_descriptions].[Aggregation Level].&amp;[IOICC]" cap="IOICC"/>
    <pageField fld="5" hier="2" name="[dim_industry_with_descriptions].[Creative Sector].&amp;[Music]" cap="Music"/>
  </pageFields>
  <dataFields count="1">
    <dataField fld="0" subtotal="count" baseField="3" baseItem="10" numFmtId="3"/>
  </dataFields>
  <pivotHierarchies count="27">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x15:activeTabTopLevelEntity name="[dim_geography]"/>
        <x15:activeTabTopLevelEntity name="[dim_industry_with_descriptions]"/>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830C1EF-3D2D-4C13-B957-1B1730CFEA40}" name="PivotTable1" cacheId="4" applyNumberFormats="0" applyBorderFormats="0" applyFontFormats="0" applyPatternFormats="0" applyAlignmentFormats="0" applyWidthHeightFormats="1" dataCaption="Values" tag="884a9dbd-cf79-4615-8ce7-6024d3588848" updatedVersion="6" minRefreshableVersion="3" useAutoFormatting="1" subtotalHiddenItems="1" rowGrandTotals="0" colGrandTotals="0" itemPrintTitles="1" createdVersion="5" indent="0" outline="1" outlineData="1" multipleFieldFilters="0">
  <location ref="B6:Y18" firstHeaderRow="1" firstDataRow="2" firstDataCol="1" rowPageCount="4" colPageCount="1"/>
  <pivotFields count="7">
    <pivotField dataField="1" subtotalTop="0" showAll="0" defaultSubtotal="0"/>
    <pivotField axis="axisCol" allDrilled="1" showAll="0" dataSourceSort="1" defaultAttributeDrillState="1">
      <items count="24">
        <item x="0"/>
        <item x="1"/>
        <item x="2"/>
        <item x="3"/>
        <item x="4"/>
        <item x="5"/>
        <item x="6"/>
        <item x="7"/>
        <item x="8"/>
        <item x="9"/>
        <item x="10"/>
        <item x="11"/>
        <item x="12"/>
        <item x="13"/>
        <item x="14"/>
        <item x="15"/>
        <item x="16"/>
        <item x="17"/>
        <item x="18"/>
        <item x="19"/>
        <item x="20"/>
        <item x="21"/>
        <item x="22"/>
        <item t="default"/>
      </items>
    </pivotField>
    <pivotField axis="axisPage" allDrilled="1" showAll="0" dataSourceSort="1" defaultAttributeDrillState="1">
      <items count="1">
        <item t="default"/>
      </items>
    </pivotField>
    <pivotField axis="axisRow" allDrilled="1" showAll="0" dataSourceSort="1" defaultAttributeDrillState="1">
      <items count="12">
        <item s="1" x="0"/>
        <item s="1" x="1"/>
        <item s="1" x="2"/>
        <item s="1" x="3"/>
        <item s="1" x="4"/>
        <item s="1" x="5"/>
        <item s="1" x="6"/>
        <item s="1" x="7"/>
        <item s="1" x="8"/>
        <item s="1" x="9"/>
        <item s="1" x="10"/>
        <item t="default"/>
      </items>
    </pivotField>
    <pivotField axis="axisPage" allDrilled="1" showAll="0" dataSourceSort="1" defaultAttributeDrillState="1">
      <items count="1">
        <item t="default"/>
      </items>
    </pivotField>
    <pivotField axis="axisPage" allDrilled="1" showAll="0" dataSourceSort="1" defaultAttributeDrillState="1">
      <items count="9">
        <item s="1" x="0"/>
        <item s="1" x="1"/>
        <item s="1" x="2"/>
        <item s="1" x="3"/>
        <item s="1" x="4"/>
        <item x="5"/>
        <item s="1" x="6"/>
        <item s="1" x="7"/>
        <item t="default"/>
      </items>
    </pivotField>
    <pivotField axis="axisPage" allDrilled="1" showAll="0" dataSourceSort="1" defaultAttributeDrillState="1">
      <items count="1">
        <item t="default"/>
      </items>
    </pivotField>
  </pivotFields>
  <rowFields count="1">
    <field x="3"/>
  </rowFields>
  <rowItems count="11">
    <i>
      <x/>
    </i>
    <i>
      <x v="1"/>
    </i>
    <i>
      <x v="2"/>
    </i>
    <i>
      <x v="3"/>
    </i>
    <i>
      <x v="4"/>
    </i>
    <i>
      <x v="5"/>
    </i>
    <i>
      <x v="6"/>
    </i>
    <i>
      <x v="7"/>
    </i>
    <i>
      <x v="8"/>
    </i>
    <i>
      <x v="9"/>
    </i>
    <i>
      <x v="10"/>
    </i>
  </rowItems>
  <colFields count="1">
    <field x="1"/>
  </colFields>
  <colItems count="23">
    <i>
      <x/>
    </i>
    <i>
      <x v="1"/>
    </i>
    <i>
      <x v="2"/>
    </i>
    <i>
      <x v="3"/>
    </i>
    <i>
      <x v="4"/>
    </i>
    <i>
      <x v="5"/>
    </i>
    <i>
      <x v="6"/>
    </i>
    <i>
      <x v="7"/>
    </i>
    <i>
      <x v="8"/>
    </i>
    <i>
      <x v="9"/>
    </i>
    <i>
      <x v="10"/>
    </i>
    <i>
      <x v="11"/>
    </i>
    <i>
      <x v="12"/>
    </i>
    <i>
      <x v="13"/>
    </i>
    <i>
      <x v="14"/>
    </i>
    <i>
      <x v="15"/>
    </i>
    <i>
      <x v="16"/>
    </i>
    <i>
      <x v="17"/>
    </i>
    <i>
      <x v="18"/>
    </i>
    <i>
      <x v="19"/>
    </i>
    <i>
      <x v="20"/>
    </i>
    <i>
      <x v="21"/>
    </i>
    <i>
      <x v="22"/>
    </i>
  </colItems>
  <pageFields count="4">
    <pageField fld="2" hier="7" name="[fact].[indicator].&amp;[Real value added]" cap="Real value added"/>
    <pageField fld="4" hier="6" name="[fact].[source].&amp;[Productivity and Hours]" cap="Productivity and Hours"/>
    <pageField fld="6" hier="3" name="[dim_industry_with_descriptions].[Aggregation Level].&amp;[IOICC]" cap="IOICC"/>
    <pageField fld="5" hier="2" name="[dim_industry_with_descriptions].[Creative Sector].&amp;[Music]" cap="Music"/>
  </pageFields>
  <dataFields count="1">
    <dataField fld="0" subtotal="count" baseField="3" baseItem="10" numFmtId="3"/>
  </dataFields>
  <pivotHierarchies count="27">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x15:activeTabTopLevelEntity name="[dim_geography]"/>
        <x15:activeTabTopLevelEntity name="[dim_industry_with_descriptions]"/>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054483C-0D94-4879-8FF7-770806781224}" name="PivotTable1" cacheId="115" applyNumberFormats="0" applyBorderFormats="0" applyFontFormats="0" applyPatternFormats="0" applyAlignmentFormats="0" applyWidthHeightFormats="1" dataCaption="Values" tag="884a9dbd-cf79-4615-8ce7-6024d3588848" updatedVersion="6" minRefreshableVersion="3" useAutoFormatting="1" subtotalHiddenItems="1" rowGrandTotals="0" colGrandTotals="0" itemPrintTitles="1" createdVersion="5" indent="0" outline="1" outlineData="1" multipleFieldFilters="0">
  <location ref="B6:M19" firstHeaderRow="1" firstDataRow="2" firstDataCol="1" rowPageCount="4" colPageCount="1"/>
  <pivotFields count="8">
    <pivotField dataField="1" subtotalTop="0" showAll="0" defaultSubtotal="0"/>
    <pivotField axis="axisCol" allDrilled="1" showAll="0" dataSourceSort="1" defaultAttributeDrillState="1">
      <items count="12">
        <item x="0"/>
        <item x="1"/>
        <item x="2"/>
        <item x="3"/>
        <item x="4"/>
        <item x="5"/>
        <item x="6"/>
        <item x="7"/>
        <item x="8"/>
        <item x="9"/>
        <item x="10"/>
        <item t="default"/>
      </items>
    </pivotField>
    <pivotField axis="axisPage" allDrilled="1" showAll="0" dataSourceSort="1" defaultAttributeDrillState="1">
      <items count="1">
        <item t="default"/>
      </items>
    </pivotField>
    <pivotField axis="axisRow" allDrilled="1" showAll="0" dataSourceSort="1" defaultAttributeDrillState="1">
      <items count="13">
        <item x="0"/>
        <item x="1"/>
        <item x="2"/>
        <item x="3"/>
        <item x="4"/>
        <item x="5"/>
        <item x="6"/>
        <item x="7"/>
        <item x="8"/>
        <item x="9"/>
        <item x="10"/>
        <item x="11"/>
        <item t="default"/>
      </items>
    </pivotField>
    <pivotField axis="axisPage" allDrilled="1" showAll="0" dataSourceSort="1" defaultAttributeDrillState="1">
      <items count="1">
        <item t="default"/>
      </items>
    </pivotField>
    <pivotField allDrilled="1" showAll="0" dataSourceSort="1" defaultAttributeDrillState="1">
      <items count="9">
        <item s="1" x="0"/>
        <item s="1" x="1"/>
        <item s="1" x="2"/>
        <item s="1" x="3"/>
        <item s="1" x="4"/>
        <item x="5"/>
        <item s="1" x="6"/>
        <item s="1" x="7"/>
        <item t="default"/>
      </items>
    </pivotField>
    <pivotField axis="axisPage" allDrilled="1" showAll="0" dataSourceSort="1" defaultAttributeDrillState="1">
      <items count="1">
        <item t="default"/>
      </items>
    </pivotField>
    <pivotField axis="axisPage" allDrilled="1" showAll="0" dataSourceSort="1" defaultAttributeDrillState="1">
      <items count="1">
        <item t="default"/>
      </items>
    </pivotField>
  </pivotFields>
  <rowFields count="1">
    <field x="3"/>
  </rowFields>
  <rowItems count="12">
    <i>
      <x/>
    </i>
    <i>
      <x v="1"/>
    </i>
    <i>
      <x v="2"/>
    </i>
    <i>
      <x v="3"/>
    </i>
    <i>
      <x v="4"/>
    </i>
    <i>
      <x v="5"/>
    </i>
    <i>
      <x v="6"/>
    </i>
    <i>
      <x v="7"/>
    </i>
    <i>
      <x v="8"/>
    </i>
    <i>
      <x v="9"/>
    </i>
    <i>
      <x v="10"/>
    </i>
    <i>
      <x v="11"/>
    </i>
  </rowItems>
  <colFields count="1">
    <field x="1"/>
  </colFields>
  <colItems count="11">
    <i>
      <x/>
    </i>
    <i>
      <x v="1"/>
    </i>
    <i>
      <x v="2"/>
    </i>
    <i>
      <x v="3"/>
    </i>
    <i>
      <x v="4"/>
    </i>
    <i>
      <x v="5"/>
    </i>
    <i>
      <x v="6"/>
    </i>
    <i>
      <x v="7"/>
    </i>
    <i>
      <x v="8"/>
    </i>
    <i>
      <x v="9"/>
    </i>
    <i>
      <x v="10"/>
    </i>
  </colItems>
  <pageFields count="4">
    <pageField fld="2" hier="7" name="[fact].[indicator].&amp;[Labour Force]" cap="Labour Force"/>
    <pageField fld="4" hier="6" name="[fact].[source].&amp;[Monthly LFS all Provinces]" cap="Monthly LFS all Provinces"/>
    <pageField fld="6" hier="3" name="[dim_industry_with_descriptions].[Aggregation Level].&amp;[Four-digit]" cap="Four-digit"/>
    <pageField fld="7" hier="1" name="[dim_industry_with_descriptions].[Main Industry].&amp;[Utilities]" cap="Utilities"/>
  </pageFields>
  <dataFields count="1">
    <dataField fld="0" subtotal="count" baseField="3" baseItem="10" numFmtId="3"/>
  </dataFields>
  <pivotHierarchies count="27">
    <pivotHierarchy dragToData="1"/>
    <pivotHierarchy multipleItemSelectionAllowed="1" dragToData="1">
      <members count="23" level="1">
        <member name="[dim_industry_with_descriptions].[Main Industry].&amp;[Utilities]"/>
        <member name="[dim_industry_with_descriptions].[Main Industry].&amp;[Construction]"/>
        <member name="[dim_industry_with_descriptions].[Main Industry].&amp;[Retail Trade]"/>
        <member name="[dim_industry_with_descriptions].[Main Industry].&amp;[Manufacturing]"/>
        <member name="[dim_industry_with_descriptions].[Main Industry].&amp;[Wholesale Trade]"/>
        <member name="[dim_industry_with_descriptions].[Main Industry].&amp;[Agriculture,Forestry]"/>
        <member name="[dim_industry_with_descriptions].[Main Industry].&amp;[Educational services]"/>
        <member name="[dim_industry_with_descriptions].[Main Industry].&amp;[Finance and Insurance]"/>
        <member name="[dim_industry_with_descriptions].[Main Industry].&amp;[Public administration]"/>
        <member name="[dim_industry_with_descriptions].[Main Industry].&amp;[Wood Product Manufacturing]"/>
        <member name="[dim_industry_with_descriptions].[Main Industry].&amp;[Primary metal manufacturing]"/>
        <member name="[dim_industry_with_descriptions].[Main Industry].&amp;[Transportation and warehousing]"/>
        <member name="[dim_industry_with_descriptions].[Main Industry].&amp;[Accommodation and food services]"/>
        <member name="[dim_industry_with_descriptions].[Main Industry].&amp;[Health care and social assistance]"/>
        <member name="[dim_industry_with_descriptions].[Main Industry].&amp;[Arts, entertainment and recreation]"/>
        <member name="[dim_industry_with_descriptions].[Main Industry].&amp;[Real estate and rental and leasing]"/>
        <member name="[dim_industry_with_descriptions].[Main Industry].&amp;[Information and cultural industries]"/>
        <member name="[dim_industry_with_descriptions].[Main Industry].&amp;[Management of companies and enterprises]"/>
        <member name="[dim_industry_with_descriptions].[Main Industry].&amp;[Agriculture,forestry, fishing and hunting]"/>
        <member name="[dim_industry_with_descriptions].[Main Industry].&amp;[Mining, quarrying, and oil and gas extraction]"/>
        <member name="[dim_industry_with_descriptions].[Main Industry].&amp;[Other services (except public administration)]"/>
        <member name="[dim_industry_with_descriptions].[Main Industry].&amp;[Professional, scientific and technical services]"/>
        <member name="[dim_industry_with_descriptions].[Main Industry].&amp;[Administrative and support, waste management and remediation services]"/>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x15:activeTabTopLevelEntity name="[dim_geography]"/>
        <x15:activeTabTopLevelEntity name="[dim_industry_with_descriptions]"/>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D142063-9E87-4B62-9EEB-3A06D627B104}" name="PivotTable1" cacheId="106" applyNumberFormats="0" applyBorderFormats="0" applyFontFormats="0" applyPatternFormats="0" applyAlignmentFormats="0" applyWidthHeightFormats="1" dataCaption="Values" tag="884a9dbd-cf79-4615-8ce7-6024d3588848" updatedVersion="6" minRefreshableVersion="3" useAutoFormatting="1" subtotalHiddenItems="1" rowGrandTotals="0" colGrandTotals="0" itemPrintTitles="1" createdVersion="5" indent="0" outline="1" outlineData="1" multipleFieldFilters="0">
  <location ref="B6:L18" firstHeaderRow="1" firstDataRow="2" firstDataCol="1" rowPageCount="4" colPageCount="1"/>
  <pivotFields count="8">
    <pivotField dataField="1" subtotalTop="0" showAll="0" defaultSubtotal="0"/>
    <pivotField axis="axisCol" allDrilled="1" showAll="0" dataSourceSort="1" defaultAttributeDrillState="1">
      <items count="11">
        <item x="0"/>
        <item x="1"/>
        <item x="2"/>
        <item x="3"/>
        <item x="4"/>
        <item x="5"/>
        <item x="6"/>
        <item x="7"/>
        <item x="8"/>
        <item x="9"/>
        <item t="default"/>
      </items>
    </pivotField>
    <pivotField axis="axisPage" allDrilled="1" showAll="0" dataSourceSort="1" defaultAttributeDrillState="1">
      <items count="1">
        <item t="default"/>
      </items>
    </pivotField>
    <pivotField axis="axisRow" allDrilled="1" showAll="0" dataSourceSort="1" defaultAttributeDrillState="1">
      <items count="12">
        <item s="1" x="0"/>
        <item s="1" x="1"/>
        <item s="1" x="2"/>
        <item s="1" x="3"/>
        <item s="1" x="4"/>
        <item s="1" x="5"/>
        <item s="1" x="6"/>
        <item s="1" x="7"/>
        <item s="1" x="8"/>
        <item s="1" x="9"/>
        <item s="1" x="10"/>
        <item t="default"/>
      </items>
    </pivotField>
    <pivotField axis="axisPage" allDrilled="1" showAll="0" dataSourceSort="1" defaultAttributeDrillState="1">
      <items count="1">
        <item t="default"/>
      </items>
    </pivotField>
    <pivotField allDrilled="1" showAll="0" dataSourceSort="1" defaultAttributeDrillState="1">
      <items count="9">
        <item s="1" x="0"/>
        <item s="1" x="1"/>
        <item s="1" x="2"/>
        <item s="1" x="3"/>
        <item s="1" x="4"/>
        <item x="5"/>
        <item s="1" x="6"/>
        <item s="1" x="7"/>
        <item t="default"/>
      </items>
    </pivotField>
    <pivotField axis="axisPage" allDrilled="1" showAll="0" dataSourceSort="1" defaultAttributeDrillState="1">
      <items count="1">
        <item t="default"/>
      </items>
    </pivotField>
    <pivotField axis="axisPage" allDrilled="1" showAll="0" dataSourceSort="1" defaultAttributeDrillState="1">
      <items count="1">
        <item t="default"/>
      </items>
    </pivotField>
  </pivotFields>
  <rowFields count="1">
    <field x="3"/>
  </rowFields>
  <rowItems count="11">
    <i>
      <x/>
    </i>
    <i>
      <x v="1"/>
    </i>
    <i>
      <x v="2"/>
    </i>
    <i>
      <x v="3"/>
    </i>
    <i>
      <x v="4"/>
    </i>
    <i>
      <x v="5"/>
    </i>
    <i>
      <x v="6"/>
    </i>
    <i>
      <x v="7"/>
    </i>
    <i>
      <x v="8"/>
    </i>
    <i>
      <x v="9"/>
    </i>
    <i>
      <x v="10"/>
    </i>
  </rowItems>
  <colFields count="1">
    <field x="1"/>
  </colFields>
  <colItems count="10">
    <i>
      <x/>
    </i>
    <i>
      <x v="1"/>
    </i>
    <i>
      <x v="2"/>
    </i>
    <i>
      <x v="3"/>
    </i>
    <i>
      <x v="4"/>
    </i>
    <i>
      <x v="5"/>
    </i>
    <i>
      <x v="6"/>
    </i>
    <i>
      <x v="7"/>
    </i>
    <i>
      <x v="8"/>
    </i>
    <i>
      <x v="9"/>
    </i>
  </colItems>
  <pageFields count="4">
    <pageField fld="2" hier="7" name="[fact].[indicator].&amp;[Real value added]" cap="Real value added"/>
    <pageField fld="4" hier="6" name="[fact].[source].&amp;[Productivity and Hours]" cap="Productivity and Hours"/>
    <pageField fld="6" hier="3" name="[dim_industry_with_descriptions].[Aggregation Level].&amp;[IOICC]" cap="IOICC"/>
    <pageField fld="7" hier="1" name="[dim_industry_with_descriptions].[Main Industry].&amp;[Utilities]" cap="Utilities"/>
  </pageFields>
  <dataFields count="1">
    <dataField fld="0" subtotal="count" baseField="3" baseItem="10" numFmtId="3"/>
  </dataFields>
  <pivotHierarchies count="27">
    <pivotHierarchy dragToData="1"/>
    <pivotHierarchy multipleItemSelectionAllowed="1" dragToData="1">
      <members count="23" level="1">
        <member name="[dim_industry_with_descriptions].[Main Industry].&amp;[Utilities]"/>
        <member name="[dim_industry_with_descriptions].[Main Industry].&amp;[Construction]"/>
        <member name="[dim_industry_with_descriptions].[Main Industry].&amp;[Retail Trade]"/>
        <member name="[dim_industry_with_descriptions].[Main Industry].&amp;[Manufacturing]"/>
        <member name="[dim_industry_with_descriptions].[Main Industry].&amp;[Wholesale Trade]"/>
        <member name="[dim_industry_with_descriptions].[Main Industry].&amp;[Agriculture,Forestry]"/>
        <member name="[dim_industry_with_descriptions].[Main Industry].&amp;[Educational services]"/>
        <member name="[dim_industry_with_descriptions].[Main Industry].&amp;[Finance and Insurance]"/>
        <member name="[dim_industry_with_descriptions].[Main Industry].&amp;[Public administration]"/>
        <member name="[dim_industry_with_descriptions].[Main Industry].&amp;[Wood Product Manufacturing]"/>
        <member name="[dim_industry_with_descriptions].[Main Industry].&amp;[Primary metal manufacturing]"/>
        <member name="[dim_industry_with_descriptions].[Main Industry].&amp;[Transportation and warehousing]"/>
        <member name="[dim_industry_with_descriptions].[Main Industry].&amp;[Accommodation and food services]"/>
        <member name="[dim_industry_with_descriptions].[Main Industry].&amp;[Health care and social assistance]"/>
        <member name="[dim_industry_with_descriptions].[Main Industry].&amp;[Arts, entertainment and recreation]"/>
        <member name="[dim_industry_with_descriptions].[Main Industry].&amp;[Real estate and rental and leasing]"/>
        <member name="[dim_industry_with_descriptions].[Main Industry].&amp;[Information and cultural industries]"/>
        <member name="[dim_industry_with_descriptions].[Main Industry].&amp;[Management of companies and enterprises]"/>
        <member name="[dim_industry_with_descriptions].[Main Industry].&amp;[Agriculture,forestry, fishing and hunting]"/>
        <member name="[dim_industry_with_descriptions].[Main Industry].&amp;[Mining, quarrying, and oil and gas extraction]"/>
        <member name="[dim_industry_with_descriptions].[Main Industry].&amp;[Other services (except public administration)]"/>
        <member name="[dim_industry_with_descriptions].[Main Industry].&amp;[Professional, scientific and technical services]"/>
        <member name="[dim_industry_with_descriptions].[Main Industry].&amp;[Administrative and support, waste management and remediation services]"/>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aptionGreaterThanOrEqual" evalOrder="-1" id="1" stringValue1="2010">
      <autoFilter ref="A1">
        <filterColumn colId="0">
          <customFilters>
            <customFilter operator="greaterThanOrEqual" val="2010"/>
          </customFilters>
        </filterColumn>
      </autoFilter>
    </filter>
  </filters>
  <rowHierarchiesUsage count="1">
    <rowHierarchyUsage hierarchyUsage="0"/>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x15:activeTabTopLevelEntity name="[dim_geography]"/>
        <x15:activeTabTopLevelEntity name="[dim_industry_with_descriptions]"/>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6FF748A-8274-4F29-A198-F739FFFBC7FB}" name="PivotTable1" cacheId="89" applyNumberFormats="0" applyBorderFormats="0" applyFontFormats="0" applyPatternFormats="0" applyAlignmentFormats="0" applyWidthHeightFormats="1" dataCaption="Values" tag="884a9dbd-cf79-4615-8ce7-6024d3588848" updatedVersion="6" minRefreshableVersion="3" subtotalHiddenItems="1" rowGrandTotals="0" colGrandTotals="0" itemPrintTitles="1" createdVersion="5" indent="0" outline="1" outlineData="1" multipleFieldFilters="0">
  <location ref="B7" firstHeaderRow="0" firstDataRow="0" firstDataCol="0" rowPageCount="4" colPageCount="1"/>
  <pivotFields count="6">
    <pivotField axis="axisPage" allDrilled="1" showAll="0" dataSourceSort="1" defaultAttributeDrillState="1">
      <items count="1">
        <item t="default"/>
      </items>
    </pivotField>
    <pivotField axis="axisPage" allDrilled="1" showAll="0" dataSourceSort="1" defaultAttributeDrillState="1">
      <items count="12">
        <item x="0"/>
        <item x="1"/>
        <item s="1" x="2"/>
        <item x="3"/>
        <item x="4"/>
        <item x="5"/>
        <item x="6"/>
        <item x="7"/>
        <item x="8"/>
        <item x="9"/>
        <item x="10"/>
        <item t="default"/>
      </items>
    </pivotField>
    <pivotField axis="axisPage" allDrilled="1" showAll="0" dataSourceSort="1" defaultAttributeDrillState="1">
      <items count="1">
        <item t="default"/>
      </items>
    </pivotField>
    <pivotField allDrilled="1" showAll="0" dataSourceSort="1" defaultAttributeDrillState="1">
      <items count="9">
        <item s="1" x="0"/>
        <item s="1" x="1"/>
        <item s="1" x="2"/>
        <item s="1" x="3"/>
        <item s="1" x="4"/>
        <item x="5"/>
        <item s="1" x="6"/>
        <item s="1" x="7"/>
        <item t="default"/>
      </items>
    </pivotField>
    <pivotField axis="axisPage" allDrilled="1" showAll="0" dataSourceSort="1" defaultAttributeDrillState="1">
      <items count="1">
        <item t="default"/>
      </items>
    </pivotField>
    <pivotField allDrilled="1" showAll="0" dataSourceSort="1" defaultAttributeDrillState="1">
      <items count="3">
        <item s="1" x="0"/>
        <item s="1" x="1"/>
        <item t="default"/>
      </items>
    </pivotField>
  </pivotFields>
  <pageFields count="4">
    <pageField fld="0" hier="7" name="[fact].[indicator].&amp;[Labour Force]" cap="Labour Force"/>
    <pageField fld="2" hier="6" name="[fact].[source].&amp;[Monthly LFS all Provinces]" cap="Monthly LFS all Provinces"/>
    <pageField fld="4" hier="3" name="[dim_industry_with_descriptions].[Aggregation Level].&amp;[Four-digit]" cap="Four-digit"/>
    <pageField fld="1" hier="0" name="[dim_geography].[Province].&amp;[Manitoba]" cap="Manitoba"/>
  </pageFields>
  <pivotHierarchies count="27">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x15:activeTabTopLevelEntity name="[dim_geography]"/>
        <x15:activeTabTopLevelEntity name="[dim_industry_with_descriptions]"/>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9054B1F-3E46-4023-9F35-3F63ECF127FA}" name="PivotTable1" cacheId="127" applyNumberFormats="0" applyBorderFormats="0" applyFontFormats="0" applyPatternFormats="0" applyAlignmentFormats="0" applyWidthHeightFormats="1" dataCaption="Values" tag="884a9dbd-cf79-4615-8ce7-6024d3588848" updatedVersion="6" minRefreshableVersion="3" useAutoFormatting="1" subtotalHiddenItems="1" rowGrandTotals="0" colGrandTotals="0" itemPrintTitles="1" createdVersion="5" indent="0" outline="1" outlineData="1" multipleFieldFilters="0">
  <location ref="B6:L18" firstHeaderRow="1" firstDataRow="2" firstDataCol="1" rowPageCount="4" colPageCount="1"/>
  <pivotFields count="8">
    <pivotField dataField="1" subtotalTop="0" showAll="0" defaultSubtotal="0"/>
    <pivotField axis="axisCol" allDrilled="1" showAll="0" dataSourceSort="1" defaultAttributeDrillState="1">
      <items count="11">
        <item x="0"/>
        <item x="1"/>
        <item x="2"/>
        <item x="3"/>
        <item x="4"/>
        <item x="5"/>
        <item x="6"/>
        <item x="7"/>
        <item x="8"/>
        <item x="9"/>
        <item t="default"/>
      </items>
    </pivotField>
    <pivotField axis="axisPage" allDrilled="1" showAll="0" dataSourceSort="1" defaultAttributeDrillState="1">
      <items count="1">
        <item t="default"/>
      </items>
    </pivotField>
    <pivotField axis="axisRow" allDrilled="1" showAll="0" dataSourceSort="1" defaultAttributeDrillState="1">
      <items count="12">
        <item s="1" x="0"/>
        <item s="1" x="1"/>
        <item s="1" x="2"/>
        <item s="1" x="3"/>
        <item s="1" x="4"/>
        <item s="1" x="5"/>
        <item s="1" x="6"/>
        <item s="1" x="7"/>
        <item s="1" x="8"/>
        <item s="1" x="9"/>
        <item s="1" x="10"/>
        <item t="default"/>
      </items>
    </pivotField>
    <pivotField axis="axisPage" allDrilled="1" showAll="0" dataSourceSort="1" defaultAttributeDrillState="1">
      <items count="1">
        <item t="default"/>
      </items>
    </pivotField>
    <pivotField axis="axisPage" allDrilled="1" showAll="0" dataSourceSort="1" defaultAttributeDrillState="1">
      <items count="9">
        <item s="1" x="0"/>
        <item s="1" x="1"/>
        <item s="1" x="2"/>
        <item s="1" x="3"/>
        <item s="1" x="4"/>
        <item x="5"/>
        <item s="1" x="6"/>
        <item s="1" x="7"/>
        <item t="default"/>
      </items>
    </pivotField>
    <pivotField axis="axisPage" allDrilled="1" showAll="0" dataSourceSort="1" defaultAttributeDrillState="1">
      <items count="1">
        <item t="default"/>
      </items>
    </pivotField>
    <pivotField allDrilled="1" showAll="0" dataSourceSort="1" defaultAttributeDrillState="1"/>
  </pivotFields>
  <rowFields count="1">
    <field x="3"/>
  </rowFields>
  <rowItems count="11">
    <i>
      <x/>
    </i>
    <i>
      <x v="1"/>
    </i>
    <i>
      <x v="2"/>
    </i>
    <i>
      <x v="3"/>
    </i>
    <i>
      <x v="4"/>
    </i>
    <i>
      <x v="5"/>
    </i>
    <i>
      <x v="6"/>
    </i>
    <i>
      <x v="7"/>
    </i>
    <i>
      <x v="8"/>
    </i>
    <i>
      <x v="9"/>
    </i>
    <i>
      <x v="10"/>
    </i>
  </rowItems>
  <colFields count="1">
    <field x="1"/>
  </colFields>
  <colItems count="10">
    <i>
      <x/>
    </i>
    <i>
      <x v="1"/>
    </i>
    <i>
      <x v="2"/>
    </i>
    <i>
      <x v="3"/>
    </i>
    <i>
      <x v="4"/>
    </i>
    <i>
      <x v="5"/>
    </i>
    <i>
      <x v="6"/>
    </i>
    <i>
      <x v="7"/>
    </i>
    <i>
      <x v="8"/>
    </i>
    <i>
      <x v="9"/>
    </i>
  </colItems>
  <pageFields count="4">
    <pageField fld="2" hier="7" name="[fact].[indicator].&amp;[Total number of jobs]" cap="Total number of jobs"/>
    <pageField fld="4" hier="6" name="[fact].[source].&amp;[Productivity and Hours]" cap="Productivity and Hours"/>
    <pageField fld="6" hier="3" name="[dim_industry_with_descriptions].[Aggregation Level].&amp;[IOICC]" cap="IOICC"/>
    <pageField fld="5" hier="2" name="[dim_industry_with_descriptions].[Creative Sector].&amp;[Music]" cap="Music"/>
  </pageFields>
  <dataFields count="1">
    <dataField fld="0" subtotal="count" baseField="3" baseItem="10" numFmtId="3"/>
  </dataFields>
  <pivotHierarchies count="27">
    <pivotHierarchy dragToData="1"/>
    <pivotHierarchy multipleItemSelectionAllowed="1" dragToData="1">
      <members count="23" level="1">
        <member name="[dim_industry_with_descriptions].[Main Industry].&amp;[Utilities]"/>
        <member name="[dim_industry_with_descriptions].[Main Industry].&amp;[Construction]"/>
        <member name="[dim_industry_with_descriptions].[Main Industry].&amp;[Retail Trade]"/>
        <member name="[dim_industry_with_descriptions].[Main Industry].&amp;[Manufacturing]"/>
        <member name="[dim_industry_with_descriptions].[Main Industry].&amp;[Wholesale Trade]"/>
        <member name="[dim_industry_with_descriptions].[Main Industry].&amp;[Agriculture,Forestry]"/>
        <member name="[dim_industry_with_descriptions].[Main Industry].&amp;[Educational services]"/>
        <member name="[dim_industry_with_descriptions].[Main Industry].&amp;[Finance and Insurance]"/>
        <member name="[dim_industry_with_descriptions].[Main Industry].&amp;[Public administration]"/>
        <member name="[dim_industry_with_descriptions].[Main Industry].&amp;[Wood Product Manufacturing]"/>
        <member name="[dim_industry_with_descriptions].[Main Industry].&amp;[Primary metal manufacturing]"/>
        <member name="[dim_industry_with_descriptions].[Main Industry].&amp;[Transportation and warehousing]"/>
        <member name="[dim_industry_with_descriptions].[Main Industry].&amp;[Accommodation and food services]"/>
        <member name="[dim_industry_with_descriptions].[Main Industry].&amp;[Health care and social assistance]"/>
        <member name="[dim_industry_with_descriptions].[Main Industry].&amp;[Arts, entertainment and recreation]"/>
        <member name="[dim_industry_with_descriptions].[Main Industry].&amp;[Real estate and rental and leasing]"/>
        <member name="[dim_industry_with_descriptions].[Main Industry].&amp;[Information and cultural industries]"/>
        <member name="[dim_industry_with_descriptions].[Main Industry].&amp;[Management of companies and enterprises]"/>
        <member name="[dim_industry_with_descriptions].[Main Industry].&amp;[Agriculture,forestry, fishing and hunting]"/>
        <member name="[dim_industry_with_descriptions].[Main Industry].&amp;[Mining, quarrying, and oil and gas extraction]"/>
        <member name="[dim_industry_with_descriptions].[Main Industry].&amp;[Other services (except public administration)]"/>
        <member name="[dim_industry_with_descriptions].[Main Industry].&amp;[Professional, scientific and technical services]"/>
        <member name="[dim_industry_with_descriptions].[Main Industry].&amp;[Administrative and support, waste management and remediation services]"/>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aptionGreaterThanOrEqual" evalOrder="-1" id="1" stringValue1="2010">
      <autoFilter ref="A1">
        <filterColumn colId="0">
          <customFilters>
            <customFilter operator="greaterThanOrEqual" val="2010"/>
          </customFilters>
        </filterColumn>
      </autoFilter>
    </filter>
  </filters>
  <rowHierarchiesUsage count="1">
    <rowHierarchyUsage hierarchyUsage="0"/>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x15:activeTabTopLevelEntity name="[dim_geography]"/>
        <x15:activeTabTopLevelEntity name="[dim_industry_with_descriptions]"/>
      </x15:pivotTableUISettings>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github.com/axfreeman/Canada-CI"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3C7E5-5CA9-49CA-8468-0B609BA8436F}">
  <sheetPr codeName="Sheet1"/>
  <dimension ref="B1:B30"/>
  <sheetViews>
    <sheetView tabSelected="1" workbookViewId="0">
      <selection activeCell="D3" sqref="D3"/>
    </sheetView>
  </sheetViews>
  <sheetFormatPr defaultRowHeight="14.25" x14ac:dyDescent="0.45"/>
  <cols>
    <col min="1" max="1" width="17.73046875" customWidth="1"/>
    <col min="2" max="2" width="153.6640625" customWidth="1"/>
    <col min="257" max="257" width="17.73046875" customWidth="1"/>
    <col min="258" max="258" width="153.6640625" customWidth="1"/>
    <col min="513" max="513" width="17.73046875" customWidth="1"/>
    <col min="514" max="514" width="153.6640625" customWidth="1"/>
    <col min="769" max="769" width="17.73046875" customWidth="1"/>
    <col min="770" max="770" width="153.6640625" customWidth="1"/>
    <col min="1025" max="1025" width="17.73046875" customWidth="1"/>
    <col min="1026" max="1026" width="153.6640625" customWidth="1"/>
    <col min="1281" max="1281" width="17.73046875" customWidth="1"/>
    <col min="1282" max="1282" width="153.6640625" customWidth="1"/>
    <col min="1537" max="1537" width="17.73046875" customWidth="1"/>
    <col min="1538" max="1538" width="153.6640625" customWidth="1"/>
    <col min="1793" max="1793" width="17.73046875" customWidth="1"/>
    <col min="1794" max="1794" width="153.6640625" customWidth="1"/>
    <col min="2049" max="2049" width="17.73046875" customWidth="1"/>
    <col min="2050" max="2050" width="153.6640625" customWidth="1"/>
    <col min="2305" max="2305" width="17.73046875" customWidth="1"/>
    <col min="2306" max="2306" width="153.6640625" customWidth="1"/>
    <col min="2561" max="2561" width="17.73046875" customWidth="1"/>
    <col min="2562" max="2562" width="153.6640625" customWidth="1"/>
    <col min="2817" max="2817" width="17.73046875" customWidth="1"/>
    <col min="2818" max="2818" width="153.6640625" customWidth="1"/>
    <col min="3073" max="3073" width="17.73046875" customWidth="1"/>
    <col min="3074" max="3074" width="153.6640625" customWidth="1"/>
    <col min="3329" max="3329" width="17.73046875" customWidth="1"/>
    <col min="3330" max="3330" width="153.6640625" customWidth="1"/>
    <col min="3585" max="3585" width="17.73046875" customWidth="1"/>
    <col min="3586" max="3586" width="153.6640625" customWidth="1"/>
    <col min="3841" max="3841" width="17.73046875" customWidth="1"/>
    <col min="3842" max="3842" width="153.6640625" customWidth="1"/>
    <col min="4097" max="4097" width="17.73046875" customWidth="1"/>
    <col min="4098" max="4098" width="153.6640625" customWidth="1"/>
    <col min="4353" max="4353" width="17.73046875" customWidth="1"/>
    <col min="4354" max="4354" width="153.6640625" customWidth="1"/>
    <col min="4609" max="4609" width="17.73046875" customWidth="1"/>
    <col min="4610" max="4610" width="153.6640625" customWidth="1"/>
    <col min="4865" max="4865" width="17.73046875" customWidth="1"/>
    <col min="4866" max="4866" width="153.6640625" customWidth="1"/>
    <col min="5121" max="5121" width="17.73046875" customWidth="1"/>
    <col min="5122" max="5122" width="153.6640625" customWidth="1"/>
    <col min="5377" max="5377" width="17.73046875" customWidth="1"/>
    <col min="5378" max="5378" width="153.6640625" customWidth="1"/>
    <col min="5633" max="5633" width="17.73046875" customWidth="1"/>
    <col min="5634" max="5634" width="153.6640625" customWidth="1"/>
    <col min="5889" max="5889" width="17.73046875" customWidth="1"/>
    <col min="5890" max="5890" width="153.6640625" customWidth="1"/>
    <col min="6145" max="6145" width="17.73046875" customWidth="1"/>
    <col min="6146" max="6146" width="153.6640625" customWidth="1"/>
    <col min="6401" max="6401" width="17.73046875" customWidth="1"/>
    <col min="6402" max="6402" width="153.6640625" customWidth="1"/>
    <col min="6657" max="6657" width="17.73046875" customWidth="1"/>
    <col min="6658" max="6658" width="153.6640625" customWidth="1"/>
    <col min="6913" max="6913" width="17.73046875" customWidth="1"/>
    <col min="6914" max="6914" width="153.6640625" customWidth="1"/>
    <col min="7169" max="7169" width="17.73046875" customWidth="1"/>
    <col min="7170" max="7170" width="153.6640625" customWidth="1"/>
    <col min="7425" max="7425" width="17.73046875" customWidth="1"/>
    <col min="7426" max="7426" width="153.6640625" customWidth="1"/>
    <col min="7681" max="7681" width="17.73046875" customWidth="1"/>
    <col min="7682" max="7682" width="153.6640625" customWidth="1"/>
    <col min="7937" max="7937" width="17.73046875" customWidth="1"/>
    <col min="7938" max="7938" width="153.6640625" customWidth="1"/>
    <col min="8193" max="8193" width="17.73046875" customWidth="1"/>
    <col min="8194" max="8194" width="153.6640625" customWidth="1"/>
    <col min="8449" max="8449" width="17.73046875" customWidth="1"/>
    <col min="8450" max="8450" width="153.6640625" customWidth="1"/>
    <col min="8705" max="8705" width="17.73046875" customWidth="1"/>
    <col min="8706" max="8706" width="153.6640625" customWidth="1"/>
    <col min="8961" max="8961" width="17.73046875" customWidth="1"/>
    <col min="8962" max="8962" width="153.6640625" customWidth="1"/>
    <col min="9217" max="9217" width="17.73046875" customWidth="1"/>
    <col min="9218" max="9218" width="153.6640625" customWidth="1"/>
    <col min="9473" max="9473" width="17.73046875" customWidth="1"/>
    <col min="9474" max="9474" width="153.6640625" customWidth="1"/>
    <col min="9729" max="9729" width="17.73046875" customWidth="1"/>
    <col min="9730" max="9730" width="153.6640625" customWidth="1"/>
    <col min="9985" max="9985" width="17.73046875" customWidth="1"/>
    <col min="9986" max="9986" width="153.6640625" customWidth="1"/>
    <col min="10241" max="10241" width="17.73046875" customWidth="1"/>
    <col min="10242" max="10242" width="153.6640625" customWidth="1"/>
    <col min="10497" max="10497" width="17.73046875" customWidth="1"/>
    <col min="10498" max="10498" width="153.6640625" customWidth="1"/>
    <col min="10753" max="10753" width="17.73046875" customWidth="1"/>
    <col min="10754" max="10754" width="153.6640625" customWidth="1"/>
    <col min="11009" max="11009" width="17.73046875" customWidth="1"/>
    <col min="11010" max="11010" width="153.6640625" customWidth="1"/>
    <col min="11265" max="11265" width="17.73046875" customWidth="1"/>
    <col min="11266" max="11266" width="153.6640625" customWidth="1"/>
    <col min="11521" max="11521" width="17.73046875" customWidth="1"/>
    <col min="11522" max="11522" width="153.6640625" customWidth="1"/>
    <col min="11777" max="11777" width="17.73046875" customWidth="1"/>
    <col min="11778" max="11778" width="153.6640625" customWidth="1"/>
    <col min="12033" max="12033" width="17.73046875" customWidth="1"/>
    <col min="12034" max="12034" width="153.6640625" customWidth="1"/>
    <col min="12289" max="12289" width="17.73046875" customWidth="1"/>
    <col min="12290" max="12290" width="153.6640625" customWidth="1"/>
    <col min="12545" max="12545" width="17.73046875" customWidth="1"/>
    <col min="12546" max="12546" width="153.6640625" customWidth="1"/>
    <col min="12801" max="12801" width="17.73046875" customWidth="1"/>
    <col min="12802" max="12802" width="153.6640625" customWidth="1"/>
    <col min="13057" max="13057" width="17.73046875" customWidth="1"/>
    <col min="13058" max="13058" width="153.6640625" customWidth="1"/>
    <col min="13313" max="13313" width="17.73046875" customWidth="1"/>
    <col min="13314" max="13314" width="153.6640625" customWidth="1"/>
    <col min="13569" max="13569" width="17.73046875" customWidth="1"/>
    <col min="13570" max="13570" width="153.6640625" customWidth="1"/>
    <col min="13825" max="13825" width="17.73046875" customWidth="1"/>
    <col min="13826" max="13826" width="153.6640625" customWidth="1"/>
    <col min="14081" max="14081" width="17.73046875" customWidth="1"/>
    <col min="14082" max="14082" width="153.6640625" customWidth="1"/>
    <col min="14337" max="14337" width="17.73046875" customWidth="1"/>
    <col min="14338" max="14338" width="153.6640625" customWidth="1"/>
    <col min="14593" max="14593" width="17.73046875" customWidth="1"/>
    <col min="14594" max="14594" width="153.6640625" customWidth="1"/>
    <col min="14849" max="14849" width="17.73046875" customWidth="1"/>
    <col min="14850" max="14850" width="153.6640625" customWidth="1"/>
    <col min="15105" max="15105" width="17.73046875" customWidth="1"/>
    <col min="15106" max="15106" width="153.6640625" customWidth="1"/>
    <col min="15361" max="15361" width="17.73046875" customWidth="1"/>
    <col min="15362" max="15362" width="153.6640625" customWidth="1"/>
    <col min="15617" max="15617" width="17.73046875" customWidth="1"/>
    <col min="15618" max="15618" width="153.6640625" customWidth="1"/>
    <col min="15873" max="15873" width="17.73046875" customWidth="1"/>
    <col min="15874" max="15874" width="153.6640625" customWidth="1"/>
    <col min="16129" max="16129" width="17.73046875" customWidth="1"/>
    <col min="16130" max="16130" width="153.6640625" customWidth="1"/>
  </cols>
  <sheetData>
    <row r="1" spans="2:2" ht="18" x14ac:dyDescent="0.55000000000000004">
      <c r="B1" s="41" t="s">
        <v>121</v>
      </c>
    </row>
    <row r="2" spans="2:2" ht="18" x14ac:dyDescent="0.55000000000000004">
      <c r="B2" s="41" t="s">
        <v>98</v>
      </c>
    </row>
    <row r="3" spans="2:2" x14ac:dyDescent="0.45">
      <c r="B3" s="49" t="s">
        <v>122</v>
      </c>
    </row>
    <row r="4" spans="2:2" ht="18" x14ac:dyDescent="0.55000000000000004">
      <c r="B4" s="42" t="s">
        <v>118</v>
      </c>
    </row>
    <row r="5" spans="2:2" ht="18" x14ac:dyDescent="0.55000000000000004">
      <c r="B5" s="43" t="s">
        <v>119</v>
      </c>
    </row>
    <row r="6" spans="2:2" x14ac:dyDescent="0.45">
      <c r="B6" s="44" t="s">
        <v>99</v>
      </c>
    </row>
    <row r="7" spans="2:2" x14ac:dyDescent="0.45">
      <c r="B7" s="44" t="s">
        <v>100</v>
      </c>
    </row>
    <row r="8" spans="2:2" x14ac:dyDescent="0.45">
      <c r="B8" s="44" t="s">
        <v>101</v>
      </c>
    </row>
    <row r="9" spans="2:2" ht="7.35" customHeight="1" x14ac:dyDescent="0.45">
      <c r="B9" s="44"/>
    </row>
    <row r="10" spans="2:2" x14ac:dyDescent="0.45">
      <c r="B10" s="45" t="s">
        <v>102</v>
      </c>
    </row>
    <row r="11" spans="2:2" x14ac:dyDescent="0.45">
      <c r="B11" s="44" t="s">
        <v>103</v>
      </c>
    </row>
    <row r="12" spans="2:2" x14ac:dyDescent="0.45">
      <c r="B12" s="45" t="s">
        <v>104</v>
      </c>
    </row>
    <row r="13" spans="2:2" ht="5.0999999999999996" customHeight="1" x14ac:dyDescent="0.45">
      <c r="B13" s="44" t="s">
        <v>105</v>
      </c>
    </row>
    <row r="14" spans="2:2" x14ac:dyDescent="0.45">
      <c r="B14" s="45" t="s">
        <v>106</v>
      </c>
    </row>
    <row r="15" spans="2:2" x14ac:dyDescent="0.45">
      <c r="B15" s="44" t="s">
        <v>107</v>
      </c>
    </row>
    <row r="16" spans="2:2" x14ac:dyDescent="0.45">
      <c r="B16" s="44" t="s">
        <v>108</v>
      </c>
    </row>
    <row r="17" spans="2:2" ht="4.3499999999999996" customHeight="1" x14ac:dyDescent="0.45">
      <c r="B17" s="46"/>
    </row>
    <row r="18" spans="2:2" x14ac:dyDescent="0.45">
      <c r="B18" s="44" t="s">
        <v>109</v>
      </c>
    </row>
    <row r="19" spans="2:2" ht="7.35" customHeight="1" x14ac:dyDescent="0.45">
      <c r="B19" s="44" t="s">
        <v>105</v>
      </c>
    </row>
    <row r="20" spans="2:2" x14ac:dyDescent="0.45">
      <c r="B20" s="45" t="s">
        <v>110</v>
      </c>
    </row>
    <row r="21" spans="2:2" ht="28.5" x14ac:dyDescent="0.45">
      <c r="B21" s="47" t="s">
        <v>111</v>
      </c>
    </row>
    <row r="22" spans="2:2" x14ac:dyDescent="0.45">
      <c r="B22" s="44" t="s">
        <v>112</v>
      </c>
    </row>
    <row r="23" spans="2:2" x14ac:dyDescent="0.45">
      <c r="B23" s="44" t="s">
        <v>113</v>
      </c>
    </row>
    <row r="24" spans="2:2" x14ac:dyDescent="0.45">
      <c r="B24" s="44" t="s">
        <v>114</v>
      </c>
    </row>
    <row r="25" spans="2:2" ht="4.3499999999999996" customHeight="1" x14ac:dyDescent="0.45">
      <c r="B25" s="44"/>
    </row>
    <row r="26" spans="2:2" x14ac:dyDescent="0.45">
      <c r="B26" s="45" t="s">
        <v>115</v>
      </c>
    </row>
    <row r="27" spans="2:2" ht="31.8" customHeight="1" x14ac:dyDescent="0.45">
      <c r="B27" s="47" t="s">
        <v>116</v>
      </c>
    </row>
    <row r="28" spans="2:2" ht="6" customHeight="1" x14ac:dyDescent="0.45">
      <c r="B28" s="44" t="s">
        <v>105</v>
      </c>
    </row>
    <row r="29" spans="2:2" ht="28.5" x14ac:dyDescent="0.45">
      <c r="B29" s="48" t="s">
        <v>120</v>
      </c>
    </row>
    <row r="30" spans="2:2" ht="28.5" x14ac:dyDescent="0.45">
      <c r="B30" s="47" t="s">
        <v>117</v>
      </c>
    </row>
  </sheetData>
  <hyperlinks>
    <hyperlink ref="B3" r:id="rId1" xr:uid="{2D589515-1836-46A4-925C-E321F4861225}"/>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0A2041-AE06-49CD-8BD7-D4F2D192E21D}">
  <dimension ref="B3:B14"/>
  <sheetViews>
    <sheetView tabSelected="1" workbookViewId="0">
      <selection activeCell="D3" sqref="D3"/>
    </sheetView>
  </sheetViews>
  <sheetFormatPr defaultRowHeight="14.25" x14ac:dyDescent="0.45"/>
  <cols>
    <col min="2" max="2" width="125.9296875" customWidth="1"/>
  </cols>
  <sheetData>
    <row r="3" spans="2:2" x14ac:dyDescent="0.45">
      <c r="B3" t="s">
        <v>123</v>
      </c>
    </row>
    <row r="4" spans="2:2" x14ac:dyDescent="0.45">
      <c r="B4" t="s">
        <v>124</v>
      </c>
    </row>
    <row r="5" spans="2:2" x14ac:dyDescent="0.45">
      <c r="B5" t="s">
        <v>125</v>
      </c>
    </row>
    <row r="6" spans="2:2" x14ac:dyDescent="0.45">
      <c r="B6" t="s">
        <v>129</v>
      </c>
    </row>
    <row r="7" spans="2:2" x14ac:dyDescent="0.45">
      <c r="B7" t="s">
        <v>126</v>
      </c>
    </row>
    <row r="8" spans="2:2" x14ac:dyDescent="0.45">
      <c r="B8" t="s">
        <v>127</v>
      </c>
    </row>
    <row r="9" spans="2:2" x14ac:dyDescent="0.45">
      <c r="B9" t="s">
        <v>131</v>
      </c>
    </row>
    <row r="10" spans="2:2" x14ac:dyDescent="0.45">
      <c r="B10" t="s">
        <v>128</v>
      </c>
    </row>
    <row r="12" spans="2:2" x14ac:dyDescent="0.45">
      <c r="B12" t="s">
        <v>130</v>
      </c>
    </row>
    <row r="14" spans="2:2" x14ac:dyDescent="0.45">
      <c r="B14" t="s">
        <v>132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79C55-92C0-4D17-923D-3BF0D0988676}">
  <dimension ref="A1:T27"/>
  <sheetViews>
    <sheetView tabSelected="1" workbookViewId="0">
      <pane xSplit="2" ySplit="2" topLeftCell="C6" activePane="bottomRight" state="frozen"/>
      <selection activeCell="D3" sqref="D3"/>
      <selection pane="topRight" activeCell="D3" sqref="D3"/>
      <selection pane="bottomLeft" activeCell="D3" sqref="D3"/>
      <selection pane="bottomRight" activeCell="D3" sqref="D3"/>
    </sheetView>
  </sheetViews>
  <sheetFormatPr defaultRowHeight="14.25" x14ac:dyDescent="0.45"/>
  <cols>
    <col min="2" max="2" width="40.59765625" bestFit="1" customWidth="1"/>
    <col min="5" max="5" width="2.19921875" customWidth="1"/>
    <col min="8" max="8" width="2.33203125" customWidth="1"/>
    <col min="9" max="9" width="11.265625" customWidth="1"/>
    <col min="10" max="10" width="10.1328125" customWidth="1"/>
    <col min="11" max="11" width="2.6640625" customWidth="1"/>
    <col min="14" max="14" width="3.59765625" customWidth="1"/>
  </cols>
  <sheetData>
    <row r="1" spans="1:20" ht="36.75" customHeight="1" x14ac:dyDescent="0.45">
      <c r="A1" s="26" t="s">
        <v>82</v>
      </c>
      <c r="C1" s="50" t="s">
        <v>133</v>
      </c>
      <c r="D1" s="50"/>
      <c r="E1" s="25"/>
      <c r="F1" s="26" t="s">
        <v>76</v>
      </c>
      <c r="G1" s="26"/>
      <c r="H1" s="26"/>
      <c r="I1" s="27" t="s">
        <v>79</v>
      </c>
      <c r="J1" s="27"/>
      <c r="L1" s="27" t="s">
        <v>90</v>
      </c>
      <c r="M1" s="27"/>
    </row>
    <row r="2" spans="1:20" x14ac:dyDescent="0.45">
      <c r="C2" s="26" t="str">
        <f>'Employment CI No IT'!O21</f>
        <v>2010-14</v>
      </c>
      <c r="D2" s="26" t="str">
        <f>'Employment CI No IT'!P21</f>
        <v>2014-18</v>
      </c>
      <c r="E2" s="26"/>
      <c r="F2" s="26" t="str">
        <f>'Employment CI with IT'!O21</f>
        <v>2010-14</v>
      </c>
      <c r="G2" s="26" t="str">
        <f>'Employment CI with IT'!P21</f>
        <v>2014-18</v>
      </c>
      <c r="H2" s="26"/>
      <c r="I2" s="26" t="str">
        <f>'2010-18 Culture Jobs'!V6</f>
        <v>2010-14</v>
      </c>
      <c r="J2" s="26" t="str">
        <f>'2010-18 Culture Jobs'!U6</f>
        <v>2014-18</v>
      </c>
      <c r="L2" s="26" t="str">
        <f>'Main Industries Employment'!O21</f>
        <v>2010-14</v>
      </c>
      <c r="M2" s="26" t="str">
        <f>'Main Industries Employment'!P21</f>
        <v>2014-18</v>
      </c>
      <c r="S2" s="24"/>
      <c r="T2" s="24"/>
    </row>
    <row r="3" spans="1:20" x14ac:dyDescent="0.45">
      <c r="B3" t="str">
        <f>'Employment CI No IT'!B22</f>
        <v>Alberta</v>
      </c>
      <c r="C3" s="4">
        <f>'Employment CI No IT'!O22</f>
        <v>5.6467115175204752E-2</v>
      </c>
      <c r="D3" s="4">
        <f>'Employment CI No IT'!P22</f>
        <v>-4.7888229402737181E-3</v>
      </c>
      <c r="E3" s="4"/>
      <c r="F3" s="4">
        <f>'Employment CI with IT'!O22</f>
        <v>5.7843940754527257E-2</v>
      </c>
      <c r="G3" s="4">
        <f>'Employment CI with IT'!P22</f>
        <v>7.1368594914833494E-4</v>
      </c>
      <c r="I3" s="4">
        <f>VLOOKUP($B3,'2010-18 Culture Jobs'!$T$7:$V$20,3,FALSE)</f>
        <v>1.4550635276603829E-2</v>
      </c>
      <c r="J3" s="4">
        <f>VLOOKUP($B3,'2010-18 Culture Jobs'!$T$7:$V$20,2,FALSE)</f>
        <v>-5.7091423428057092E-2</v>
      </c>
      <c r="L3" s="4">
        <f>'Main Industries Employment'!O22</f>
        <v>2.5214303128394233E-2</v>
      </c>
      <c r="M3" s="4">
        <f>'Main Industries Employment'!P22</f>
        <v>7.9308974779741526E-3</v>
      </c>
      <c r="S3" s="5"/>
      <c r="T3" s="5"/>
    </row>
    <row r="4" spans="1:20" x14ac:dyDescent="0.45">
      <c r="B4" t="str">
        <f>'Employment CI No IT'!B23</f>
        <v>British Columbia</v>
      </c>
      <c r="C4" s="4">
        <f>'Employment CI No IT'!O23</f>
        <v>1.7809509549475688E-3</v>
      </c>
      <c r="D4" s="4">
        <f>'Employment CI No IT'!P23</f>
        <v>4.3039875201659195E-2</v>
      </c>
      <c r="E4" s="4"/>
      <c r="F4" s="4">
        <f>'Employment CI with IT'!O23</f>
        <v>1.8357528377507926E-2</v>
      </c>
      <c r="G4" s="4">
        <f>'Employment CI with IT'!P23</f>
        <v>5.3756832030428026E-2</v>
      </c>
      <c r="I4" s="4">
        <f>VLOOKUP($B4,'2010-18 Culture Jobs'!$T$7:$V$20,3,FALSE)</f>
        <v>8.1268964855971682E-3</v>
      </c>
      <c r="J4" s="4">
        <f>VLOOKUP($B4,'2010-18 Culture Jobs'!$T$7:$V$20,2,FALSE)</f>
        <v>8.3644071122973659E-2</v>
      </c>
      <c r="L4" s="4">
        <f>'Main Industries Employment'!O23</f>
        <v>2.7049743034093243E-3</v>
      </c>
      <c r="M4" s="4">
        <f>'Main Industries Employment'!P23</f>
        <v>1.8650257359787314E-2</v>
      </c>
      <c r="S4" s="5"/>
      <c r="T4" s="5"/>
    </row>
    <row r="5" spans="1:20" x14ac:dyDescent="0.45">
      <c r="B5" t="str">
        <f>'Employment CI No IT'!B24</f>
        <v>Manitoba</v>
      </c>
      <c r="C5" s="4">
        <f>'Employment CI No IT'!O24</f>
        <v>1.8012112607683761E-3</v>
      </c>
      <c r="D5" s="4">
        <f>'Employment CI No IT'!P24</f>
        <v>5.790971617799201E-2</v>
      </c>
      <c r="E5" s="4"/>
      <c r="F5" s="4">
        <f>'Employment CI with IT'!O24</f>
        <v>1.2698006230611014E-2</v>
      </c>
      <c r="G5" s="4">
        <f>'Employment CI with IT'!P24</f>
        <v>4.0801575987850169E-2</v>
      </c>
      <c r="I5" s="4">
        <f>VLOOKUP($B5,'2010-18 Culture Jobs'!$T$7:$V$20,3,FALSE)</f>
        <v>9.3919038597745086E-3</v>
      </c>
      <c r="J5" s="4">
        <f>VLOOKUP($B5,'2010-18 Culture Jobs'!$T$7:$V$20,2,FALSE)</f>
        <v>-3.4583352938408696E-2</v>
      </c>
      <c r="L5" s="4">
        <f>'Main Industries Employment'!O25</f>
        <v>7.4280423507464555E-3</v>
      </c>
      <c r="M5" s="4">
        <f>'Main Industries Employment'!P25</f>
        <v>5.6654596543759261E-3</v>
      </c>
      <c r="S5" s="5"/>
      <c r="T5" s="5"/>
    </row>
    <row r="6" spans="1:20" x14ac:dyDescent="0.45">
      <c r="B6" t="str">
        <f>'Employment CI No IT'!B25</f>
        <v>New Brunswick</v>
      </c>
      <c r="C6" s="4">
        <f>'Employment CI No IT'!O25</f>
        <v>1.7547648865911425E-2</v>
      </c>
      <c r="D6" s="4">
        <f>'Employment CI No IT'!P25</f>
        <v>-1.0304014427031216E-2</v>
      </c>
      <c r="E6" s="4"/>
      <c r="F6" s="4">
        <f>'Employment CI with IT'!O25</f>
        <v>2.4488891085133968E-2</v>
      </c>
      <c r="G6" s="4">
        <f>'Employment CI with IT'!P25</f>
        <v>-4.8840063406185852E-4</v>
      </c>
      <c r="I6" s="4">
        <f>VLOOKUP($B6,'2010-18 Culture Jobs'!$T$7:$V$20,3,FALSE)</f>
        <v>-1.3303529923230584E-2</v>
      </c>
      <c r="J6" s="4">
        <f>VLOOKUP($B6,'2010-18 Culture Jobs'!$T$7:$V$20,2,FALSE)</f>
        <v>-0.15667774086378738</v>
      </c>
      <c r="L6" s="4">
        <f>'Main Industries Employment'!O26</f>
        <v>-4.2054824109540867E-3</v>
      </c>
      <c r="M6" s="4">
        <f>'Main Industries Employment'!P26</f>
        <v>-4.0651416447046174E-5</v>
      </c>
      <c r="S6" s="5"/>
      <c r="T6" s="5"/>
    </row>
    <row r="7" spans="1:20" x14ac:dyDescent="0.45">
      <c r="B7" t="str">
        <f>'Employment CI No IT'!B26</f>
        <v>Newfoundland and Labrador</v>
      </c>
      <c r="C7" s="4">
        <f>'Employment CI No IT'!O26</f>
        <v>0.10612086404742471</v>
      </c>
      <c r="D7" s="4">
        <f>'Employment CI No IT'!P26</f>
        <v>-3.5614124412723158E-2</v>
      </c>
      <c r="E7" s="4"/>
      <c r="F7" s="4">
        <f>'Employment CI with IT'!O26</f>
        <v>0.12193694762570906</v>
      </c>
      <c r="G7" s="4">
        <f>'Employment CI with IT'!P26</f>
        <v>-1.7085704934996393E-2</v>
      </c>
      <c r="I7" s="4">
        <f>VLOOKUP($B7,'2010-18 Culture Jobs'!$T$7:$V$20,3,FALSE)</f>
        <v>-9.0076974436439361E-3</v>
      </c>
      <c r="J7" s="4">
        <f>VLOOKUP($B7,'2010-18 Culture Jobs'!$T$7:$V$20,2,FALSE)</f>
        <v>2.0210185933710592E-3</v>
      </c>
      <c r="L7" s="4">
        <f>'Main Industries Employment'!O27</f>
        <v>6.7834284610965856E-3</v>
      </c>
      <c r="M7" s="4">
        <f>'Main Industries Employment'!P27</f>
        <v>-8.8978656440856785E-3</v>
      </c>
      <c r="S7" s="5"/>
      <c r="T7" s="5"/>
    </row>
    <row r="8" spans="1:20" x14ac:dyDescent="0.45">
      <c r="B8" t="str">
        <f>'Employment CI No IT'!B27</f>
        <v>North (NorthWest, Northern, Nunavut and Yukon)</v>
      </c>
      <c r="C8" s="4">
        <f>'Employment CI No IT'!O27</f>
        <v>0.13919768655229481</v>
      </c>
      <c r="D8" s="4">
        <f>'Employment CI No IT'!P27</f>
        <v>0</v>
      </c>
      <c r="E8" s="4"/>
      <c r="F8" s="4">
        <f>'Employment CI with IT'!O27</f>
        <v>0.14986768306655951</v>
      </c>
      <c r="G8" s="4">
        <f>'Employment CI with IT'!P27</f>
        <v>3.0722328115213582E-3</v>
      </c>
      <c r="I8" s="4" t="e">
        <f>VLOOKUP($B8,'2010-18 Culture Jobs'!$T$7:$V$20,3,FALSE)</f>
        <v>#N/A</v>
      </c>
      <c r="J8" s="4" t="e">
        <f>VLOOKUP($B8,'2010-18 Culture Jobs'!$T$7:$V$20,2,FALSE)</f>
        <v>#N/A</v>
      </c>
      <c r="L8" s="4">
        <f>'Main Industries Employment'!O28</f>
        <v>1.9403160201515668E-2</v>
      </c>
      <c r="M8" s="4">
        <f>'Main Industries Employment'!P28</f>
        <v>6.7776432249215812E-3</v>
      </c>
      <c r="S8" s="5"/>
      <c r="T8" s="5"/>
    </row>
    <row r="9" spans="1:20" x14ac:dyDescent="0.45">
      <c r="B9" t="str">
        <f>'Employment CI No IT'!B28</f>
        <v>Nova Scotia</v>
      </c>
      <c r="C9" s="4">
        <f>'Employment CI No IT'!O28</f>
        <v>1.0302729644139141E-2</v>
      </c>
      <c r="D9" s="4">
        <f>'Employment CI No IT'!P28</f>
        <v>4.6728310278272733E-2</v>
      </c>
      <c r="E9" s="4"/>
      <c r="F9" s="4">
        <f>'Employment CI with IT'!O28</f>
        <v>2.398417739180414E-2</v>
      </c>
      <c r="G9" s="4">
        <f>'Employment CI with IT'!P28</f>
        <v>2.7176794532300708E-2</v>
      </c>
      <c r="I9" s="4">
        <f>VLOOKUP($B9,'2010-18 Culture Jobs'!$T$7:$V$20,3,FALSE)</f>
        <v>2.2335852319231853E-2</v>
      </c>
      <c r="J9" s="4">
        <f>VLOOKUP($B9,'2010-18 Culture Jobs'!$T$7:$V$20,2,FALSE)</f>
        <v>-2.3254040866117719E-2</v>
      </c>
      <c r="L9" s="4">
        <f>'Main Industries Employment'!O29</f>
        <v>-7.0967970987700912E-3</v>
      </c>
      <c r="M9" s="4">
        <f>'Main Industries Employment'!P29</f>
        <v>2.9530137924358435E-3</v>
      </c>
      <c r="S9" s="5"/>
      <c r="T9" s="5"/>
    </row>
    <row r="10" spans="1:20" x14ac:dyDescent="0.45">
      <c r="B10" t="str">
        <f>'Employment CI No IT'!B29</f>
        <v>Ontario</v>
      </c>
      <c r="C10" s="4">
        <f>'Employment CI No IT'!O29</f>
        <v>2.695956234526431E-2</v>
      </c>
      <c r="D10" s="4">
        <f>'Employment CI No IT'!P29</f>
        <v>2.2506018157945951E-2</v>
      </c>
      <c r="E10" s="4"/>
      <c r="F10" s="4">
        <f>'Employment CI with IT'!O29</f>
        <v>3.2705904620136117E-2</v>
      </c>
      <c r="G10" s="4">
        <f>'Employment CI with IT'!P29</f>
        <v>3.6528664482152529E-2</v>
      </c>
      <c r="I10" s="4">
        <f>VLOOKUP($B10,'2010-18 Culture Jobs'!$T$7:$V$20,3,FALSE)</f>
        <v>1.102793472009389E-2</v>
      </c>
      <c r="J10" s="4">
        <f>VLOOKUP($B10,'2010-18 Culture Jobs'!$T$7:$V$20,2,FALSE)</f>
        <v>7.6271491907868652E-3</v>
      </c>
      <c r="L10" s="4">
        <f>'Main Industries Employment'!O30</f>
        <v>8.0941445238411625E-3</v>
      </c>
      <c r="M10" s="4">
        <f>'Main Industries Employment'!P30</f>
        <v>9.9478507386077109E-3</v>
      </c>
      <c r="S10" s="5"/>
      <c r="T10" s="5"/>
    </row>
    <row r="11" spans="1:20" x14ac:dyDescent="0.45">
      <c r="B11" t="str">
        <f>'Employment CI No IT'!B30</f>
        <v>Prince Edward Island</v>
      </c>
      <c r="C11" s="4">
        <f>'Employment CI No IT'!O30</f>
        <v>7.1450682864458104E-2</v>
      </c>
      <c r="D11" s="4">
        <f>'Employment CI No IT'!P30</f>
        <v>7.8961400231348788E-2</v>
      </c>
      <c r="E11" s="4"/>
      <c r="F11" s="4">
        <f>'Employment CI with IT'!O30</f>
        <v>5.0406858667031429E-2</v>
      </c>
      <c r="G11" s="4">
        <f>'Employment CI with IT'!P30</f>
        <v>7.2163265133729615E-2</v>
      </c>
      <c r="I11" s="4">
        <f>VLOOKUP($B11,'2010-18 Culture Jobs'!$T$7:$V$20,3,FALSE)</f>
        <v>-1.1077196376886089E-2</v>
      </c>
      <c r="J11" s="4">
        <f>VLOOKUP($B11,'2010-18 Culture Jobs'!$T$7:$V$20,2,FALSE)</f>
        <v>-1.8937080024434942E-2</v>
      </c>
      <c r="L11" s="4">
        <f>'Main Industries Employment'!O31</f>
        <v>1.8166843247910291E-2</v>
      </c>
      <c r="M11" s="4">
        <f>'Main Industries Employment'!P31</f>
        <v>3.6893788301288755E-3</v>
      </c>
      <c r="S11" s="5"/>
      <c r="T11" s="5"/>
    </row>
    <row r="12" spans="1:20" x14ac:dyDescent="0.45">
      <c r="B12" t="str">
        <f>'Employment CI No IT'!B31</f>
        <v>Quebec</v>
      </c>
      <c r="C12" s="4">
        <f>'Employment CI No IT'!O31</f>
        <v>5.2383703787055591E-3</v>
      </c>
      <c r="D12" s="4">
        <f>'Employment CI No IT'!P31</f>
        <v>1.7376367973679363E-2</v>
      </c>
      <c r="E12" s="4"/>
      <c r="F12" s="4">
        <f>'Employment CI with IT'!O31</f>
        <v>6.8514638899830338E-3</v>
      </c>
      <c r="G12" s="4">
        <f>'Employment CI with IT'!P31</f>
        <v>3.1082978705173847E-2</v>
      </c>
      <c r="I12" s="4">
        <f>VLOOKUP($B12,'2010-18 Culture Jobs'!$T$7:$V$20,3,FALSE)</f>
        <v>-2.2354944361580031E-3</v>
      </c>
      <c r="J12" s="4">
        <f>VLOOKUP($B12,'2010-18 Culture Jobs'!$T$7:$V$20,2,FALSE)</f>
        <v>3.9043516327346324E-2</v>
      </c>
      <c r="L12" s="4">
        <f>'Main Industries Employment'!O32</f>
        <v>5.9895298790630935E-3</v>
      </c>
      <c r="M12" s="4">
        <f>'Main Industries Employment'!P32</f>
        <v>6.6514097162706509E-3</v>
      </c>
      <c r="S12" s="5"/>
      <c r="T12" s="5"/>
    </row>
    <row r="13" spans="1:20" x14ac:dyDescent="0.45">
      <c r="B13" t="str">
        <f>'Employment CI No IT'!B32</f>
        <v>Saskatchewan</v>
      </c>
      <c r="C13" s="4">
        <f>'Employment CI No IT'!O32</f>
        <v>1.3767938566315419E-2</v>
      </c>
      <c r="D13" s="4">
        <f>'Employment CI No IT'!P32</f>
        <v>1.2847518365830091E-2</v>
      </c>
      <c r="E13" s="4"/>
      <c r="F13" s="4">
        <f>'Employment CI with IT'!O32</f>
        <v>1.9674183854304195E-2</v>
      </c>
      <c r="G13" s="4">
        <f>'Employment CI with IT'!P32</f>
        <v>1.8913933159041774E-2</v>
      </c>
      <c r="I13" s="4">
        <f>VLOOKUP($B13,'2010-18 Culture Jobs'!$T$7:$V$20,3,FALSE)</f>
        <v>2.2900216755906255E-2</v>
      </c>
      <c r="J13" s="4">
        <f>VLOOKUP($B13,'2010-18 Culture Jobs'!$T$7:$V$20,2,FALSE)</f>
        <v>6.1845790947958133E-2</v>
      </c>
      <c r="L13" s="4">
        <f>'Main Industries Employment'!O33</f>
        <v>1.51812399414748E-2</v>
      </c>
      <c r="M13" s="4">
        <f>'Main Industries Employment'!P33</f>
        <v>3.6719049224198663E-3</v>
      </c>
      <c r="S13" s="5"/>
      <c r="T13" s="5"/>
    </row>
    <row r="14" spans="1:20" x14ac:dyDescent="0.45">
      <c r="C14" s="4"/>
      <c r="D14" s="4"/>
      <c r="E14" s="4"/>
      <c r="F14" s="4"/>
      <c r="G14" s="4"/>
      <c r="S14" s="5"/>
      <c r="T14" s="5"/>
    </row>
    <row r="15" spans="1:20" x14ac:dyDescent="0.45">
      <c r="A15" s="26" t="s">
        <v>87</v>
      </c>
      <c r="C15" s="27" t="s">
        <v>78</v>
      </c>
      <c r="D15" s="27"/>
      <c r="E15" s="25"/>
      <c r="F15" s="27" t="s">
        <v>77</v>
      </c>
      <c r="G15" s="27"/>
      <c r="I15" s="27" t="s">
        <v>79</v>
      </c>
      <c r="J15" s="27"/>
      <c r="L15" s="27" t="s">
        <v>90</v>
      </c>
      <c r="M15" s="27"/>
    </row>
    <row r="16" spans="1:20" x14ac:dyDescent="0.45">
      <c r="C16" s="26" t="str">
        <f>'Real GDP CI No IT'!AA21</f>
        <v>2010-14</v>
      </c>
      <c r="D16" s="26" t="str">
        <f>'Real GDP CI No IT'!AB21</f>
        <v>2014-18</v>
      </c>
      <c r="E16" s="26"/>
      <c r="F16" s="26" t="str">
        <f>'Real GDP CI With IT'!AA21</f>
        <v>2010-14</v>
      </c>
      <c r="G16" s="26" t="str">
        <f>'Real GDP CI With IT'!AB21</f>
        <v>2014-18</v>
      </c>
      <c r="I16" s="26" t="str">
        <f>'2010-18 Culture GDP'!V6</f>
        <v>2010-14</v>
      </c>
      <c r="J16" s="26" t="str">
        <f>'2010-18 Culture GDP'!U6</f>
        <v>2014-18</v>
      </c>
      <c r="L16" t="str">
        <f>'Main Industries Output'!O21</f>
        <v>2010-14</v>
      </c>
      <c r="M16" t="str">
        <f>'Main Industries Output'!P21</f>
        <v>2014-18</v>
      </c>
    </row>
    <row r="17" spans="2:13" x14ac:dyDescent="0.45">
      <c r="B17" t="str">
        <f>B3</f>
        <v>Alberta</v>
      </c>
      <c r="C17" s="4">
        <f>'Real GDP CI No IT'!AA22</f>
        <v>7.1218742833951465E-2</v>
      </c>
      <c r="D17" s="4">
        <f>'Real GDP CI No IT'!AB22</f>
        <v>-7.5745904503007111E-2</v>
      </c>
      <c r="E17" s="4"/>
      <c r="F17" s="4">
        <f>'Real GDP CI With IT'!AA22</f>
        <v>7.0390654011097453E-2</v>
      </c>
      <c r="G17" s="4">
        <f>'Real GDP CI With IT'!AB22</f>
        <v>-6.1526362047777172E-2</v>
      </c>
      <c r="I17" s="4">
        <f>VLOOKUP($B3,'2010-18 Culture GDP'!$T$7:$W$20,2,FALSE)</f>
        <v>-1.0599323198654753E-2</v>
      </c>
      <c r="J17" s="4">
        <f>VLOOKUP($B3,'2010-18 Culture GDP'!$T$7:$W$20,3,FALSE)</f>
        <v>4.8587727430516869E-2</v>
      </c>
      <c r="L17" s="4">
        <f>'Main Industries Output'!O22</f>
        <v>5.7933333224050365E-2</v>
      </c>
      <c r="M17" s="4">
        <f>'Main Industries Output'!P22</f>
        <v>3.5586936780709344E-3</v>
      </c>
    </row>
    <row r="18" spans="2:13" x14ac:dyDescent="0.45">
      <c r="B18" t="str">
        <f>B4</f>
        <v>British Columbia</v>
      </c>
      <c r="C18" s="4">
        <f>'Real GDP CI No IT'!AA23</f>
        <v>7.041442275953691E-2</v>
      </c>
      <c r="D18" s="4">
        <f>'Real GDP CI No IT'!AB23</f>
        <v>2.0478185516690228E-2</v>
      </c>
      <c r="E18" s="4"/>
      <c r="F18" s="4">
        <f>'Real GDP CI With IT'!AA23</f>
        <v>7.3565937205795517E-2</v>
      </c>
      <c r="G18" s="4">
        <f>'Real GDP CI With IT'!AB23</f>
        <v>2.8378573667081186E-2</v>
      </c>
      <c r="I18" s="4">
        <f>VLOOKUP($B4,'2010-18 Culture GDP'!$T$7:$W$20,2,FALSE)</f>
        <v>2.9517402150547101E-2</v>
      </c>
      <c r="J18" s="4">
        <f>VLOOKUP($B4,'2010-18 Culture GDP'!$T$7:$W$20,3,FALSE)</f>
        <v>4.0909760170090514E-2</v>
      </c>
      <c r="L18" s="4">
        <f>'Main Industries Output'!O23</f>
        <v>2.9373904197291578E-2</v>
      </c>
      <c r="M18" s="4">
        <f>'Main Industries Output'!P23</f>
        <v>3.1018937026393134E-2</v>
      </c>
    </row>
    <row r="19" spans="2:13" x14ac:dyDescent="0.45">
      <c r="B19" t="str">
        <f>B5</f>
        <v>Manitoba</v>
      </c>
      <c r="C19" s="4">
        <f>'Real GDP CI No IT'!AA24</f>
        <v>7.769585007266433E-2</v>
      </c>
      <c r="D19" s="4">
        <f>'Real GDP CI No IT'!AB24</f>
        <v>2.9552938973711917E-2</v>
      </c>
      <c r="E19" s="4"/>
      <c r="F19" s="4">
        <f>'Real GDP CI With IT'!AA24</f>
        <v>5.6169207894473105E-2</v>
      </c>
      <c r="G19" s="4">
        <f>'Real GDP CI With IT'!AB24</f>
        <v>2.6019546969810126E-2</v>
      </c>
      <c r="I19" s="4">
        <f>VLOOKUP($B5,'2010-18 Culture GDP'!$T$7:$W$20,2,FALSE)</f>
        <v>-8.2130620426994483E-3</v>
      </c>
      <c r="J19" s="4">
        <f>VLOOKUP($B5,'2010-18 Culture GDP'!$T$7:$W$20,3,FALSE)</f>
        <v>3.9179345296916024E-2</v>
      </c>
      <c r="L19" s="4">
        <f>'Main Industries Output'!O24</f>
        <v>2.2026471909829315E-2</v>
      </c>
      <c r="M19" s="4">
        <f>'Main Industries Output'!P24</f>
        <v>1.8267583257593811E-2</v>
      </c>
    </row>
    <row r="20" spans="2:13" x14ac:dyDescent="0.45">
      <c r="B20" t="str">
        <f>B6</f>
        <v>New Brunswick</v>
      </c>
      <c r="C20" s="4">
        <f>'Real GDP CI No IT'!AA25</f>
        <v>1.1308610667993824E-2</v>
      </c>
      <c r="D20" s="4">
        <f>'Real GDP CI No IT'!AB25</f>
        <v>-6.9483183429917883E-2</v>
      </c>
      <c r="E20" s="4"/>
      <c r="F20" s="4">
        <f>'Real GDP CI With IT'!AA25</f>
        <v>-3.4287032997383227E-3</v>
      </c>
      <c r="G20" s="4">
        <f>'Real GDP CI With IT'!AB25</f>
        <v>-3.3201064033610672E-2</v>
      </c>
      <c r="I20" s="4">
        <f>VLOOKUP($B6,'2010-18 Culture GDP'!$T$7:$W$20,2,FALSE)</f>
        <v>-5.2572237788358622E-3</v>
      </c>
      <c r="J20" s="4">
        <f>VLOOKUP($B6,'2010-18 Culture GDP'!$T$7:$W$20,3,FALSE)</f>
        <v>-1.2034290486829802E-3</v>
      </c>
      <c r="L20" s="4">
        <f>'Main Industries Output'!O25</f>
        <v>-5.3343197858712887E-3</v>
      </c>
      <c r="M20" s="4">
        <f>'Main Industries Output'!P25</f>
        <v>1.1514151553377205E-2</v>
      </c>
    </row>
    <row r="21" spans="2:13" x14ac:dyDescent="0.45">
      <c r="B21" t="str">
        <f>B7</f>
        <v>Newfoundland and Labrador</v>
      </c>
      <c r="C21" s="4">
        <f>'Real GDP CI No IT'!AA26</f>
        <v>5.3091061770442316E-2</v>
      </c>
      <c r="D21" s="4">
        <f>'Real GDP CI No IT'!AB26</f>
        <v>-1.6144880452010346E-3</v>
      </c>
      <c r="E21" s="4"/>
      <c r="F21" s="4">
        <f>'Real GDP CI With IT'!AA26</f>
        <v>4.5011184942805427E-2</v>
      </c>
      <c r="G21" s="4">
        <f>'Real GDP CI With IT'!AB26</f>
        <v>3.4110342354611856E-3</v>
      </c>
      <c r="I21" s="4">
        <f>VLOOKUP($B7,'2010-18 Culture GDP'!$T$7:$W$20,2,FALSE)</f>
        <v>9.7744911651482802E-3</v>
      </c>
      <c r="J21" s="4">
        <f>VLOOKUP($B7,'2010-18 Culture GDP'!$T$7:$W$20,3,FALSE)</f>
        <v>3.4339889000510215E-2</v>
      </c>
      <c r="L21" s="4">
        <f>'Main Industries Output'!O26</f>
        <v>2.2716263295938788E-3</v>
      </c>
      <c r="M21" s="4">
        <f>'Main Industries Output'!P26</f>
        <v>2.6315745819851522E-3</v>
      </c>
    </row>
    <row r="22" spans="2:13" x14ac:dyDescent="0.45">
      <c r="B22" t="str">
        <f>B8</f>
        <v>North (NorthWest, Northern, Nunavut and Yukon)</v>
      </c>
      <c r="C22" s="4">
        <f>'Real GDP CI No IT'!AA27</f>
        <v>1.9925855634396639E-2</v>
      </c>
      <c r="D22" s="4">
        <f>'Real GDP CI No IT'!AB27</f>
        <v>-2.8510055270590251E-2</v>
      </c>
      <c r="E22" s="4"/>
      <c r="F22" s="4">
        <f>'Real GDP CI With IT'!AA27</f>
        <v>4.1312039176919502E-3</v>
      </c>
      <c r="G22" s="4">
        <f>'Real GDP CI With IT'!AB27</f>
        <v>-3.0783567640530807E-2</v>
      </c>
      <c r="I22" s="4" t="e">
        <f>VLOOKUP($B8,'2010-18 Culture GDP'!$T$7:$W$20,2,FALSE)</f>
        <v>#N/A</v>
      </c>
      <c r="J22" s="4" t="e">
        <f>VLOOKUP($B8,'2010-18 Culture GDP'!$T$7:$W$20,3,FALSE)</f>
        <v>#N/A</v>
      </c>
      <c r="L22" s="4">
        <f>'Main Industries Output'!O27</f>
        <v>1.1684112004386016E-2</v>
      </c>
      <c r="M22" s="4">
        <f>'Main Industries Output'!P27</f>
        <v>3.0418538888448365E-2</v>
      </c>
    </row>
    <row r="23" spans="2:13" x14ac:dyDescent="0.45">
      <c r="B23" t="str">
        <f>B9</f>
        <v>Nova Scotia</v>
      </c>
      <c r="C23" s="4">
        <f>'Real GDP CI No IT'!AA28</f>
        <v>3.872035698808185E-2</v>
      </c>
      <c r="D23" s="4">
        <f>'Real GDP CI No IT'!AB28</f>
        <v>1.3634843023357934E-2</v>
      </c>
      <c r="E23" s="4"/>
      <c r="F23" s="4">
        <f>'Real GDP CI With IT'!AA28</f>
        <v>2.8752672983813454E-2</v>
      </c>
      <c r="G23" s="4">
        <f>'Real GDP CI With IT'!AB28</f>
        <v>3.0147719669546547E-2</v>
      </c>
      <c r="I23" s="4">
        <f>VLOOKUP($B9,'2010-18 Culture GDP'!$T$7:$W$20,2,FALSE)</f>
        <v>1.2580290772344904E-2</v>
      </c>
      <c r="J23" s="4">
        <f>VLOOKUP($B9,'2010-18 Culture GDP'!$T$7:$W$20,3,FALSE)</f>
        <v>3.8044743416270732E-2</v>
      </c>
      <c r="L23" s="4">
        <f>'Main Industries Output'!O28</f>
        <v>-3.2368497844930122E-3</v>
      </c>
      <c r="M23" s="4">
        <f>'Main Industries Output'!P28</f>
        <v>1.3575494098884366E-2</v>
      </c>
    </row>
    <row r="24" spans="2:13" x14ac:dyDescent="0.45">
      <c r="B24" t="str">
        <f>B10</f>
        <v>Ontario</v>
      </c>
      <c r="C24" s="4">
        <f>'Real GDP CI No IT'!AA29</f>
        <v>2.2612409092286123E-2</v>
      </c>
      <c r="D24" s="4">
        <f>'Real GDP CI No IT'!AB29</f>
        <v>4.2458880522408649E-2</v>
      </c>
      <c r="E24" s="4"/>
      <c r="F24" s="4">
        <f>'Real GDP CI With IT'!AA29</f>
        <v>3.7353495948796667E-2</v>
      </c>
      <c r="G24" s="4">
        <f>'Real GDP CI With IT'!AB29</f>
        <v>5.300391721975295E-2</v>
      </c>
      <c r="I24" s="4">
        <f>VLOOKUP($B10,'2010-18 Culture GDP'!$T$7:$W$20,2,FALSE)</f>
        <v>2.8937535575873197E-2</v>
      </c>
      <c r="J24" s="4">
        <f>VLOOKUP($B10,'2010-18 Culture GDP'!$T$7:$W$20,3,FALSE)</f>
        <v>3.2902634967812094E-2</v>
      </c>
      <c r="L24" s="4">
        <f>'Main Industries Output'!O29</f>
        <v>2.0492254248886788E-2</v>
      </c>
      <c r="M24" s="4">
        <f>'Main Industries Output'!P29</f>
        <v>2.639621905095213E-2</v>
      </c>
    </row>
    <row r="25" spans="2:13" x14ac:dyDescent="0.45">
      <c r="B25" t="str">
        <f>B11</f>
        <v>Prince Edward Island</v>
      </c>
      <c r="C25" s="4">
        <f>'Real GDP CI No IT'!AA30</f>
        <v>-3.3978295645281653E-3</v>
      </c>
      <c r="D25" s="4">
        <f>'Real GDP CI No IT'!AB30</f>
        <v>6.8997416175582416E-3</v>
      </c>
      <c r="E25" s="4"/>
      <c r="F25" s="4">
        <f>'Real GDP CI With IT'!AA30</f>
        <v>6.9900674319716138E-3</v>
      </c>
      <c r="G25" s="4">
        <f>'Real GDP CI With IT'!AB30</f>
        <v>3.1321327405818611E-2</v>
      </c>
      <c r="I25" s="4">
        <f>VLOOKUP($B11,'2010-18 Culture GDP'!$T$7:$W$20,2,FALSE)</f>
        <v>1.6287114898269728E-2</v>
      </c>
      <c r="J25" s="4">
        <f>VLOOKUP($B11,'2010-18 Culture GDP'!$T$7:$W$20,3,FALSE)</f>
        <v>5.0873194271585653E-3</v>
      </c>
      <c r="L25" s="4">
        <f>'Main Industries Output'!O30</f>
        <v>1.134124415887916E-2</v>
      </c>
      <c r="M25" s="4">
        <f>'Main Industries Output'!P30</f>
        <v>2.6488544951421167E-2</v>
      </c>
    </row>
    <row r="26" spans="2:13" x14ac:dyDescent="0.45">
      <c r="B26" t="str">
        <f>B12</f>
        <v>Quebec</v>
      </c>
      <c r="C26" s="4">
        <f>'Real GDP CI No IT'!AA31</f>
        <v>2.1051123419645101E-2</v>
      </c>
      <c r="D26" s="4">
        <f>'Real GDP CI No IT'!AB31</f>
        <v>1.2233887865532367E-2</v>
      </c>
      <c r="E26" s="4"/>
      <c r="F26" s="4">
        <f>'Real GDP CI With IT'!AA31</f>
        <v>4.0314174700004868E-2</v>
      </c>
      <c r="G26" s="4">
        <f>'Real GDP CI With IT'!AB31</f>
        <v>2.7109717608167605E-2</v>
      </c>
      <c r="I26" s="4">
        <f>VLOOKUP($B12,'2010-18 Culture GDP'!$T$7:$W$20,2,FALSE)</f>
        <v>2.161807710143715E-2</v>
      </c>
      <c r="J26" s="4">
        <f>VLOOKUP($B12,'2010-18 Culture GDP'!$T$7:$W$20,3,FALSE)</f>
        <v>8.3355941775746789E-3</v>
      </c>
      <c r="L26" s="4">
        <f>'Main Industries Output'!O31</f>
        <v>1.5891669514295437E-2</v>
      </c>
      <c r="M26" s="4">
        <f>'Main Industries Output'!P31</f>
        <v>2.2553056287332618E-2</v>
      </c>
    </row>
    <row r="27" spans="2:13" x14ac:dyDescent="0.45">
      <c r="B27" t="str">
        <f>B13</f>
        <v>Saskatchewan</v>
      </c>
      <c r="C27" s="4">
        <f>'Real GDP CI No IT'!AA32</f>
        <v>6.0601680334939623E-2</v>
      </c>
      <c r="D27" s="4">
        <f>'Real GDP CI No IT'!AB32</f>
        <v>-7.719314135866473E-2</v>
      </c>
      <c r="E27" s="4"/>
      <c r="F27" s="4">
        <f>'Real GDP CI With IT'!AA32</f>
        <v>6.7180019612516073E-2</v>
      </c>
      <c r="G27" s="4">
        <f>'Real GDP CI With IT'!AB32</f>
        <v>-6.3707360008052549E-2</v>
      </c>
      <c r="I27" s="4">
        <f>VLOOKUP($B13,'2010-18 Culture GDP'!$T$7:$W$20,2,FALSE)</f>
        <v>-4.2326454714680661E-3</v>
      </c>
      <c r="J27" s="4">
        <f>VLOOKUP($B13,'2010-18 Culture GDP'!$T$7:$W$20,3,FALSE)</f>
        <v>4.7919547641543714E-2</v>
      </c>
      <c r="L27" s="4">
        <f>'Main Industries Output'!O32</f>
        <v>3.9270558598449634E-2</v>
      </c>
      <c r="M27" s="4">
        <f>'Main Industries Output'!P32</f>
        <v>6.3683788158892529E-3</v>
      </c>
    </row>
  </sheetData>
  <mergeCells count="7">
    <mergeCell ref="L1:M1"/>
    <mergeCell ref="L15:M15"/>
    <mergeCell ref="C1:D1"/>
    <mergeCell ref="F15:G15"/>
    <mergeCell ref="C15:D15"/>
    <mergeCell ref="I15:J15"/>
    <mergeCell ref="I1:J1"/>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9676B-EF1D-4161-BCB9-C84DBA848E3A}">
  <dimension ref="B1:P34"/>
  <sheetViews>
    <sheetView tabSelected="1" zoomScale="85" zoomScaleNormal="85" workbookViewId="0">
      <pane xSplit="2" ySplit="9" topLeftCell="C10" activePane="bottomRight" state="frozen"/>
      <selection activeCell="D3" sqref="D3"/>
      <selection pane="topRight" activeCell="D3" sqref="D3"/>
      <selection pane="bottomLeft" activeCell="D3" sqref="D3"/>
      <selection pane="bottomRight" activeCell="D3" sqref="D3"/>
    </sheetView>
  </sheetViews>
  <sheetFormatPr defaultRowHeight="14.25" x14ac:dyDescent="0.45"/>
  <cols>
    <col min="2" max="2" width="41.1328125" bestFit="1" customWidth="1"/>
    <col min="3" max="3" width="23.796875" bestFit="1" customWidth="1"/>
    <col min="4" max="13" width="10.19921875" bestFit="1" customWidth="1"/>
    <col min="14" max="14" width="7.46484375" bestFit="1" customWidth="1"/>
    <col min="15" max="15" width="11.796875" customWidth="1"/>
    <col min="16" max="128" width="7.46484375" bestFit="1" customWidth="1"/>
    <col min="129" max="129" width="5.73046875" bestFit="1" customWidth="1"/>
    <col min="130" max="130" width="5.53125" bestFit="1" customWidth="1"/>
    <col min="131" max="131" width="6.19921875" bestFit="1" customWidth="1"/>
    <col min="132" max="132" width="5.796875" bestFit="1" customWidth="1"/>
    <col min="133" max="135" width="6.3984375" bestFit="1" customWidth="1"/>
    <col min="136" max="136" width="9.1328125" bestFit="1" customWidth="1"/>
    <col min="137" max="137" width="9.46484375" bestFit="1" customWidth="1"/>
    <col min="138" max="138" width="6.53125" bestFit="1" customWidth="1"/>
    <col min="139" max="140" width="6.3984375" bestFit="1" customWidth="1"/>
    <col min="141" max="141" width="9.1328125" bestFit="1" customWidth="1"/>
    <col min="142" max="144" width="6.3984375" bestFit="1" customWidth="1"/>
    <col min="145" max="145" width="9.1328125" bestFit="1" customWidth="1"/>
    <col min="146" max="148" width="6.3984375" bestFit="1" customWidth="1"/>
    <col min="149" max="149" width="9.1328125" bestFit="1" customWidth="1"/>
    <col min="150" max="152" width="6.3984375" bestFit="1" customWidth="1"/>
    <col min="153" max="153" width="9.1328125" bestFit="1" customWidth="1"/>
    <col min="154" max="154" width="9.46484375" bestFit="1" customWidth="1"/>
    <col min="155" max="155" width="6.53125" bestFit="1" customWidth="1"/>
    <col min="156" max="157" width="6.3984375" bestFit="1" customWidth="1"/>
    <col min="158" max="158" width="9.1328125" bestFit="1" customWidth="1"/>
    <col min="159" max="161" width="6.3984375" bestFit="1" customWidth="1"/>
    <col min="162" max="162" width="9.1328125" bestFit="1" customWidth="1"/>
    <col min="163" max="165" width="6.3984375" bestFit="1" customWidth="1"/>
    <col min="166" max="166" width="9.1328125" bestFit="1" customWidth="1"/>
    <col min="167" max="169" width="6.3984375" bestFit="1" customWidth="1"/>
    <col min="170" max="170" width="9.1328125" bestFit="1" customWidth="1"/>
    <col min="171" max="171" width="9.46484375" bestFit="1" customWidth="1"/>
    <col min="172" max="172" width="6.53125" bestFit="1" customWidth="1"/>
    <col min="173" max="174" width="6.3984375" bestFit="1" customWidth="1"/>
    <col min="175" max="175" width="9.1328125" bestFit="1" customWidth="1"/>
    <col min="176" max="178" width="6.3984375" bestFit="1" customWidth="1"/>
    <col min="179" max="179" width="9.1328125" bestFit="1" customWidth="1"/>
    <col min="180" max="182" width="6.3984375" bestFit="1" customWidth="1"/>
    <col min="183" max="183" width="9.1328125" bestFit="1" customWidth="1"/>
    <col min="184" max="185" width="6.3984375" bestFit="1" customWidth="1"/>
    <col min="186" max="186" width="9.1328125" bestFit="1" customWidth="1"/>
    <col min="187" max="187" width="9.46484375" bestFit="1" customWidth="1"/>
  </cols>
  <sheetData>
    <row r="1" spans="2:13" x14ac:dyDescent="0.45">
      <c r="B1" s="1" t="s">
        <v>25</v>
      </c>
      <c r="C1" t="s" vm="9">
        <v>88</v>
      </c>
    </row>
    <row r="2" spans="2:13" x14ac:dyDescent="0.45">
      <c r="B2" s="1" t="s">
        <v>38</v>
      </c>
      <c r="C2" t="s" vm="4">
        <v>43</v>
      </c>
    </row>
    <row r="3" spans="2:13" x14ac:dyDescent="0.45">
      <c r="B3" s="1" t="s">
        <v>39</v>
      </c>
      <c r="C3" t="s" vm="1">
        <v>45</v>
      </c>
    </row>
    <row r="4" spans="2:13" x14ac:dyDescent="0.45">
      <c r="B4" s="1" t="s">
        <v>47</v>
      </c>
      <c r="C4" t="s" vm="6">
        <v>48</v>
      </c>
    </row>
    <row r="6" spans="2:13" x14ac:dyDescent="0.45">
      <c r="B6" s="1" t="s">
        <v>0</v>
      </c>
      <c r="C6" s="1" t="s">
        <v>1</v>
      </c>
    </row>
    <row r="7" spans="2:13" x14ac:dyDescent="0.45">
      <c r="B7" s="1" t="s">
        <v>26</v>
      </c>
      <c r="C7" t="s">
        <v>15</v>
      </c>
      <c r="D7" t="s">
        <v>16</v>
      </c>
      <c r="E7" t="s">
        <v>17</v>
      </c>
      <c r="F7" t="s">
        <v>18</v>
      </c>
      <c r="G7" t="s">
        <v>19</v>
      </c>
      <c r="H7" t="s">
        <v>20</v>
      </c>
      <c r="I7" t="s">
        <v>21</v>
      </c>
      <c r="J7" t="s">
        <v>22</v>
      </c>
      <c r="K7" t="s">
        <v>23</v>
      </c>
      <c r="L7" t="s">
        <v>24</v>
      </c>
      <c r="M7" t="s">
        <v>40</v>
      </c>
    </row>
    <row r="8" spans="2:13" x14ac:dyDescent="0.45">
      <c r="B8" s="2" t="s">
        <v>27</v>
      </c>
      <c r="C8" s="6">
        <v>1452000</v>
      </c>
      <c r="D8" s="6">
        <v>1691200</v>
      </c>
      <c r="E8" s="6">
        <v>1639700</v>
      </c>
      <c r="F8" s="6">
        <v>1720100</v>
      </c>
      <c r="G8" s="6">
        <v>1808800</v>
      </c>
      <c r="H8" s="6">
        <v>1760100</v>
      </c>
      <c r="I8" s="6">
        <v>1650700</v>
      </c>
      <c r="J8" s="6">
        <v>1627400</v>
      </c>
      <c r="K8" s="6">
        <v>1774400</v>
      </c>
      <c r="L8" s="6">
        <v>1861400</v>
      </c>
      <c r="M8" s="6">
        <v>1000000</v>
      </c>
    </row>
    <row r="9" spans="2:13" x14ac:dyDescent="0.45">
      <c r="B9" s="2" t="s">
        <v>28</v>
      </c>
      <c r="C9" s="6">
        <v>1736000</v>
      </c>
      <c r="D9" s="6">
        <v>1766200</v>
      </c>
      <c r="E9" s="6">
        <v>1698900</v>
      </c>
      <c r="F9" s="6">
        <v>1672800</v>
      </c>
      <c r="G9" s="6">
        <v>1748400</v>
      </c>
      <c r="H9" s="6">
        <v>1796800</v>
      </c>
      <c r="I9" s="6">
        <v>1892300</v>
      </c>
      <c r="J9" s="6">
        <v>1852800</v>
      </c>
      <c r="K9" s="6">
        <v>2069400</v>
      </c>
      <c r="L9" s="6">
        <v>2266300</v>
      </c>
      <c r="M9" s="6">
        <v>1073500</v>
      </c>
    </row>
    <row r="10" spans="2:13" x14ac:dyDescent="0.45">
      <c r="B10" s="2" t="s">
        <v>29</v>
      </c>
      <c r="C10" s="6">
        <v>263000</v>
      </c>
      <c r="D10" s="6">
        <v>238300</v>
      </c>
      <c r="E10" s="6">
        <v>276300</v>
      </c>
      <c r="F10" s="6">
        <v>296900</v>
      </c>
      <c r="G10" s="6">
        <v>264900</v>
      </c>
      <c r="H10" s="6">
        <v>294000</v>
      </c>
      <c r="I10" s="6">
        <v>292500</v>
      </c>
      <c r="J10" s="6">
        <v>279400</v>
      </c>
      <c r="K10" s="6">
        <v>331800</v>
      </c>
      <c r="L10" s="6">
        <v>324400</v>
      </c>
      <c r="M10" s="6">
        <v>183700</v>
      </c>
    </row>
    <row r="11" spans="2:13" x14ac:dyDescent="0.45">
      <c r="B11" s="2" t="s">
        <v>30</v>
      </c>
      <c r="C11" s="6">
        <v>147100</v>
      </c>
      <c r="D11" s="6">
        <v>146900</v>
      </c>
      <c r="E11" s="6">
        <v>141200</v>
      </c>
      <c r="F11" s="6">
        <v>148200</v>
      </c>
      <c r="G11" s="6">
        <v>157700</v>
      </c>
      <c r="H11" s="6">
        <v>136600</v>
      </c>
      <c r="I11" s="6">
        <v>150800</v>
      </c>
      <c r="J11" s="6">
        <v>150600</v>
      </c>
      <c r="K11" s="6">
        <v>151300</v>
      </c>
      <c r="L11" s="6">
        <v>160100</v>
      </c>
      <c r="M11" s="6">
        <v>91200</v>
      </c>
    </row>
    <row r="12" spans="2:13" x14ac:dyDescent="0.45">
      <c r="B12" s="2" t="s">
        <v>31</v>
      </c>
      <c r="C12" s="6">
        <v>65800</v>
      </c>
      <c r="D12" s="6">
        <v>78600</v>
      </c>
      <c r="E12" s="6">
        <v>87600</v>
      </c>
      <c r="F12" s="6">
        <v>93200</v>
      </c>
      <c r="G12" s="6">
        <v>98500</v>
      </c>
      <c r="H12" s="6">
        <v>104800</v>
      </c>
      <c r="I12" s="6">
        <v>102600</v>
      </c>
      <c r="J12" s="6">
        <v>95100</v>
      </c>
      <c r="K12" s="6">
        <v>85200</v>
      </c>
      <c r="L12" s="6">
        <v>84100</v>
      </c>
      <c r="M12" s="6">
        <v>41400</v>
      </c>
    </row>
    <row r="13" spans="2:13" x14ac:dyDescent="0.45">
      <c r="B13" s="2" t="s">
        <v>32</v>
      </c>
      <c r="C13" s="6">
        <v>13300</v>
      </c>
      <c r="D13" s="6">
        <v>24700</v>
      </c>
      <c r="E13" s="6">
        <v>20100</v>
      </c>
      <c r="F13" s="6">
        <v>13400</v>
      </c>
      <c r="G13" s="6">
        <v>22400</v>
      </c>
      <c r="H13" s="6">
        <v>26100</v>
      </c>
      <c r="I13" s="6">
        <v>25000</v>
      </c>
      <c r="J13" s="6">
        <v>20000</v>
      </c>
      <c r="K13" s="6">
        <v>22400</v>
      </c>
      <c r="L13" s="6">
        <v>26300</v>
      </c>
      <c r="M13" s="6">
        <v>13600</v>
      </c>
    </row>
    <row r="14" spans="2:13" x14ac:dyDescent="0.45">
      <c r="B14" s="2" t="s">
        <v>33</v>
      </c>
      <c r="C14" s="6">
        <v>224600</v>
      </c>
      <c r="D14" s="6">
        <v>214900</v>
      </c>
      <c r="E14" s="6">
        <v>247000</v>
      </c>
      <c r="F14" s="6">
        <v>264800</v>
      </c>
      <c r="G14" s="6">
        <v>234000</v>
      </c>
      <c r="H14" s="6">
        <v>253600</v>
      </c>
      <c r="I14" s="6">
        <v>245000</v>
      </c>
      <c r="J14" s="6">
        <v>241900</v>
      </c>
      <c r="K14" s="6">
        <v>280900</v>
      </c>
      <c r="L14" s="6">
        <v>234700</v>
      </c>
      <c r="M14" s="6">
        <v>131700</v>
      </c>
    </row>
    <row r="15" spans="2:13" x14ac:dyDescent="0.45">
      <c r="B15" s="2" t="s">
        <v>34</v>
      </c>
      <c r="C15" s="6">
        <v>4922600</v>
      </c>
      <c r="D15" s="6">
        <v>4902700</v>
      </c>
      <c r="E15" s="6">
        <v>5072800</v>
      </c>
      <c r="F15" s="6">
        <v>5218700</v>
      </c>
      <c r="G15" s="6">
        <v>5475300</v>
      </c>
      <c r="H15" s="6">
        <v>5555100</v>
      </c>
      <c r="I15" s="6">
        <v>5707200</v>
      </c>
      <c r="J15" s="6">
        <v>5764600</v>
      </c>
      <c r="K15" s="6">
        <v>5985100</v>
      </c>
      <c r="L15" s="6">
        <v>5973300</v>
      </c>
      <c r="M15" s="6">
        <v>3227000</v>
      </c>
    </row>
    <row r="16" spans="2:13" x14ac:dyDescent="0.45">
      <c r="B16" s="2" t="s">
        <v>35</v>
      </c>
      <c r="C16" s="6">
        <v>17300</v>
      </c>
      <c r="D16" s="6">
        <v>22700</v>
      </c>
      <c r="E16" s="6">
        <v>21700</v>
      </c>
      <c r="F16" s="6">
        <v>20600</v>
      </c>
      <c r="G16" s="6">
        <v>22800</v>
      </c>
      <c r="H16" s="6">
        <v>23500</v>
      </c>
      <c r="I16" s="6">
        <v>24300</v>
      </c>
      <c r="J16" s="6">
        <v>26600</v>
      </c>
      <c r="K16" s="6">
        <v>30900</v>
      </c>
      <c r="L16" s="6">
        <v>25800</v>
      </c>
      <c r="M16" s="6">
        <v>16700</v>
      </c>
    </row>
    <row r="17" spans="2:16" x14ac:dyDescent="0.45">
      <c r="B17" s="2" t="s">
        <v>36</v>
      </c>
      <c r="C17" s="6">
        <v>2708500</v>
      </c>
      <c r="D17" s="6">
        <v>2892100</v>
      </c>
      <c r="E17" s="6">
        <v>2737200</v>
      </c>
      <c r="F17" s="6">
        <v>2785700</v>
      </c>
      <c r="G17" s="6">
        <v>2765700</v>
      </c>
      <c r="H17" s="6">
        <v>2817000</v>
      </c>
      <c r="I17" s="6">
        <v>2908600</v>
      </c>
      <c r="J17" s="6">
        <v>2932500</v>
      </c>
      <c r="K17" s="6">
        <v>2963000</v>
      </c>
      <c r="L17" s="6">
        <v>3186500</v>
      </c>
      <c r="M17" s="6">
        <v>1644500</v>
      </c>
    </row>
    <row r="18" spans="2:16" x14ac:dyDescent="0.45">
      <c r="B18" s="2" t="s">
        <v>37</v>
      </c>
      <c r="C18" s="6">
        <v>225900</v>
      </c>
      <c r="D18" s="6">
        <v>213800</v>
      </c>
      <c r="E18" s="6">
        <v>198900</v>
      </c>
      <c r="F18" s="6">
        <v>244100</v>
      </c>
      <c r="G18" s="6">
        <v>238600</v>
      </c>
      <c r="H18" s="6">
        <v>237000</v>
      </c>
      <c r="I18" s="6">
        <v>257800</v>
      </c>
      <c r="J18" s="6">
        <v>302200</v>
      </c>
      <c r="K18" s="6">
        <v>251100</v>
      </c>
      <c r="L18" s="6">
        <v>259500</v>
      </c>
      <c r="M18" s="6">
        <v>157000</v>
      </c>
    </row>
    <row r="20" spans="2:16" x14ac:dyDescent="0.45">
      <c r="B20" s="2" t="s">
        <v>49</v>
      </c>
    </row>
    <row r="21" spans="2:16" x14ac:dyDescent="0.45">
      <c r="O21" t="s">
        <v>86</v>
      </c>
      <c r="P21" t="s">
        <v>80</v>
      </c>
    </row>
    <row r="22" spans="2:16" x14ac:dyDescent="0.45">
      <c r="B22" t="str">
        <f>B8</f>
        <v>Alberta</v>
      </c>
      <c r="C22" s="7">
        <f>C8/12</f>
        <v>121000</v>
      </c>
      <c r="D22" s="7">
        <f t="shared" ref="D22:L22" si="0">D8/12</f>
        <v>140933.33333333334</v>
      </c>
      <c r="E22" s="7">
        <f t="shared" si="0"/>
        <v>136641.66666666666</v>
      </c>
      <c r="F22" s="7">
        <f t="shared" si="0"/>
        <v>143341.66666666666</v>
      </c>
      <c r="G22" s="7">
        <f t="shared" si="0"/>
        <v>150733.33333333334</v>
      </c>
      <c r="H22" s="7">
        <f t="shared" si="0"/>
        <v>146675</v>
      </c>
      <c r="I22" s="7">
        <f t="shared" si="0"/>
        <v>137558.33333333334</v>
      </c>
      <c r="J22" s="7">
        <f t="shared" si="0"/>
        <v>135616.66666666666</v>
      </c>
      <c r="K22" s="7">
        <f t="shared" si="0"/>
        <v>147866.66666666666</v>
      </c>
      <c r="L22" s="7">
        <f t="shared" si="0"/>
        <v>155116.66666666666</v>
      </c>
      <c r="M22" s="7">
        <f>M8/7</f>
        <v>142857.14285714287</v>
      </c>
      <c r="O22" s="8">
        <f>(G22/C22)^(1/4)-1</f>
        <v>5.6467115175204752E-2</v>
      </c>
      <c r="P22" s="8">
        <f>(K22/G22)^(1/4)-1</f>
        <v>-4.7888229402737181E-3</v>
      </c>
    </row>
    <row r="23" spans="2:16" x14ac:dyDescent="0.45">
      <c r="B23" t="str">
        <f t="shared" ref="B23:B32" si="1">B9</f>
        <v>British Columbia</v>
      </c>
      <c r="C23" s="7">
        <f t="shared" ref="C23:L32" si="2">C9/12</f>
        <v>144666.66666666666</v>
      </c>
      <c r="D23" s="7">
        <f t="shared" si="2"/>
        <v>147183.33333333334</v>
      </c>
      <c r="E23" s="7">
        <f t="shared" si="2"/>
        <v>141575</v>
      </c>
      <c r="F23" s="7">
        <f t="shared" si="2"/>
        <v>139400</v>
      </c>
      <c r="G23" s="7">
        <f t="shared" si="2"/>
        <v>145700</v>
      </c>
      <c r="H23" s="7">
        <f t="shared" si="2"/>
        <v>149733.33333333334</v>
      </c>
      <c r="I23" s="7">
        <f t="shared" si="2"/>
        <v>157691.66666666666</v>
      </c>
      <c r="J23" s="7">
        <f t="shared" si="2"/>
        <v>154400</v>
      </c>
      <c r="K23" s="7">
        <f t="shared" si="2"/>
        <v>172450</v>
      </c>
      <c r="L23" s="7">
        <f t="shared" si="2"/>
        <v>188858.33333333334</v>
      </c>
      <c r="M23" s="7">
        <f t="shared" ref="M23:M32" si="3">M9/7</f>
        <v>153357.14285714287</v>
      </c>
      <c r="O23" s="8">
        <f t="shared" ref="O23:O32" si="4">(G23/C23)^(1/4)-1</f>
        <v>1.7809509549475688E-3</v>
      </c>
      <c r="P23" s="8">
        <f t="shared" ref="P23:P32" si="5">(K23/G23)^(1/4)-1</f>
        <v>4.3039875201659195E-2</v>
      </c>
    </row>
    <row r="24" spans="2:16" x14ac:dyDescent="0.45">
      <c r="B24" t="str">
        <f t="shared" si="1"/>
        <v>Manitoba</v>
      </c>
      <c r="C24" s="7">
        <f t="shared" si="2"/>
        <v>21916.666666666668</v>
      </c>
      <c r="D24" s="7">
        <f t="shared" si="2"/>
        <v>19858.333333333332</v>
      </c>
      <c r="E24" s="7">
        <f t="shared" si="2"/>
        <v>23025</v>
      </c>
      <c r="F24" s="7">
        <f t="shared" si="2"/>
        <v>24741.666666666668</v>
      </c>
      <c r="G24" s="7">
        <f t="shared" si="2"/>
        <v>22075</v>
      </c>
      <c r="H24" s="7">
        <f t="shared" si="2"/>
        <v>24500</v>
      </c>
      <c r="I24" s="7">
        <f t="shared" si="2"/>
        <v>24375</v>
      </c>
      <c r="J24" s="7">
        <f t="shared" si="2"/>
        <v>23283.333333333332</v>
      </c>
      <c r="K24" s="7">
        <f t="shared" si="2"/>
        <v>27650</v>
      </c>
      <c r="L24" s="7">
        <f t="shared" si="2"/>
        <v>27033.333333333332</v>
      </c>
      <c r="M24" s="7">
        <f t="shared" si="3"/>
        <v>26242.857142857141</v>
      </c>
      <c r="O24" s="8">
        <f t="shared" si="4"/>
        <v>1.8012112607683761E-3</v>
      </c>
      <c r="P24" s="8">
        <f t="shared" si="5"/>
        <v>5.790971617799201E-2</v>
      </c>
    </row>
    <row r="25" spans="2:16" x14ac:dyDescent="0.45">
      <c r="B25" t="str">
        <f t="shared" si="1"/>
        <v>New Brunswick</v>
      </c>
      <c r="C25" s="7">
        <f t="shared" si="2"/>
        <v>12258.333333333334</v>
      </c>
      <c r="D25" s="7">
        <f t="shared" si="2"/>
        <v>12241.666666666666</v>
      </c>
      <c r="E25" s="7">
        <f t="shared" si="2"/>
        <v>11766.666666666666</v>
      </c>
      <c r="F25" s="7">
        <f t="shared" si="2"/>
        <v>12350</v>
      </c>
      <c r="G25" s="7">
        <f t="shared" si="2"/>
        <v>13141.666666666666</v>
      </c>
      <c r="H25" s="7">
        <f t="shared" si="2"/>
        <v>11383.333333333334</v>
      </c>
      <c r="I25" s="7">
        <f t="shared" si="2"/>
        <v>12566.666666666666</v>
      </c>
      <c r="J25" s="7">
        <f t="shared" si="2"/>
        <v>12550</v>
      </c>
      <c r="K25" s="7">
        <f t="shared" si="2"/>
        <v>12608.333333333334</v>
      </c>
      <c r="L25" s="7">
        <f t="shared" si="2"/>
        <v>13341.666666666666</v>
      </c>
      <c r="M25" s="7">
        <f t="shared" si="3"/>
        <v>13028.571428571429</v>
      </c>
      <c r="O25" s="8">
        <f t="shared" si="4"/>
        <v>1.7547648865911425E-2</v>
      </c>
      <c r="P25" s="8">
        <f t="shared" si="5"/>
        <v>-1.0304014427031216E-2</v>
      </c>
    </row>
    <row r="26" spans="2:16" x14ac:dyDescent="0.45">
      <c r="B26" t="str">
        <f t="shared" si="1"/>
        <v>Newfoundland and Labrador</v>
      </c>
      <c r="C26" s="7">
        <f t="shared" si="2"/>
        <v>5483.333333333333</v>
      </c>
      <c r="D26" s="7">
        <f t="shared" si="2"/>
        <v>6550</v>
      </c>
      <c r="E26" s="7">
        <f t="shared" si="2"/>
        <v>7300</v>
      </c>
      <c r="F26" s="7">
        <f t="shared" si="2"/>
        <v>7766.666666666667</v>
      </c>
      <c r="G26" s="7">
        <f t="shared" si="2"/>
        <v>8208.3333333333339</v>
      </c>
      <c r="H26" s="7">
        <f t="shared" si="2"/>
        <v>8733.3333333333339</v>
      </c>
      <c r="I26" s="7">
        <f t="shared" si="2"/>
        <v>8550</v>
      </c>
      <c r="J26" s="7">
        <f t="shared" si="2"/>
        <v>7925</v>
      </c>
      <c r="K26" s="7">
        <f t="shared" si="2"/>
        <v>7100</v>
      </c>
      <c r="L26" s="7">
        <f t="shared" si="2"/>
        <v>7008.333333333333</v>
      </c>
      <c r="M26" s="7">
        <f t="shared" si="3"/>
        <v>5914.2857142857147</v>
      </c>
      <c r="O26" s="8">
        <f t="shared" si="4"/>
        <v>0.10612086404742471</v>
      </c>
      <c r="P26" s="8">
        <f t="shared" si="5"/>
        <v>-3.5614124412723158E-2</v>
      </c>
    </row>
    <row r="27" spans="2:16" x14ac:dyDescent="0.45">
      <c r="B27" t="str">
        <f t="shared" si="1"/>
        <v>North (NorthWest, Northern, Nunavut and Yukon)</v>
      </c>
      <c r="C27" s="7">
        <f t="shared" si="2"/>
        <v>1108.3333333333333</v>
      </c>
      <c r="D27" s="7">
        <f t="shared" si="2"/>
        <v>2058.3333333333335</v>
      </c>
      <c r="E27" s="7">
        <f t="shared" si="2"/>
        <v>1675</v>
      </c>
      <c r="F27" s="7">
        <f t="shared" si="2"/>
        <v>1116.6666666666667</v>
      </c>
      <c r="G27" s="7">
        <f t="shared" si="2"/>
        <v>1866.6666666666667</v>
      </c>
      <c r="H27" s="7">
        <f t="shared" si="2"/>
        <v>2175</v>
      </c>
      <c r="I27" s="7">
        <f t="shared" si="2"/>
        <v>2083.3333333333335</v>
      </c>
      <c r="J27" s="7">
        <f t="shared" si="2"/>
        <v>1666.6666666666667</v>
      </c>
      <c r="K27" s="7">
        <f t="shared" si="2"/>
        <v>1866.6666666666667</v>
      </c>
      <c r="L27" s="7">
        <f t="shared" si="2"/>
        <v>2191.6666666666665</v>
      </c>
      <c r="M27" s="7">
        <f t="shared" si="3"/>
        <v>1942.8571428571429</v>
      </c>
      <c r="O27" s="8">
        <f t="shared" si="4"/>
        <v>0.13919768655229481</v>
      </c>
      <c r="P27" s="8">
        <f t="shared" si="5"/>
        <v>0</v>
      </c>
    </row>
    <row r="28" spans="2:16" x14ac:dyDescent="0.45">
      <c r="B28" t="str">
        <f t="shared" si="1"/>
        <v>Nova Scotia</v>
      </c>
      <c r="C28" s="7">
        <f t="shared" si="2"/>
        <v>18716.666666666668</v>
      </c>
      <c r="D28" s="7">
        <f t="shared" si="2"/>
        <v>17908.333333333332</v>
      </c>
      <c r="E28" s="7">
        <f t="shared" si="2"/>
        <v>20583.333333333332</v>
      </c>
      <c r="F28" s="7">
        <f t="shared" si="2"/>
        <v>22066.666666666668</v>
      </c>
      <c r="G28" s="7">
        <f t="shared" si="2"/>
        <v>19500</v>
      </c>
      <c r="H28" s="7">
        <f t="shared" si="2"/>
        <v>21133.333333333332</v>
      </c>
      <c r="I28" s="7">
        <f t="shared" si="2"/>
        <v>20416.666666666668</v>
      </c>
      <c r="J28" s="7">
        <f t="shared" si="2"/>
        <v>20158.333333333332</v>
      </c>
      <c r="K28" s="7">
        <f t="shared" si="2"/>
        <v>23408.333333333332</v>
      </c>
      <c r="L28" s="7">
        <f t="shared" si="2"/>
        <v>19558.333333333332</v>
      </c>
      <c r="M28" s="7">
        <f t="shared" si="3"/>
        <v>18814.285714285714</v>
      </c>
      <c r="O28" s="8">
        <f t="shared" si="4"/>
        <v>1.0302729644139141E-2</v>
      </c>
      <c r="P28" s="8">
        <f t="shared" si="5"/>
        <v>4.6728310278272733E-2</v>
      </c>
    </row>
    <row r="29" spans="2:16" x14ac:dyDescent="0.45">
      <c r="B29" t="str">
        <f t="shared" si="1"/>
        <v>Ontario</v>
      </c>
      <c r="C29" s="7">
        <f t="shared" si="2"/>
        <v>410216.66666666669</v>
      </c>
      <c r="D29" s="7">
        <f t="shared" si="2"/>
        <v>408558.33333333331</v>
      </c>
      <c r="E29" s="7">
        <f t="shared" si="2"/>
        <v>422733.33333333331</v>
      </c>
      <c r="F29" s="7">
        <f t="shared" si="2"/>
        <v>434891.66666666669</v>
      </c>
      <c r="G29" s="7">
        <f t="shared" si="2"/>
        <v>456275</v>
      </c>
      <c r="H29" s="7">
        <f t="shared" si="2"/>
        <v>462925</v>
      </c>
      <c r="I29" s="7">
        <f t="shared" si="2"/>
        <v>475600</v>
      </c>
      <c r="J29" s="7">
        <f t="shared" si="2"/>
        <v>480383.33333333331</v>
      </c>
      <c r="K29" s="7">
        <f t="shared" si="2"/>
        <v>498758.33333333331</v>
      </c>
      <c r="L29" s="7">
        <f t="shared" si="2"/>
        <v>497775</v>
      </c>
      <c r="M29" s="7">
        <f t="shared" si="3"/>
        <v>461000</v>
      </c>
      <c r="O29" s="8">
        <f t="shared" si="4"/>
        <v>2.695956234526431E-2</v>
      </c>
      <c r="P29" s="8">
        <f t="shared" si="5"/>
        <v>2.2506018157945951E-2</v>
      </c>
    </row>
    <row r="30" spans="2:16" x14ac:dyDescent="0.45">
      <c r="B30" t="str">
        <f t="shared" si="1"/>
        <v>Prince Edward Island</v>
      </c>
      <c r="C30" s="7">
        <f t="shared" si="2"/>
        <v>1441.6666666666667</v>
      </c>
      <c r="D30" s="7">
        <f t="shared" si="2"/>
        <v>1891.6666666666667</v>
      </c>
      <c r="E30" s="7">
        <f t="shared" si="2"/>
        <v>1808.3333333333333</v>
      </c>
      <c r="F30" s="7">
        <f t="shared" si="2"/>
        <v>1716.6666666666667</v>
      </c>
      <c r="G30" s="7">
        <f t="shared" si="2"/>
        <v>1900</v>
      </c>
      <c r="H30" s="7">
        <f t="shared" si="2"/>
        <v>1958.3333333333333</v>
      </c>
      <c r="I30" s="7">
        <f t="shared" si="2"/>
        <v>2025</v>
      </c>
      <c r="J30" s="7">
        <f t="shared" si="2"/>
        <v>2216.6666666666665</v>
      </c>
      <c r="K30" s="7">
        <f t="shared" si="2"/>
        <v>2575</v>
      </c>
      <c r="L30" s="7">
        <f t="shared" si="2"/>
        <v>2150</v>
      </c>
      <c r="M30" s="7">
        <f t="shared" si="3"/>
        <v>2385.7142857142858</v>
      </c>
      <c r="O30" s="8">
        <f t="shared" si="4"/>
        <v>7.1450682864458104E-2</v>
      </c>
      <c r="P30" s="8">
        <f t="shared" si="5"/>
        <v>7.8961400231348788E-2</v>
      </c>
    </row>
    <row r="31" spans="2:16" x14ac:dyDescent="0.45">
      <c r="B31" t="str">
        <f t="shared" si="1"/>
        <v>Quebec</v>
      </c>
      <c r="C31" s="7">
        <f t="shared" si="2"/>
        <v>225708.33333333334</v>
      </c>
      <c r="D31" s="7">
        <f t="shared" si="2"/>
        <v>241008.33333333334</v>
      </c>
      <c r="E31" s="7">
        <f t="shared" si="2"/>
        <v>228100</v>
      </c>
      <c r="F31" s="7">
        <f t="shared" si="2"/>
        <v>232141.66666666666</v>
      </c>
      <c r="G31" s="7">
        <f t="shared" si="2"/>
        <v>230475</v>
      </c>
      <c r="H31" s="7">
        <f t="shared" si="2"/>
        <v>234750</v>
      </c>
      <c r="I31" s="7">
        <f t="shared" si="2"/>
        <v>242383.33333333334</v>
      </c>
      <c r="J31" s="7">
        <f t="shared" si="2"/>
        <v>244375</v>
      </c>
      <c r="K31" s="7">
        <f t="shared" si="2"/>
        <v>246916.66666666666</v>
      </c>
      <c r="L31" s="7">
        <f t="shared" si="2"/>
        <v>265541.66666666669</v>
      </c>
      <c r="M31" s="7">
        <f t="shared" si="3"/>
        <v>234928.57142857142</v>
      </c>
      <c r="O31" s="8">
        <f t="shared" si="4"/>
        <v>5.2383703787055591E-3</v>
      </c>
      <c r="P31" s="8">
        <f t="shared" si="5"/>
        <v>1.7376367973679363E-2</v>
      </c>
    </row>
    <row r="32" spans="2:16" x14ac:dyDescent="0.45">
      <c r="B32" t="str">
        <f t="shared" si="1"/>
        <v>Saskatchewan</v>
      </c>
      <c r="C32" s="7">
        <f t="shared" si="2"/>
        <v>18825</v>
      </c>
      <c r="D32" s="7">
        <f t="shared" si="2"/>
        <v>17816.666666666668</v>
      </c>
      <c r="E32" s="7">
        <f t="shared" si="2"/>
        <v>16575</v>
      </c>
      <c r="F32" s="7">
        <f t="shared" si="2"/>
        <v>20341.666666666668</v>
      </c>
      <c r="G32" s="7">
        <f t="shared" si="2"/>
        <v>19883.333333333332</v>
      </c>
      <c r="H32" s="7">
        <f t="shared" si="2"/>
        <v>19750</v>
      </c>
      <c r="I32" s="7">
        <f t="shared" si="2"/>
        <v>21483.333333333332</v>
      </c>
      <c r="J32" s="7">
        <f t="shared" si="2"/>
        <v>25183.333333333332</v>
      </c>
      <c r="K32" s="7">
        <f t="shared" si="2"/>
        <v>20925</v>
      </c>
      <c r="L32" s="7">
        <f t="shared" si="2"/>
        <v>21625</v>
      </c>
      <c r="M32" s="7">
        <f t="shared" si="3"/>
        <v>22428.571428571428</v>
      </c>
      <c r="O32" s="8">
        <f t="shared" si="4"/>
        <v>1.3767938566315419E-2</v>
      </c>
      <c r="P32" s="8">
        <f t="shared" si="5"/>
        <v>1.2847518365830091E-2</v>
      </c>
    </row>
    <row r="34" spans="2:16" x14ac:dyDescent="0.45">
      <c r="B34" t="s">
        <v>55</v>
      </c>
      <c r="C34" s="35">
        <f>SUM(C22:C32)</f>
        <v>981341.66666666663</v>
      </c>
      <c r="D34" s="35">
        <f t="shared" ref="D34:M34" si="6">SUM(D22:D32)</f>
        <v>1016008.3333333333</v>
      </c>
      <c r="E34" s="35">
        <f t="shared" si="6"/>
        <v>1011783.3333333334</v>
      </c>
      <c r="F34" s="35">
        <f t="shared" si="6"/>
        <v>1039874.9999999999</v>
      </c>
      <c r="G34" s="35">
        <f t="shared" si="6"/>
        <v>1069758.3333333333</v>
      </c>
      <c r="H34" s="35">
        <f t="shared" si="6"/>
        <v>1083716.6666666665</v>
      </c>
      <c r="I34" s="35">
        <f t="shared" si="6"/>
        <v>1104733.3333333333</v>
      </c>
      <c r="J34" s="35">
        <f t="shared" si="6"/>
        <v>1107758.3333333333</v>
      </c>
      <c r="K34" s="35">
        <f t="shared" si="6"/>
        <v>1162125</v>
      </c>
      <c r="L34" s="35">
        <f t="shared" si="6"/>
        <v>1200200</v>
      </c>
      <c r="M34" s="35">
        <f t="shared" si="6"/>
        <v>1082900</v>
      </c>
      <c r="O34" s="8">
        <f t="shared" ref="O34" si="7">(G34/C34)^(1/4)-1</f>
        <v>2.1801085815835508E-2</v>
      </c>
      <c r="P34" s="8">
        <f t="shared" ref="P34" si="8">(K34/G34)^(1/4)-1</f>
        <v>2.0920187158692816E-2</v>
      </c>
    </row>
  </sheetData>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72C7E-305D-4630-9867-C378C11A2388}">
  <dimension ref="B1:Q34"/>
  <sheetViews>
    <sheetView tabSelected="1" zoomScale="85" zoomScaleNormal="85" workbookViewId="0">
      <pane xSplit="2" ySplit="9" topLeftCell="C10" activePane="bottomRight" state="frozen"/>
      <selection activeCell="D3" sqref="D3"/>
      <selection pane="topRight" activeCell="D3" sqref="D3"/>
      <selection pane="bottomLeft" activeCell="D3" sqref="D3"/>
      <selection pane="bottomRight" activeCell="D3" sqref="D3"/>
    </sheetView>
  </sheetViews>
  <sheetFormatPr defaultRowHeight="14.25" x14ac:dyDescent="0.45"/>
  <cols>
    <col min="2" max="2" width="41.1328125" bestFit="1" customWidth="1"/>
    <col min="3" max="3" width="23.796875" bestFit="1" customWidth="1"/>
    <col min="4" max="13" width="8.9296875" bestFit="1" customWidth="1"/>
    <col min="14" max="129" width="7.46484375" bestFit="1" customWidth="1"/>
    <col min="130" max="130" width="5.73046875" bestFit="1" customWidth="1"/>
    <col min="131" max="131" width="5.53125" bestFit="1" customWidth="1"/>
    <col min="132" max="132" width="6.19921875" bestFit="1" customWidth="1"/>
    <col min="133" max="133" width="5.796875" bestFit="1" customWidth="1"/>
    <col min="134" max="136" width="6.3984375" bestFit="1" customWidth="1"/>
    <col min="137" max="137" width="9.1328125" bestFit="1" customWidth="1"/>
    <col min="138" max="138" width="9.46484375" bestFit="1" customWidth="1"/>
    <col min="139" max="139" width="6.53125" bestFit="1" customWidth="1"/>
    <col min="140" max="141" width="6.3984375" bestFit="1" customWidth="1"/>
    <col min="142" max="142" width="9.1328125" bestFit="1" customWidth="1"/>
    <col min="143" max="145" width="6.3984375" bestFit="1" customWidth="1"/>
    <col min="146" max="146" width="9.1328125" bestFit="1" customWidth="1"/>
    <col min="147" max="149" width="6.3984375" bestFit="1" customWidth="1"/>
    <col min="150" max="150" width="9.1328125" bestFit="1" customWidth="1"/>
    <col min="151" max="153" width="6.3984375" bestFit="1" customWidth="1"/>
    <col min="154" max="154" width="9.1328125" bestFit="1" customWidth="1"/>
    <col min="155" max="155" width="9.46484375" bestFit="1" customWidth="1"/>
    <col min="156" max="156" width="6.53125" bestFit="1" customWidth="1"/>
    <col min="157" max="158" width="6.3984375" bestFit="1" customWidth="1"/>
    <col min="159" max="159" width="9.1328125" bestFit="1" customWidth="1"/>
    <col min="160" max="162" width="6.3984375" bestFit="1" customWidth="1"/>
    <col min="163" max="163" width="9.1328125" bestFit="1" customWidth="1"/>
    <col min="164" max="166" width="6.3984375" bestFit="1" customWidth="1"/>
    <col min="167" max="167" width="9.1328125" bestFit="1" customWidth="1"/>
    <col min="168" max="170" width="6.3984375" bestFit="1" customWidth="1"/>
    <col min="171" max="171" width="9.1328125" bestFit="1" customWidth="1"/>
    <col min="172" max="172" width="9.46484375" bestFit="1" customWidth="1"/>
    <col min="173" max="173" width="6.53125" bestFit="1" customWidth="1"/>
    <col min="174" max="175" width="6.3984375" bestFit="1" customWidth="1"/>
    <col min="176" max="176" width="9.1328125" bestFit="1" customWidth="1"/>
    <col min="177" max="179" width="6.3984375" bestFit="1" customWidth="1"/>
    <col min="180" max="180" width="9.1328125" bestFit="1" customWidth="1"/>
    <col min="181" max="183" width="6.3984375" bestFit="1" customWidth="1"/>
    <col min="184" max="184" width="9.1328125" bestFit="1" customWidth="1"/>
    <col min="185" max="186" width="6.3984375" bestFit="1" customWidth="1"/>
    <col min="187" max="187" width="9.1328125" bestFit="1" customWidth="1"/>
    <col min="188" max="188" width="9.46484375" bestFit="1" customWidth="1"/>
  </cols>
  <sheetData>
    <row r="1" spans="2:13" x14ac:dyDescent="0.45">
      <c r="B1" s="1" t="s">
        <v>25</v>
      </c>
      <c r="C1" t="s" vm="9">
        <v>88</v>
      </c>
    </row>
    <row r="2" spans="2:13" x14ac:dyDescent="0.45">
      <c r="B2" s="1" t="s">
        <v>38</v>
      </c>
      <c r="C2" t="s" vm="4">
        <v>43</v>
      </c>
    </row>
    <row r="3" spans="2:13" x14ac:dyDescent="0.45">
      <c r="B3" s="1" t="s">
        <v>39</v>
      </c>
      <c r="C3" t="s" vm="1">
        <v>45</v>
      </c>
    </row>
    <row r="4" spans="2:13" x14ac:dyDescent="0.45">
      <c r="B4" s="1" t="s">
        <v>47</v>
      </c>
      <c r="C4" t="s" vm="5">
        <v>48</v>
      </c>
    </row>
    <row r="6" spans="2:13" x14ac:dyDescent="0.45">
      <c r="B6" s="1" t="s">
        <v>0</v>
      </c>
      <c r="C6" s="1" t="s">
        <v>1</v>
      </c>
    </row>
    <row r="7" spans="2:13" x14ac:dyDescent="0.45">
      <c r="B7" s="1" t="s">
        <v>26</v>
      </c>
      <c r="C7" t="s">
        <v>15</v>
      </c>
      <c r="D7" t="s">
        <v>16</v>
      </c>
      <c r="E7" t="s">
        <v>17</v>
      </c>
      <c r="F7" t="s">
        <v>18</v>
      </c>
      <c r="G7" t="s">
        <v>19</v>
      </c>
      <c r="H7" t="s">
        <v>20</v>
      </c>
      <c r="I7" t="s">
        <v>21</v>
      </c>
      <c r="J7" t="s">
        <v>22</v>
      </c>
      <c r="K7" t="s">
        <v>23</v>
      </c>
      <c r="L7" t="s">
        <v>24</v>
      </c>
      <c r="M7" t="s">
        <v>40</v>
      </c>
    </row>
    <row r="8" spans="2:13" x14ac:dyDescent="0.45">
      <c r="B8" s="2" t="s">
        <v>27</v>
      </c>
      <c r="C8" s="6">
        <v>1732500</v>
      </c>
      <c r="D8" s="6">
        <v>1949500</v>
      </c>
      <c r="E8" s="6">
        <v>1932700</v>
      </c>
      <c r="F8" s="6">
        <v>2079600</v>
      </c>
      <c r="G8" s="6">
        <v>2169500</v>
      </c>
      <c r="H8" s="6">
        <v>2056900</v>
      </c>
      <c r="I8" s="6">
        <v>2052600</v>
      </c>
      <c r="J8" s="6">
        <v>2094400</v>
      </c>
      <c r="K8" s="6">
        <v>2175700</v>
      </c>
      <c r="L8" s="6">
        <v>2273100</v>
      </c>
      <c r="M8" s="6">
        <v>1277100</v>
      </c>
    </row>
    <row r="9" spans="2:13" x14ac:dyDescent="0.45">
      <c r="B9" s="2" t="s">
        <v>28</v>
      </c>
      <c r="C9" s="6">
        <v>2149000</v>
      </c>
      <c r="D9" s="6">
        <v>2217800</v>
      </c>
      <c r="E9" s="6">
        <v>2237400</v>
      </c>
      <c r="F9" s="6">
        <v>2194900</v>
      </c>
      <c r="G9" s="6">
        <v>2311200</v>
      </c>
      <c r="H9" s="6">
        <v>2443900</v>
      </c>
      <c r="I9" s="6">
        <v>2504700</v>
      </c>
      <c r="J9" s="6">
        <v>2472800</v>
      </c>
      <c r="K9" s="6">
        <v>2849700</v>
      </c>
      <c r="L9" s="6">
        <v>3045700</v>
      </c>
      <c r="M9" s="6">
        <v>1548400</v>
      </c>
    </row>
    <row r="10" spans="2:13" x14ac:dyDescent="0.45">
      <c r="B10" s="2" t="s">
        <v>29</v>
      </c>
      <c r="C10" s="6">
        <v>316800</v>
      </c>
      <c r="D10" s="6">
        <v>274900</v>
      </c>
      <c r="E10" s="6">
        <v>332400</v>
      </c>
      <c r="F10" s="6">
        <v>353900</v>
      </c>
      <c r="G10" s="6">
        <v>333200</v>
      </c>
      <c r="H10" s="6">
        <v>336500</v>
      </c>
      <c r="I10" s="6">
        <v>346500</v>
      </c>
      <c r="J10" s="6">
        <v>343400</v>
      </c>
      <c r="K10" s="6">
        <v>391000</v>
      </c>
      <c r="L10" s="6">
        <v>385300</v>
      </c>
      <c r="M10" s="6">
        <v>222700</v>
      </c>
    </row>
    <row r="11" spans="2:13" x14ac:dyDescent="0.45">
      <c r="B11" s="2" t="s">
        <v>30</v>
      </c>
      <c r="C11" s="6">
        <v>186000</v>
      </c>
      <c r="D11" s="6">
        <v>195500</v>
      </c>
      <c r="E11" s="6">
        <v>182600</v>
      </c>
      <c r="F11" s="6">
        <v>184900</v>
      </c>
      <c r="G11" s="6">
        <v>204900</v>
      </c>
      <c r="H11" s="6">
        <v>191400</v>
      </c>
      <c r="I11" s="6">
        <v>193000</v>
      </c>
      <c r="J11" s="6">
        <v>201900</v>
      </c>
      <c r="K11" s="6">
        <v>204500</v>
      </c>
      <c r="L11" s="6">
        <v>213100</v>
      </c>
      <c r="M11" s="6">
        <v>121700</v>
      </c>
    </row>
    <row r="12" spans="2:13" x14ac:dyDescent="0.45">
      <c r="B12" s="2" t="s">
        <v>31</v>
      </c>
      <c r="C12" s="6">
        <v>75800</v>
      </c>
      <c r="D12" s="6">
        <v>89800</v>
      </c>
      <c r="E12" s="6">
        <v>104000</v>
      </c>
      <c r="F12" s="6">
        <v>106600</v>
      </c>
      <c r="G12" s="6">
        <v>120100</v>
      </c>
      <c r="H12" s="6">
        <v>122300</v>
      </c>
      <c r="I12" s="6">
        <v>115000</v>
      </c>
      <c r="J12" s="6">
        <v>111900</v>
      </c>
      <c r="K12" s="6">
        <v>112100</v>
      </c>
      <c r="L12" s="6">
        <v>103500</v>
      </c>
      <c r="M12" s="6">
        <v>57600</v>
      </c>
    </row>
    <row r="13" spans="2:13" x14ac:dyDescent="0.45">
      <c r="B13" s="2" t="s">
        <v>32</v>
      </c>
      <c r="C13" s="6">
        <v>13900</v>
      </c>
      <c r="D13" s="6">
        <v>24700</v>
      </c>
      <c r="E13" s="6">
        <v>20300</v>
      </c>
      <c r="F13" s="6">
        <v>14500</v>
      </c>
      <c r="G13" s="6">
        <v>24300</v>
      </c>
      <c r="H13" s="6">
        <v>27600</v>
      </c>
      <c r="I13" s="6">
        <v>26600</v>
      </c>
      <c r="J13" s="6">
        <v>22100</v>
      </c>
      <c r="K13" s="6">
        <v>24600</v>
      </c>
      <c r="L13" s="6">
        <v>28200</v>
      </c>
      <c r="M13" s="6">
        <v>14300</v>
      </c>
    </row>
    <row r="14" spans="2:13" x14ac:dyDescent="0.45">
      <c r="B14" s="2" t="s">
        <v>33</v>
      </c>
      <c r="C14" s="6">
        <v>287600</v>
      </c>
      <c r="D14" s="6">
        <v>278800</v>
      </c>
      <c r="E14" s="6">
        <v>302000</v>
      </c>
      <c r="F14" s="6">
        <v>323600</v>
      </c>
      <c r="G14" s="6">
        <v>316200</v>
      </c>
      <c r="H14" s="6">
        <v>342700</v>
      </c>
      <c r="I14" s="6">
        <v>330900</v>
      </c>
      <c r="J14" s="6">
        <v>328000</v>
      </c>
      <c r="K14" s="6">
        <v>352000</v>
      </c>
      <c r="L14" s="6">
        <v>342800</v>
      </c>
      <c r="M14" s="6">
        <v>201500</v>
      </c>
    </row>
    <row r="15" spans="2:13" x14ac:dyDescent="0.45">
      <c r="B15" s="2" t="s">
        <v>34</v>
      </c>
      <c r="C15" s="6">
        <v>6471700</v>
      </c>
      <c r="D15" s="6">
        <v>6489400</v>
      </c>
      <c r="E15" s="6">
        <v>6789400</v>
      </c>
      <c r="F15" s="6">
        <v>6902000</v>
      </c>
      <c r="G15" s="6">
        <v>7360800</v>
      </c>
      <c r="H15" s="6">
        <v>7495400</v>
      </c>
      <c r="I15" s="6">
        <v>7751400</v>
      </c>
      <c r="J15" s="6">
        <v>8157700</v>
      </c>
      <c r="K15" s="6">
        <v>8496700</v>
      </c>
      <c r="L15" s="6">
        <v>8737100</v>
      </c>
      <c r="M15" s="6">
        <v>4950100</v>
      </c>
    </row>
    <row r="16" spans="2:13" x14ac:dyDescent="0.45">
      <c r="B16" s="2" t="s">
        <v>35</v>
      </c>
      <c r="C16" s="6">
        <v>27600</v>
      </c>
      <c r="D16" s="6">
        <v>34200</v>
      </c>
      <c r="E16" s="6">
        <v>31100</v>
      </c>
      <c r="F16" s="6">
        <v>33000</v>
      </c>
      <c r="G16" s="6">
        <v>33600</v>
      </c>
      <c r="H16" s="6">
        <v>35600</v>
      </c>
      <c r="I16" s="6">
        <v>40100</v>
      </c>
      <c r="J16" s="6">
        <v>41000</v>
      </c>
      <c r="K16" s="6">
        <v>44400</v>
      </c>
      <c r="L16" s="6">
        <v>37200</v>
      </c>
      <c r="M16" s="6">
        <v>28300</v>
      </c>
    </row>
    <row r="17" spans="2:17" x14ac:dyDescent="0.45">
      <c r="B17" s="2" t="s">
        <v>36</v>
      </c>
      <c r="C17" s="6">
        <v>3683800</v>
      </c>
      <c r="D17" s="6">
        <v>3832600</v>
      </c>
      <c r="E17" s="6">
        <v>3797400</v>
      </c>
      <c r="F17" s="6">
        <v>3915100</v>
      </c>
      <c r="G17" s="6">
        <v>3785800</v>
      </c>
      <c r="H17" s="6">
        <v>3936000</v>
      </c>
      <c r="I17" s="6">
        <v>4021500</v>
      </c>
      <c r="J17" s="6">
        <v>4205300</v>
      </c>
      <c r="K17" s="6">
        <v>4278900</v>
      </c>
      <c r="L17" s="6">
        <v>4499200</v>
      </c>
      <c r="M17" s="6">
        <v>2476700</v>
      </c>
    </row>
    <row r="18" spans="2:17" x14ac:dyDescent="0.45">
      <c r="B18" s="2" t="s">
        <v>37</v>
      </c>
      <c r="C18" s="6">
        <v>259100</v>
      </c>
      <c r="D18" s="6">
        <v>250800</v>
      </c>
      <c r="E18" s="6">
        <v>234000</v>
      </c>
      <c r="F18" s="6">
        <v>284800</v>
      </c>
      <c r="G18" s="6">
        <v>280100</v>
      </c>
      <c r="H18" s="6">
        <v>278700</v>
      </c>
      <c r="I18" s="6">
        <v>307600</v>
      </c>
      <c r="J18" s="6">
        <v>351600</v>
      </c>
      <c r="K18" s="6">
        <v>301900</v>
      </c>
      <c r="L18" s="6">
        <v>325500</v>
      </c>
      <c r="M18" s="6">
        <v>192400</v>
      </c>
    </row>
    <row r="20" spans="2:17" x14ac:dyDescent="0.45">
      <c r="B20" s="2" t="s">
        <v>49</v>
      </c>
    </row>
    <row r="21" spans="2:17" x14ac:dyDescent="0.45">
      <c r="O21" t="s">
        <v>86</v>
      </c>
      <c r="P21" t="s">
        <v>80</v>
      </c>
    </row>
    <row r="22" spans="2:17" x14ac:dyDescent="0.45">
      <c r="B22" t="str">
        <f>B8</f>
        <v>Alberta</v>
      </c>
      <c r="C22" s="7">
        <f>C8/12</f>
        <v>144375</v>
      </c>
      <c r="D22" s="7">
        <f t="shared" ref="D22:L22" si="0">D8/12</f>
        <v>162458.33333333334</v>
      </c>
      <c r="E22" s="7">
        <f t="shared" si="0"/>
        <v>161058.33333333334</v>
      </c>
      <c r="F22" s="7">
        <f t="shared" si="0"/>
        <v>173300</v>
      </c>
      <c r="G22" s="7">
        <f t="shared" si="0"/>
        <v>180791.66666666666</v>
      </c>
      <c r="H22" s="7">
        <f t="shared" si="0"/>
        <v>171408.33333333334</v>
      </c>
      <c r="I22" s="7">
        <f t="shared" si="0"/>
        <v>171050</v>
      </c>
      <c r="J22" s="7">
        <f t="shared" si="0"/>
        <v>174533.33333333334</v>
      </c>
      <c r="K22" s="7">
        <f t="shared" si="0"/>
        <v>181308.33333333334</v>
      </c>
      <c r="L22" s="7">
        <f t="shared" si="0"/>
        <v>189425</v>
      </c>
      <c r="M22" s="7">
        <f>M8/7</f>
        <v>182442.85714285713</v>
      </c>
      <c r="O22" s="8">
        <f>(G22/C22)^(1/4)-1</f>
        <v>5.7843940754527257E-2</v>
      </c>
      <c r="P22" s="8">
        <f>(K22/G22)^(1/4)-1</f>
        <v>7.1368594914833494E-4</v>
      </c>
      <c r="Q22" s="8"/>
    </row>
    <row r="23" spans="2:17" x14ac:dyDescent="0.45">
      <c r="B23" t="str">
        <f t="shared" ref="B23:B32" si="1">B9</f>
        <v>British Columbia</v>
      </c>
      <c r="C23" s="7">
        <f t="shared" ref="C23:L32" si="2">C9/12</f>
        <v>179083.33333333334</v>
      </c>
      <c r="D23" s="7">
        <f t="shared" si="2"/>
        <v>184816.66666666666</v>
      </c>
      <c r="E23" s="7">
        <f t="shared" si="2"/>
        <v>186450</v>
      </c>
      <c r="F23" s="7">
        <f t="shared" si="2"/>
        <v>182908.33333333334</v>
      </c>
      <c r="G23" s="7">
        <f t="shared" si="2"/>
        <v>192600</v>
      </c>
      <c r="H23" s="7">
        <f t="shared" si="2"/>
        <v>203658.33333333334</v>
      </c>
      <c r="I23" s="7">
        <f t="shared" si="2"/>
        <v>208725</v>
      </c>
      <c r="J23" s="7">
        <f t="shared" si="2"/>
        <v>206066.66666666666</v>
      </c>
      <c r="K23" s="7">
        <f t="shared" si="2"/>
        <v>237475</v>
      </c>
      <c r="L23" s="7">
        <f t="shared" si="2"/>
        <v>253808.33333333334</v>
      </c>
      <c r="M23" s="7">
        <f t="shared" ref="M23:M32" si="3">M9/7</f>
        <v>221200</v>
      </c>
      <c r="O23" s="8">
        <f t="shared" ref="O23:O32" si="4">(G23/C23)^(1/4)-1</f>
        <v>1.8357528377507926E-2</v>
      </c>
      <c r="P23" s="8">
        <f t="shared" ref="P23:P32" si="5">(K23/G23)^(1/4)-1</f>
        <v>5.3756832030428026E-2</v>
      </c>
      <c r="Q23" s="8"/>
    </row>
    <row r="24" spans="2:17" x14ac:dyDescent="0.45">
      <c r="B24" t="str">
        <f t="shared" si="1"/>
        <v>Manitoba</v>
      </c>
      <c r="C24" s="7">
        <f t="shared" si="2"/>
        <v>26400</v>
      </c>
      <c r="D24" s="7">
        <f t="shared" si="2"/>
        <v>22908.333333333332</v>
      </c>
      <c r="E24" s="7">
        <f t="shared" si="2"/>
        <v>27700</v>
      </c>
      <c r="F24" s="7">
        <f t="shared" si="2"/>
        <v>29491.666666666668</v>
      </c>
      <c r="G24" s="7">
        <f t="shared" si="2"/>
        <v>27766.666666666668</v>
      </c>
      <c r="H24" s="7">
        <f t="shared" si="2"/>
        <v>28041.666666666668</v>
      </c>
      <c r="I24" s="7">
        <f t="shared" si="2"/>
        <v>28875</v>
      </c>
      <c r="J24" s="7">
        <f t="shared" si="2"/>
        <v>28616.666666666668</v>
      </c>
      <c r="K24" s="7">
        <f t="shared" si="2"/>
        <v>32583.333333333332</v>
      </c>
      <c r="L24" s="7">
        <f t="shared" si="2"/>
        <v>32108.333333333332</v>
      </c>
      <c r="M24" s="7">
        <f t="shared" si="3"/>
        <v>31814.285714285714</v>
      </c>
      <c r="O24" s="8">
        <f t="shared" si="4"/>
        <v>1.2698006230611014E-2</v>
      </c>
      <c r="P24" s="8">
        <f t="shared" si="5"/>
        <v>4.0801575987850169E-2</v>
      </c>
      <c r="Q24" s="8"/>
    </row>
    <row r="25" spans="2:17" x14ac:dyDescent="0.45">
      <c r="B25" t="str">
        <f t="shared" si="1"/>
        <v>New Brunswick</v>
      </c>
      <c r="C25" s="7">
        <f t="shared" si="2"/>
        <v>15500</v>
      </c>
      <c r="D25" s="7">
        <f t="shared" si="2"/>
        <v>16291.666666666666</v>
      </c>
      <c r="E25" s="7">
        <f t="shared" si="2"/>
        <v>15216.666666666666</v>
      </c>
      <c r="F25" s="7">
        <f t="shared" si="2"/>
        <v>15408.333333333334</v>
      </c>
      <c r="G25" s="7">
        <f t="shared" si="2"/>
        <v>17075</v>
      </c>
      <c r="H25" s="7">
        <f t="shared" si="2"/>
        <v>15950</v>
      </c>
      <c r="I25" s="7">
        <f t="shared" si="2"/>
        <v>16083.333333333334</v>
      </c>
      <c r="J25" s="7">
        <f t="shared" si="2"/>
        <v>16825</v>
      </c>
      <c r="K25" s="7">
        <f t="shared" si="2"/>
        <v>17041.666666666668</v>
      </c>
      <c r="L25" s="7">
        <f t="shared" si="2"/>
        <v>17758.333333333332</v>
      </c>
      <c r="M25" s="7">
        <f t="shared" si="3"/>
        <v>17385.714285714286</v>
      </c>
      <c r="O25" s="8">
        <f t="shared" si="4"/>
        <v>2.4488891085133968E-2</v>
      </c>
      <c r="P25" s="8">
        <f t="shared" si="5"/>
        <v>-4.8840063406185852E-4</v>
      </c>
      <c r="Q25" s="8"/>
    </row>
    <row r="26" spans="2:17" x14ac:dyDescent="0.45">
      <c r="B26" t="str">
        <f t="shared" si="1"/>
        <v>Newfoundland and Labrador</v>
      </c>
      <c r="C26" s="7">
        <f t="shared" si="2"/>
        <v>6316.666666666667</v>
      </c>
      <c r="D26" s="7">
        <f t="shared" si="2"/>
        <v>7483.333333333333</v>
      </c>
      <c r="E26" s="7">
        <f t="shared" si="2"/>
        <v>8666.6666666666661</v>
      </c>
      <c r="F26" s="7">
        <f t="shared" si="2"/>
        <v>8883.3333333333339</v>
      </c>
      <c r="G26" s="7">
        <f t="shared" si="2"/>
        <v>10008.333333333334</v>
      </c>
      <c r="H26" s="7">
        <f t="shared" si="2"/>
        <v>10191.666666666666</v>
      </c>
      <c r="I26" s="7">
        <f t="shared" si="2"/>
        <v>9583.3333333333339</v>
      </c>
      <c r="J26" s="7">
        <f t="shared" si="2"/>
        <v>9325</v>
      </c>
      <c r="K26" s="7">
        <f t="shared" si="2"/>
        <v>9341.6666666666661</v>
      </c>
      <c r="L26" s="7">
        <f t="shared" si="2"/>
        <v>8625</v>
      </c>
      <c r="M26" s="7">
        <f t="shared" si="3"/>
        <v>8228.5714285714294</v>
      </c>
      <c r="O26" s="8">
        <f t="shared" si="4"/>
        <v>0.12193694762570906</v>
      </c>
      <c r="P26" s="8">
        <f t="shared" si="5"/>
        <v>-1.7085704934996393E-2</v>
      </c>
      <c r="Q26" s="8"/>
    </row>
    <row r="27" spans="2:17" x14ac:dyDescent="0.45">
      <c r="B27" t="str">
        <f t="shared" si="1"/>
        <v>North (NorthWest, Northern, Nunavut and Yukon)</v>
      </c>
      <c r="C27" s="7">
        <f t="shared" si="2"/>
        <v>1158.3333333333333</v>
      </c>
      <c r="D27" s="7">
        <f t="shared" si="2"/>
        <v>2058.3333333333335</v>
      </c>
      <c r="E27" s="7">
        <f t="shared" si="2"/>
        <v>1691.6666666666667</v>
      </c>
      <c r="F27" s="7">
        <f t="shared" si="2"/>
        <v>1208.3333333333333</v>
      </c>
      <c r="G27" s="7">
        <f t="shared" si="2"/>
        <v>2025</v>
      </c>
      <c r="H27" s="7">
        <f t="shared" si="2"/>
        <v>2300</v>
      </c>
      <c r="I27" s="7">
        <f t="shared" si="2"/>
        <v>2216.6666666666665</v>
      </c>
      <c r="J27" s="7">
        <f t="shared" si="2"/>
        <v>1841.6666666666667</v>
      </c>
      <c r="K27" s="7">
        <f t="shared" si="2"/>
        <v>2050</v>
      </c>
      <c r="L27" s="7">
        <f t="shared" si="2"/>
        <v>2350</v>
      </c>
      <c r="M27" s="7">
        <f t="shared" si="3"/>
        <v>2042.8571428571429</v>
      </c>
      <c r="O27" s="8">
        <f t="shared" si="4"/>
        <v>0.14986768306655951</v>
      </c>
      <c r="P27" s="8">
        <f t="shared" si="5"/>
        <v>3.0722328115213582E-3</v>
      </c>
      <c r="Q27" s="8"/>
    </row>
    <row r="28" spans="2:17" x14ac:dyDescent="0.45">
      <c r="B28" t="str">
        <f t="shared" si="1"/>
        <v>Nova Scotia</v>
      </c>
      <c r="C28" s="7">
        <f t="shared" si="2"/>
        <v>23966.666666666668</v>
      </c>
      <c r="D28" s="7">
        <f t="shared" si="2"/>
        <v>23233.333333333332</v>
      </c>
      <c r="E28" s="7">
        <f t="shared" si="2"/>
        <v>25166.666666666668</v>
      </c>
      <c r="F28" s="7">
        <f t="shared" si="2"/>
        <v>26966.666666666668</v>
      </c>
      <c r="G28" s="7">
        <f t="shared" si="2"/>
        <v>26350</v>
      </c>
      <c r="H28" s="7">
        <f t="shared" si="2"/>
        <v>28558.333333333332</v>
      </c>
      <c r="I28" s="7">
        <f t="shared" si="2"/>
        <v>27575</v>
      </c>
      <c r="J28" s="7">
        <f t="shared" si="2"/>
        <v>27333.333333333332</v>
      </c>
      <c r="K28" s="7">
        <f t="shared" si="2"/>
        <v>29333.333333333332</v>
      </c>
      <c r="L28" s="7">
        <f t="shared" si="2"/>
        <v>28566.666666666668</v>
      </c>
      <c r="M28" s="7">
        <f t="shared" si="3"/>
        <v>28785.714285714286</v>
      </c>
      <c r="O28" s="8">
        <f t="shared" si="4"/>
        <v>2.398417739180414E-2</v>
      </c>
      <c r="P28" s="8">
        <f t="shared" si="5"/>
        <v>2.7176794532300708E-2</v>
      </c>
      <c r="Q28" s="8"/>
    </row>
    <row r="29" spans="2:17" x14ac:dyDescent="0.45">
      <c r="B29" t="str">
        <f t="shared" si="1"/>
        <v>Ontario</v>
      </c>
      <c r="C29" s="7">
        <f t="shared" si="2"/>
        <v>539308.33333333337</v>
      </c>
      <c r="D29" s="7">
        <f t="shared" si="2"/>
        <v>540783.33333333337</v>
      </c>
      <c r="E29" s="7">
        <f t="shared" si="2"/>
        <v>565783.33333333337</v>
      </c>
      <c r="F29" s="7">
        <f t="shared" si="2"/>
        <v>575166.66666666663</v>
      </c>
      <c r="G29" s="7">
        <f t="shared" si="2"/>
        <v>613400</v>
      </c>
      <c r="H29" s="7">
        <f t="shared" si="2"/>
        <v>624616.66666666663</v>
      </c>
      <c r="I29" s="7">
        <f t="shared" si="2"/>
        <v>645950</v>
      </c>
      <c r="J29" s="7">
        <f t="shared" si="2"/>
        <v>679808.33333333337</v>
      </c>
      <c r="K29" s="7">
        <f t="shared" si="2"/>
        <v>708058.33333333337</v>
      </c>
      <c r="L29" s="7">
        <f t="shared" si="2"/>
        <v>728091.66666666663</v>
      </c>
      <c r="M29" s="7">
        <f t="shared" si="3"/>
        <v>707157.14285714284</v>
      </c>
      <c r="O29" s="8">
        <f t="shared" si="4"/>
        <v>3.2705904620136117E-2</v>
      </c>
      <c r="P29" s="8">
        <f t="shared" si="5"/>
        <v>3.6528664482152529E-2</v>
      </c>
      <c r="Q29" s="8"/>
    </row>
    <row r="30" spans="2:17" x14ac:dyDescent="0.45">
      <c r="B30" t="str">
        <f t="shared" si="1"/>
        <v>Prince Edward Island</v>
      </c>
      <c r="C30" s="7">
        <f t="shared" si="2"/>
        <v>2300</v>
      </c>
      <c r="D30" s="7">
        <f t="shared" si="2"/>
        <v>2850</v>
      </c>
      <c r="E30" s="7">
        <f t="shared" si="2"/>
        <v>2591.6666666666665</v>
      </c>
      <c r="F30" s="7">
        <f t="shared" si="2"/>
        <v>2750</v>
      </c>
      <c r="G30" s="7">
        <f t="shared" si="2"/>
        <v>2800</v>
      </c>
      <c r="H30" s="7">
        <f t="shared" si="2"/>
        <v>2966.6666666666665</v>
      </c>
      <c r="I30" s="7">
        <f t="shared" si="2"/>
        <v>3341.6666666666665</v>
      </c>
      <c r="J30" s="7">
        <f t="shared" si="2"/>
        <v>3416.6666666666665</v>
      </c>
      <c r="K30" s="7">
        <f t="shared" si="2"/>
        <v>3700</v>
      </c>
      <c r="L30" s="7">
        <f t="shared" si="2"/>
        <v>3100</v>
      </c>
      <c r="M30" s="7">
        <f t="shared" si="3"/>
        <v>4042.8571428571427</v>
      </c>
      <c r="O30" s="8">
        <f t="shared" si="4"/>
        <v>5.0406858667031429E-2</v>
      </c>
      <c r="P30" s="8">
        <f t="shared" si="5"/>
        <v>7.2163265133729615E-2</v>
      </c>
      <c r="Q30" s="8"/>
    </row>
    <row r="31" spans="2:17" x14ac:dyDescent="0.45">
      <c r="B31" t="str">
        <f t="shared" si="1"/>
        <v>Quebec</v>
      </c>
      <c r="C31" s="7">
        <f t="shared" si="2"/>
        <v>306983.33333333331</v>
      </c>
      <c r="D31" s="7">
        <f t="shared" si="2"/>
        <v>319383.33333333331</v>
      </c>
      <c r="E31" s="7">
        <f t="shared" si="2"/>
        <v>316450</v>
      </c>
      <c r="F31" s="7">
        <f t="shared" si="2"/>
        <v>326258.33333333331</v>
      </c>
      <c r="G31" s="7">
        <f t="shared" si="2"/>
        <v>315483.33333333331</v>
      </c>
      <c r="H31" s="7">
        <f t="shared" si="2"/>
        <v>328000</v>
      </c>
      <c r="I31" s="7">
        <f t="shared" si="2"/>
        <v>335125</v>
      </c>
      <c r="J31" s="7">
        <f t="shared" si="2"/>
        <v>350441.66666666669</v>
      </c>
      <c r="K31" s="7">
        <f t="shared" si="2"/>
        <v>356575</v>
      </c>
      <c r="L31" s="7">
        <f t="shared" si="2"/>
        <v>374933.33333333331</v>
      </c>
      <c r="M31" s="7">
        <f t="shared" si="3"/>
        <v>353814.28571428574</v>
      </c>
      <c r="O31" s="8">
        <f t="shared" si="4"/>
        <v>6.8514638899830338E-3</v>
      </c>
      <c r="P31" s="8">
        <f t="shared" si="5"/>
        <v>3.1082978705173847E-2</v>
      </c>
      <c r="Q31" s="8"/>
    </row>
    <row r="32" spans="2:17" x14ac:dyDescent="0.45">
      <c r="B32" t="str">
        <f t="shared" si="1"/>
        <v>Saskatchewan</v>
      </c>
      <c r="C32" s="7">
        <f t="shared" si="2"/>
        <v>21591.666666666668</v>
      </c>
      <c r="D32" s="7">
        <f t="shared" si="2"/>
        <v>20900</v>
      </c>
      <c r="E32" s="7">
        <f t="shared" si="2"/>
        <v>19500</v>
      </c>
      <c r="F32" s="7">
        <f t="shared" si="2"/>
        <v>23733.333333333332</v>
      </c>
      <c r="G32" s="7">
        <f t="shared" si="2"/>
        <v>23341.666666666668</v>
      </c>
      <c r="H32" s="7">
        <f t="shared" si="2"/>
        <v>23225</v>
      </c>
      <c r="I32" s="7">
        <f t="shared" si="2"/>
        <v>25633.333333333332</v>
      </c>
      <c r="J32" s="7">
        <f t="shared" si="2"/>
        <v>29300</v>
      </c>
      <c r="K32" s="7">
        <f t="shared" si="2"/>
        <v>25158.333333333332</v>
      </c>
      <c r="L32" s="7">
        <f t="shared" si="2"/>
        <v>27125</v>
      </c>
      <c r="M32" s="7">
        <f t="shared" si="3"/>
        <v>27485.714285714286</v>
      </c>
      <c r="O32" s="8">
        <f t="shared" si="4"/>
        <v>1.9674183854304195E-2</v>
      </c>
      <c r="P32" s="8">
        <f t="shared" si="5"/>
        <v>1.8913933159041774E-2</v>
      </c>
      <c r="Q32" s="8"/>
    </row>
    <row r="34" spans="2:16" x14ac:dyDescent="0.45">
      <c r="B34" t="s">
        <v>55</v>
      </c>
      <c r="C34" s="35">
        <f>SUM(C22:C32)</f>
        <v>1266983.3333333335</v>
      </c>
      <c r="D34" s="35">
        <f t="shared" ref="D34:M34" si="6">SUM(D22:D32)</f>
        <v>1303166.6666666665</v>
      </c>
      <c r="E34" s="35">
        <f t="shared" si="6"/>
        <v>1330275</v>
      </c>
      <c r="F34" s="35">
        <f t="shared" si="6"/>
        <v>1366074.9999999998</v>
      </c>
      <c r="G34" s="35">
        <f t="shared" si="6"/>
        <v>1411641.6666666665</v>
      </c>
      <c r="H34" s="35">
        <f t="shared" si="6"/>
        <v>1438916.6666666667</v>
      </c>
      <c r="I34" s="35">
        <f t="shared" si="6"/>
        <v>1474158.3333333333</v>
      </c>
      <c r="J34" s="35">
        <f t="shared" si="6"/>
        <v>1527508.3333333335</v>
      </c>
      <c r="K34" s="35">
        <f t="shared" si="6"/>
        <v>1602625</v>
      </c>
      <c r="L34" s="35">
        <f t="shared" si="6"/>
        <v>1665891.6666666665</v>
      </c>
      <c r="M34" s="35">
        <f t="shared" si="6"/>
        <v>1584399.9999999998</v>
      </c>
      <c r="O34" s="8">
        <f t="shared" ref="O34" si="7">(G34/C34)^(1/4)-1</f>
        <v>2.7397232879661226E-2</v>
      </c>
      <c r="P34" s="8">
        <f t="shared" ref="P34" si="8">(K34/G34)^(1/4)-1</f>
        <v>3.22309131097267E-2</v>
      </c>
    </row>
  </sheetData>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2C3238-93D5-4DEF-8540-6281A0043857}">
  <dimension ref="B1:AB32"/>
  <sheetViews>
    <sheetView tabSelected="1" zoomScale="85" zoomScaleNormal="85" workbookViewId="0">
      <pane xSplit="2" ySplit="9" topLeftCell="I10" activePane="bottomRight" state="frozen"/>
      <selection activeCell="D3" sqref="D3"/>
      <selection pane="topRight" activeCell="D3" sqref="D3"/>
      <selection pane="bottomLeft" activeCell="D3" sqref="D3"/>
      <selection pane="bottomRight" activeCell="D3" sqref="D3"/>
    </sheetView>
  </sheetViews>
  <sheetFormatPr defaultRowHeight="14.25" x14ac:dyDescent="0.45"/>
  <cols>
    <col min="2" max="2" width="41.1328125" bestFit="1" customWidth="1"/>
    <col min="3" max="3" width="21.86328125" bestFit="1" customWidth="1"/>
    <col min="4" max="25" width="11.19921875" bestFit="1" customWidth="1"/>
    <col min="26" max="26" width="7.46484375" bestFit="1" customWidth="1"/>
    <col min="27" max="28" width="9.6640625" bestFit="1" customWidth="1"/>
    <col min="29" max="129" width="7.46484375" bestFit="1" customWidth="1"/>
    <col min="130" max="130" width="5.73046875" bestFit="1" customWidth="1"/>
    <col min="131" max="131" width="5.53125" bestFit="1" customWidth="1"/>
    <col min="132" max="132" width="6.19921875" bestFit="1" customWidth="1"/>
    <col min="133" max="133" width="5.796875" bestFit="1" customWidth="1"/>
    <col min="134" max="136" width="6.3984375" bestFit="1" customWidth="1"/>
    <col min="137" max="137" width="9.1328125" bestFit="1" customWidth="1"/>
    <col min="138" max="138" width="9.46484375" bestFit="1" customWidth="1"/>
    <col min="139" max="139" width="6.53125" bestFit="1" customWidth="1"/>
    <col min="140" max="141" width="6.3984375" bestFit="1" customWidth="1"/>
    <col min="142" max="142" width="9.1328125" bestFit="1" customWidth="1"/>
    <col min="143" max="145" width="6.3984375" bestFit="1" customWidth="1"/>
    <col min="146" max="146" width="9.1328125" bestFit="1" customWidth="1"/>
    <col min="147" max="149" width="6.3984375" bestFit="1" customWidth="1"/>
    <col min="150" max="150" width="9.1328125" bestFit="1" customWidth="1"/>
    <col min="151" max="153" width="6.3984375" bestFit="1" customWidth="1"/>
    <col min="154" max="154" width="9.1328125" bestFit="1" customWidth="1"/>
    <col min="155" max="155" width="9.46484375" bestFit="1" customWidth="1"/>
    <col min="156" max="156" width="6.53125" bestFit="1" customWidth="1"/>
    <col min="157" max="158" width="6.3984375" bestFit="1" customWidth="1"/>
    <col min="159" max="159" width="9.1328125" bestFit="1" customWidth="1"/>
    <col min="160" max="162" width="6.3984375" bestFit="1" customWidth="1"/>
    <col min="163" max="163" width="9.1328125" bestFit="1" customWidth="1"/>
    <col min="164" max="166" width="6.3984375" bestFit="1" customWidth="1"/>
    <col min="167" max="167" width="9.1328125" bestFit="1" customWidth="1"/>
    <col min="168" max="170" width="6.3984375" bestFit="1" customWidth="1"/>
    <col min="171" max="171" width="9.1328125" bestFit="1" customWidth="1"/>
    <col min="172" max="172" width="9.46484375" bestFit="1" customWidth="1"/>
    <col min="173" max="173" width="6.53125" bestFit="1" customWidth="1"/>
    <col min="174" max="175" width="6.3984375" bestFit="1" customWidth="1"/>
    <col min="176" max="176" width="9.1328125" bestFit="1" customWidth="1"/>
    <col min="177" max="179" width="6.3984375" bestFit="1" customWidth="1"/>
    <col min="180" max="180" width="9.1328125" bestFit="1" customWidth="1"/>
    <col min="181" max="183" width="6.3984375" bestFit="1" customWidth="1"/>
    <col min="184" max="184" width="9.1328125" bestFit="1" customWidth="1"/>
    <col min="185" max="186" width="6.3984375" bestFit="1" customWidth="1"/>
    <col min="187" max="187" width="9.1328125" bestFit="1" customWidth="1"/>
    <col min="188" max="188" width="9.46484375" bestFit="1" customWidth="1"/>
  </cols>
  <sheetData>
    <row r="1" spans="2:25" x14ac:dyDescent="0.45">
      <c r="B1" s="1" t="s">
        <v>25</v>
      </c>
      <c r="C1" t="s" vm="8">
        <v>42</v>
      </c>
    </row>
    <row r="2" spans="2:25" x14ac:dyDescent="0.45">
      <c r="B2" s="1" t="s">
        <v>38</v>
      </c>
      <c r="C2" t="s" vm="7">
        <v>41</v>
      </c>
    </row>
    <row r="3" spans="2:25" x14ac:dyDescent="0.45">
      <c r="B3" s="1" t="s">
        <v>39</v>
      </c>
      <c r="C3" t="s" vm="2">
        <v>46</v>
      </c>
    </row>
    <row r="4" spans="2:25" x14ac:dyDescent="0.45">
      <c r="B4" s="1" t="s">
        <v>47</v>
      </c>
      <c r="C4" t="s" vm="5">
        <v>48</v>
      </c>
    </row>
    <row r="6" spans="2:25" x14ac:dyDescent="0.45">
      <c r="B6" s="1" t="s">
        <v>0</v>
      </c>
      <c r="C6" s="1" t="s">
        <v>1</v>
      </c>
    </row>
    <row r="7" spans="2:25" x14ac:dyDescent="0.45">
      <c r="B7" s="1" t="s">
        <v>26</v>
      </c>
      <c r="C7" t="s">
        <v>2</v>
      </c>
      <c r="D7" t="s">
        <v>3</v>
      </c>
      <c r="E7" t="s">
        <v>4</v>
      </c>
      <c r="F7" t="s">
        <v>5</v>
      </c>
      <c r="G7" t="s">
        <v>6</v>
      </c>
      <c r="H7" t="s">
        <v>7</v>
      </c>
      <c r="I7" t="s">
        <v>8</v>
      </c>
      <c r="J7" t="s">
        <v>9</v>
      </c>
      <c r="K7" t="s">
        <v>10</v>
      </c>
      <c r="L7" t="s">
        <v>11</v>
      </c>
      <c r="M7" t="s">
        <v>12</v>
      </c>
      <c r="N7" t="s">
        <v>13</v>
      </c>
      <c r="O7" t="s">
        <v>14</v>
      </c>
      <c r="P7" t="s">
        <v>15</v>
      </c>
      <c r="Q7" t="s">
        <v>16</v>
      </c>
      <c r="R7" t="s">
        <v>17</v>
      </c>
      <c r="S7" t="s">
        <v>18</v>
      </c>
      <c r="T7" t="s">
        <v>19</v>
      </c>
      <c r="U7" t="s">
        <v>20</v>
      </c>
      <c r="V7" t="s">
        <v>21</v>
      </c>
      <c r="W7" t="s">
        <v>22</v>
      </c>
      <c r="X7" t="s">
        <v>23</v>
      </c>
      <c r="Y7" t="s">
        <v>24</v>
      </c>
    </row>
    <row r="8" spans="2:25" x14ac:dyDescent="0.45">
      <c r="B8" s="2" t="s">
        <v>27</v>
      </c>
      <c r="C8" s="6">
        <v>6407195</v>
      </c>
      <c r="D8" s="6">
        <v>7128863</v>
      </c>
      <c r="E8" s="6">
        <v>7452435</v>
      </c>
      <c r="F8" s="6">
        <v>7929803</v>
      </c>
      <c r="G8" s="6">
        <v>8622454</v>
      </c>
      <c r="H8" s="6">
        <v>9253915</v>
      </c>
      <c r="I8" s="6">
        <v>9867872</v>
      </c>
      <c r="J8" s="6">
        <v>10294255</v>
      </c>
      <c r="K8" s="6">
        <v>11012495</v>
      </c>
      <c r="L8" s="6">
        <v>12031163</v>
      </c>
      <c r="M8" s="6">
        <v>12657851</v>
      </c>
      <c r="N8" s="6">
        <v>13218512</v>
      </c>
      <c r="O8" s="6">
        <v>12883893</v>
      </c>
      <c r="P8" s="6">
        <v>13069875</v>
      </c>
      <c r="Q8" s="6">
        <v>14264271</v>
      </c>
      <c r="R8" s="6">
        <v>14852223</v>
      </c>
      <c r="S8" s="6">
        <v>15722911</v>
      </c>
      <c r="T8" s="6">
        <v>17156973</v>
      </c>
      <c r="U8" s="6">
        <v>15349963</v>
      </c>
      <c r="V8" s="6">
        <v>13443770</v>
      </c>
      <c r="W8" s="6">
        <v>13410951</v>
      </c>
      <c r="X8" s="6">
        <v>13308496</v>
      </c>
      <c r="Y8" s="6">
        <v>13425623</v>
      </c>
    </row>
    <row r="9" spans="2:25" x14ac:dyDescent="0.45">
      <c r="B9" s="2" t="s">
        <v>28</v>
      </c>
      <c r="C9" s="6">
        <v>4903011</v>
      </c>
      <c r="D9" s="6">
        <v>5632359</v>
      </c>
      <c r="E9" s="6">
        <v>5486139</v>
      </c>
      <c r="F9" s="6">
        <v>5826000</v>
      </c>
      <c r="G9" s="6">
        <v>5951878</v>
      </c>
      <c r="H9" s="6">
        <v>6201518</v>
      </c>
      <c r="I9" s="6">
        <v>6530468</v>
      </c>
      <c r="J9" s="6">
        <v>7017069</v>
      </c>
      <c r="K9" s="6">
        <v>7545304</v>
      </c>
      <c r="L9" s="6">
        <v>8237625</v>
      </c>
      <c r="M9" s="6">
        <v>8955629</v>
      </c>
      <c r="N9" s="6">
        <v>9106573</v>
      </c>
      <c r="O9" s="6">
        <v>8438239</v>
      </c>
      <c r="P9" s="6">
        <v>8403682</v>
      </c>
      <c r="Q9" s="6">
        <v>8937061</v>
      </c>
      <c r="R9" s="6">
        <v>9397998</v>
      </c>
      <c r="S9" s="6">
        <v>10242086</v>
      </c>
      <c r="T9" s="6">
        <v>11163092</v>
      </c>
      <c r="U9" s="6">
        <v>11352116</v>
      </c>
      <c r="V9" s="6">
        <v>11909399</v>
      </c>
      <c r="W9" s="6">
        <v>12361039</v>
      </c>
      <c r="X9" s="6">
        <v>12485231</v>
      </c>
      <c r="Y9" s="6">
        <v>13055964</v>
      </c>
    </row>
    <row r="10" spans="2:25" x14ac:dyDescent="0.45">
      <c r="B10" s="2" t="s">
        <v>29</v>
      </c>
      <c r="C10" s="6">
        <v>659637</v>
      </c>
      <c r="D10" s="6">
        <v>691670</v>
      </c>
      <c r="E10" s="6">
        <v>808946</v>
      </c>
      <c r="F10" s="6">
        <v>748768</v>
      </c>
      <c r="G10" s="6">
        <v>743882</v>
      </c>
      <c r="H10" s="6">
        <v>814300</v>
      </c>
      <c r="I10" s="6">
        <v>853550</v>
      </c>
      <c r="J10" s="6">
        <v>861780</v>
      </c>
      <c r="K10" s="6">
        <v>909166</v>
      </c>
      <c r="L10" s="6">
        <v>988960</v>
      </c>
      <c r="M10" s="6">
        <v>1049498</v>
      </c>
      <c r="N10" s="6">
        <v>1117194</v>
      </c>
      <c r="O10" s="6">
        <v>1118401</v>
      </c>
      <c r="P10" s="6">
        <v>1150457</v>
      </c>
      <c r="Q10" s="6">
        <v>1285176</v>
      </c>
      <c r="R10" s="6">
        <v>1291039</v>
      </c>
      <c r="S10" s="6">
        <v>1471673</v>
      </c>
      <c r="T10" s="6">
        <v>1431543</v>
      </c>
      <c r="U10" s="6">
        <v>1421174</v>
      </c>
      <c r="V10" s="6">
        <v>1553873</v>
      </c>
      <c r="W10" s="6">
        <v>1535251</v>
      </c>
      <c r="X10" s="6">
        <v>1586452</v>
      </c>
      <c r="Y10" s="6">
        <v>1603020</v>
      </c>
    </row>
    <row r="11" spans="2:25" x14ac:dyDescent="0.45">
      <c r="B11" s="2" t="s">
        <v>30</v>
      </c>
      <c r="C11" s="6">
        <v>482528</v>
      </c>
      <c r="D11" s="6">
        <v>513143</v>
      </c>
      <c r="E11" s="6">
        <v>623822</v>
      </c>
      <c r="F11" s="6">
        <v>574634</v>
      </c>
      <c r="G11" s="6">
        <v>592035</v>
      </c>
      <c r="H11" s="6">
        <v>703291</v>
      </c>
      <c r="I11" s="6">
        <v>659450</v>
      </c>
      <c r="J11" s="6">
        <v>738806</v>
      </c>
      <c r="K11" s="6">
        <v>709944</v>
      </c>
      <c r="L11" s="6">
        <v>766012</v>
      </c>
      <c r="M11" s="6">
        <v>771249</v>
      </c>
      <c r="N11" s="6">
        <v>810374</v>
      </c>
      <c r="O11" s="6">
        <v>764684</v>
      </c>
      <c r="P11" s="6">
        <v>818502</v>
      </c>
      <c r="Q11" s="6">
        <v>822581</v>
      </c>
      <c r="R11" s="6">
        <v>833329</v>
      </c>
      <c r="S11" s="6">
        <v>794360</v>
      </c>
      <c r="T11" s="6">
        <v>807334</v>
      </c>
      <c r="U11" s="6">
        <v>724221</v>
      </c>
      <c r="V11" s="6">
        <v>684624</v>
      </c>
      <c r="W11" s="6">
        <v>685938</v>
      </c>
      <c r="X11" s="6">
        <v>705339</v>
      </c>
      <c r="Y11" s="6">
        <v>711979</v>
      </c>
    </row>
    <row r="12" spans="2:25" x14ac:dyDescent="0.45">
      <c r="B12" s="2" t="s">
        <v>31</v>
      </c>
      <c r="C12" s="6">
        <v>304009</v>
      </c>
      <c r="D12" s="6">
        <v>369162</v>
      </c>
      <c r="E12" s="6">
        <v>410331</v>
      </c>
      <c r="F12" s="6">
        <v>446319</v>
      </c>
      <c r="G12" s="6">
        <v>501183</v>
      </c>
      <c r="H12" s="6">
        <v>464893</v>
      </c>
      <c r="I12" s="6">
        <v>493101</v>
      </c>
      <c r="J12" s="6">
        <v>445850</v>
      </c>
      <c r="K12" s="6">
        <v>490882</v>
      </c>
      <c r="L12" s="6">
        <v>477783</v>
      </c>
      <c r="M12" s="6">
        <v>483436</v>
      </c>
      <c r="N12" s="6">
        <v>529595</v>
      </c>
      <c r="O12" s="6">
        <v>496723</v>
      </c>
      <c r="P12" s="6">
        <v>498012</v>
      </c>
      <c r="Q12" s="6">
        <v>549487</v>
      </c>
      <c r="R12" s="6">
        <v>584361</v>
      </c>
      <c r="S12" s="6">
        <v>564843</v>
      </c>
      <c r="T12" s="6">
        <v>593914</v>
      </c>
      <c r="U12" s="6">
        <v>556397</v>
      </c>
      <c r="V12" s="6">
        <v>569252</v>
      </c>
      <c r="W12" s="6">
        <v>575517</v>
      </c>
      <c r="X12" s="6">
        <v>602059</v>
      </c>
      <c r="Y12" s="6">
        <v>608096</v>
      </c>
    </row>
    <row r="13" spans="2:25" x14ac:dyDescent="0.45">
      <c r="B13" s="2" t="s">
        <v>32</v>
      </c>
      <c r="C13" s="6">
        <v>90540</v>
      </c>
      <c r="D13" s="6">
        <v>82591</v>
      </c>
      <c r="E13" s="6">
        <v>82688</v>
      </c>
      <c r="F13" s="6">
        <v>98176</v>
      </c>
      <c r="G13" s="6">
        <v>104952</v>
      </c>
      <c r="H13" s="6">
        <v>115391</v>
      </c>
      <c r="I13" s="6">
        <v>103299</v>
      </c>
      <c r="J13" s="6">
        <v>124605</v>
      </c>
      <c r="K13" s="6">
        <v>138429</v>
      </c>
      <c r="L13" s="6">
        <v>132578</v>
      </c>
      <c r="M13" s="6">
        <v>131129</v>
      </c>
      <c r="N13" s="6">
        <v>127743</v>
      </c>
      <c r="O13" s="6">
        <v>138406</v>
      </c>
      <c r="P13" s="6">
        <v>146805</v>
      </c>
      <c r="Q13" s="6">
        <v>142103</v>
      </c>
      <c r="R13" s="6">
        <v>141112</v>
      </c>
      <c r="S13" s="6">
        <v>135719</v>
      </c>
      <c r="T13" s="6">
        <v>149246</v>
      </c>
      <c r="U13" s="6">
        <v>120469</v>
      </c>
      <c r="V13" s="6">
        <v>130301</v>
      </c>
      <c r="W13" s="6">
        <v>122424</v>
      </c>
      <c r="X13" s="6">
        <v>131700</v>
      </c>
      <c r="Y13" s="6">
        <v>137163</v>
      </c>
    </row>
    <row r="14" spans="2:25" x14ac:dyDescent="0.45">
      <c r="B14" s="2" t="s">
        <v>33</v>
      </c>
      <c r="C14" s="6">
        <v>663918</v>
      </c>
      <c r="D14" s="6">
        <v>657005</v>
      </c>
      <c r="E14" s="6">
        <v>643689</v>
      </c>
      <c r="F14" s="6">
        <v>649990</v>
      </c>
      <c r="G14" s="6">
        <v>700127</v>
      </c>
      <c r="H14" s="6">
        <v>759586</v>
      </c>
      <c r="I14" s="6">
        <v>794505</v>
      </c>
      <c r="J14" s="6">
        <v>828748</v>
      </c>
      <c r="K14" s="6">
        <v>843427</v>
      </c>
      <c r="L14" s="6">
        <v>880715</v>
      </c>
      <c r="M14" s="6">
        <v>905023</v>
      </c>
      <c r="N14" s="6">
        <v>943655</v>
      </c>
      <c r="O14" s="6">
        <v>902012</v>
      </c>
      <c r="P14" s="6">
        <v>943167</v>
      </c>
      <c r="Q14" s="6">
        <v>960706</v>
      </c>
      <c r="R14" s="6">
        <v>970028</v>
      </c>
      <c r="S14" s="6">
        <v>1006329</v>
      </c>
      <c r="T14" s="6">
        <v>1056410</v>
      </c>
      <c r="U14" s="6">
        <v>1126603</v>
      </c>
      <c r="V14" s="6">
        <v>1146667</v>
      </c>
      <c r="W14" s="6">
        <v>1128112</v>
      </c>
      <c r="X14" s="6">
        <v>1189681</v>
      </c>
      <c r="Y14" s="6">
        <v>1212190</v>
      </c>
    </row>
    <row r="15" spans="2:25" x14ac:dyDescent="0.45">
      <c r="B15" s="2" t="s">
        <v>34</v>
      </c>
      <c r="C15" s="6">
        <v>16823439</v>
      </c>
      <c r="D15" s="6">
        <v>19201650</v>
      </c>
      <c r="E15" s="6">
        <v>21833084</v>
      </c>
      <c r="F15" s="6">
        <v>25357032</v>
      </c>
      <c r="G15" s="6">
        <v>26348684</v>
      </c>
      <c r="H15" s="6">
        <v>27139327</v>
      </c>
      <c r="I15" s="6">
        <v>28535482</v>
      </c>
      <c r="J15" s="6">
        <v>28487734</v>
      </c>
      <c r="K15" s="6">
        <v>29662649</v>
      </c>
      <c r="L15" s="6">
        <v>31681497</v>
      </c>
      <c r="M15" s="6">
        <v>32427188</v>
      </c>
      <c r="N15" s="6">
        <v>32880878</v>
      </c>
      <c r="O15" s="6">
        <v>31687129</v>
      </c>
      <c r="P15" s="6">
        <v>31440648</v>
      </c>
      <c r="Q15" s="6">
        <v>32487084</v>
      </c>
      <c r="R15" s="6">
        <v>33287497</v>
      </c>
      <c r="S15" s="6">
        <v>34182918</v>
      </c>
      <c r="T15" s="6">
        <v>36408148</v>
      </c>
      <c r="U15" s="6">
        <v>38271745</v>
      </c>
      <c r="V15" s="6">
        <v>40520133</v>
      </c>
      <c r="W15" s="6">
        <v>42432128</v>
      </c>
      <c r="X15" s="6">
        <v>44762933</v>
      </c>
      <c r="Y15" s="6">
        <v>47158047</v>
      </c>
    </row>
    <row r="16" spans="2:25" x14ac:dyDescent="0.45">
      <c r="B16" s="2" t="s">
        <v>35</v>
      </c>
      <c r="C16" s="6">
        <v>64465</v>
      </c>
      <c r="D16" s="6">
        <v>77282</v>
      </c>
      <c r="E16" s="6">
        <v>81477</v>
      </c>
      <c r="F16" s="6">
        <v>82095</v>
      </c>
      <c r="G16" s="6">
        <v>78145</v>
      </c>
      <c r="H16" s="6">
        <v>80958</v>
      </c>
      <c r="I16" s="6">
        <v>83026</v>
      </c>
      <c r="J16" s="6">
        <v>91977</v>
      </c>
      <c r="K16" s="6">
        <v>94787</v>
      </c>
      <c r="L16" s="6">
        <v>98138</v>
      </c>
      <c r="M16" s="6">
        <v>89958</v>
      </c>
      <c r="N16" s="6">
        <v>91477</v>
      </c>
      <c r="O16" s="6">
        <v>85231</v>
      </c>
      <c r="P16" s="6">
        <v>89967</v>
      </c>
      <c r="Q16" s="6">
        <v>89506</v>
      </c>
      <c r="R16" s="6">
        <v>90122</v>
      </c>
      <c r="S16" s="6">
        <v>93025</v>
      </c>
      <c r="T16" s="6">
        <v>92509</v>
      </c>
      <c r="U16" s="6">
        <v>98246</v>
      </c>
      <c r="V16" s="6">
        <v>98147</v>
      </c>
      <c r="W16" s="6">
        <v>103917</v>
      </c>
      <c r="X16" s="6">
        <v>104655</v>
      </c>
      <c r="Y16" s="6">
        <v>107426</v>
      </c>
    </row>
    <row r="17" spans="2:28" x14ac:dyDescent="0.45">
      <c r="B17" s="2" t="s">
        <v>36</v>
      </c>
      <c r="C17" s="6">
        <v>9396035</v>
      </c>
      <c r="D17" s="6">
        <v>10701667</v>
      </c>
      <c r="E17" s="6">
        <v>11771587</v>
      </c>
      <c r="F17" s="6">
        <v>12209462</v>
      </c>
      <c r="G17" s="6">
        <v>11893828</v>
      </c>
      <c r="H17" s="6">
        <v>12262321</v>
      </c>
      <c r="I17" s="6">
        <v>12910708</v>
      </c>
      <c r="J17" s="6">
        <v>13042723</v>
      </c>
      <c r="K17" s="6">
        <v>13368336</v>
      </c>
      <c r="L17" s="6">
        <v>14033576</v>
      </c>
      <c r="M17" s="6">
        <v>14289661</v>
      </c>
      <c r="N17" s="6">
        <v>15019191</v>
      </c>
      <c r="O17" s="6">
        <v>14869300</v>
      </c>
      <c r="P17" s="6">
        <v>15167912</v>
      </c>
      <c r="Q17" s="6">
        <v>16108708</v>
      </c>
      <c r="R17" s="6">
        <v>16718192</v>
      </c>
      <c r="S17" s="6">
        <v>17168082</v>
      </c>
      <c r="T17" s="6">
        <v>17765763</v>
      </c>
      <c r="U17" s="6">
        <v>17504153</v>
      </c>
      <c r="V17" s="6">
        <v>18341892</v>
      </c>
      <c r="W17" s="6">
        <v>18958396</v>
      </c>
      <c r="X17" s="6">
        <v>19772028</v>
      </c>
      <c r="Y17" s="6">
        <v>20829517</v>
      </c>
    </row>
    <row r="18" spans="2:28" x14ac:dyDescent="0.45">
      <c r="B18" s="2" t="s">
        <v>37</v>
      </c>
      <c r="C18" s="6">
        <v>745471</v>
      </c>
      <c r="D18" s="6">
        <v>815924</v>
      </c>
      <c r="E18" s="6">
        <v>719807</v>
      </c>
      <c r="F18" s="6">
        <v>695495</v>
      </c>
      <c r="G18" s="6">
        <v>688409</v>
      </c>
      <c r="H18" s="6">
        <v>660271</v>
      </c>
      <c r="I18" s="6">
        <v>737111</v>
      </c>
      <c r="J18" s="6">
        <v>781999</v>
      </c>
      <c r="K18" s="6">
        <v>864678</v>
      </c>
      <c r="L18" s="6">
        <v>918836</v>
      </c>
      <c r="M18" s="6">
        <v>1005733</v>
      </c>
      <c r="N18" s="6">
        <v>1126883</v>
      </c>
      <c r="O18" s="6">
        <v>1113622</v>
      </c>
      <c r="P18" s="6">
        <v>1172129</v>
      </c>
      <c r="Q18" s="6">
        <v>1306243</v>
      </c>
      <c r="R18" s="6">
        <v>1428760</v>
      </c>
      <c r="S18" s="6">
        <v>1475678</v>
      </c>
      <c r="T18" s="6">
        <v>1520289</v>
      </c>
      <c r="U18" s="6">
        <v>1350915</v>
      </c>
      <c r="V18" s="6">
        <v>1174599</v>
      </c>
      <c r="W18" s="6">
        <v>1166509</v>
      </c>
      <c r="X18" s="6">
        <v>1168349</v>
      </c>
      <c r="Y18" s="6">
        <v>1161908</v>
      </c>
    </row>
    <row r="20" spans="2:28" x14ac:dyDescent="0.45">
      <c r="B20" s="2" t="s">
        <v>50</v>
      </c>
    </row>
    <row r="21" spans="2:28" x14ac:dyDescent="0.45">
      <c r="AA21" t="s">
        <v>86</v>
      </c>
      <c r="AB21" t="s">
        <v>80</v>
      </c>
    </row>
    <row r="22" spans="2:28" x14ac:dyDescent="0.45">
      <c r="B22" t="str">
        <f>B8</f>
        <v>Alberta</v>
      </c>
      <c r="C22" s="7">
        <f>C8</f>
        <v>6407195</v>
      </c>
      <c r="D22" s="7">
        <f t="shared" ref="D22:M22" si="0">D8</f>
        <v>7128863</v>
      </c>
      <c r="E22" s="7">
        <f t="shared" si="0"/>
        <v>7452435</v>
      </c>
      <c r="F22" s="7">
        <f t="shared" si="0"/>
        <v>7929803</v>
      </c>
      <c r="G22" s="7">
        <f t="shared" si="0"/>
        <v>8622454</v>
      </c>
      <c r="H22" s="7">
        <f t="shared" si="0"/>
        <v>9253915</v>
      </c>
      <c r="I22" s="7">
        <f t="shared" si="0"/>
        <v>9867872</v>
      </c>
      <c r="J22" s="7">
        <f t="shared" si="0"/>
        <v>10294255</v>
      </c>
      <c r="K22" s="7">
        <f t="shared" si="0"/>
        <v>11012495</v>
      </c>
      <c r="L22" s="7">
        <f t="shared" si="0"/>
        <v>12031163</v>
      </c>
      <c r="M22" s="7">
        <f t="shared" si="0"/>
        <v>12657851</v>
      </c>
      <c r="N22" s="7">
        <f t="shared" ref="N22:Y22" si="1">N8</f>
        <v>13218512</v>
      </c>
      <c r="O22" s="7">
        <f t="shared" si="1"/>
        <v>12883893</v>
      </c>
      <c r="P22" s="7">
        <f t="shared" si="1"/>
        <v>13069875</v>
      </c>
      <c r="Q22" s="7">
        <f t="shared" si="1"/>
        <v>14264271</v>
      </c>
      <c r="R22" s="7">
        <f t="shared" si="1"/>
        <v>14852223</v>
      </c>
      <c r="S22" s="7">
        <f t="shared" si="1"/>
        <v>15722911</v>
      </c>
      <c r="T22" s="7">
        <f t="shared" si="1"/>
        <v>17156973</v>
      </c>
      <c r="U22" s="7">
        <f t="shared" si="1"/>
        <v>15349963</v>
      </c>
      <c r="V22" s="7">
        <f t="shared" si="1"/>
        <v>13443770</v>
      </c>
      <c r="W22" s="7">
        <f t="shared" si="1"/>
        <v>13410951</v>
      </c>
      <c r="X22" s="7">
        <f t="shared" si="1"/>
        <v>13308496</v>
      </c>
      <c r="Y22" s="7">
        <f t="shared" si="1"/>
        <v>13425623</v>
      </c>
      <c r="AA22" s="4">
        <f t="shared" ref="AA22:AA32" si="2">(T22/P22)^(1/4)-1</f>
        <v>7.0390654011097453E-2</v>
      </c>
      <c r="AB22" s="4">
        <f t="shared" ref="AB22:AB32" si="3">(X22/T22)^(1/4)-1</f>
        <v>-6.1526362047777172E-2</v>
      </c>
    </row>
    <row r="23" spans="2:28" x14ac:dyDescent="0.45">
      <c r="B23" t="str">
        <f t="shared" ref="B23:M32" si="4">B9</f>
        <v>British Columbia</v>
      </c>
      <c r="C23" s="7">
        <f t="shared" si="4"/>
        <v>4903011</v>
      </c>
      <c r="D23" s="7">
        <f t="shared" si="4"/>
        <v>5632359</v>
      </c>
      <c r="E23" s="7">
        <f t="shared" si="4"/>
        <v>5486139</v>
      </c>
      <c r="F23" s="7">
        <f t="shared" si="4"/>
        <v>5826000</v>
      </c>
      <c r="G23" s="7">
        <f t="shared" si="4"/>
        <v>5951878</v>
      </c>
      <c r="H23" s="7">
        <f t="shared" si="4"/>
        <v>6201518</v>
      </c>
      <c r="I23" s="7">
        <f t="shared" si="4"/>
        <v>6530468</v>
      </c>
      <c r="J23" s="7">
        <f t="shared" si="4"/>
        <v>7017069</v>
      </c>
      <c r="K23" s="7">
        <f t="shared" si="4"/>
        <v>7545304</v>
      </c>
      <c r="L23" s="7">
        <f t="shared" si="4"/>
        <v>8237625</v>
      </c>
      <c r="M23" s="7">
        <f t="shared" si="4"/>
        <v>8955629</v>
      </c>
      <c r="N23" s="7">
        <f t="shared" ref="N23:Y23" si="5">N9</f>
        <v>9106573</v>
      </c>
      <c r="O23" s="7">
        <f t="shared" si="5"/>
        <v>8438239</v>
      </c>
      <c r="P23" s="7">
        <f t="shared" si="5"/>
        <v>8403682</v>
      </c>
      <c r="Q23" s="7">
        <f t="shared" si="5"/>
        <v>8937061</v>
      </c>
      <c r="R23" s="7">
        <f t="shared" si="5"/>
        <v>9397998</v>
      </c>
      <c r="S23" s="7">
        <f t="shared" si="5"/>
        <v>10242086</v>
      </c>
      <c r="T23" s="7">
        <f t="shared" si="5"/>
        <v>11163092</v>
      </c>
      <c r="U23" s="7">
        <f t="shared" si="5"/>
        <v>11352116</v>
      </c>
      <c r="V23" s="7">
        <f t="shared" si="5"/>
        <v>11909399</v>
      </c>
      <c r="W23" s="7">
        <f t="shared" si="5"/>
        <v>12361039</v>
      </c>
      <c r="X23" s="7">
        <f t="shared" si="5"/>
        <v>12485231</v>
      </c>
      <c r="Y23" s="7">
        <f t="shared" si="5"/>
        <v>13055964</v>
      </c>
      <c r="AA23" s="4">
        <f t="shared" si="2"/>
        <v>7.3565937205795517E-2</v>
      </c>
      <c r="AB23" s="4">
        <f t="shared" si="3"/>
        <v>2.8378573667081186E-2</v>
      </c>
    </row>
    <row r="24" spans="2:28" x14ac:dyDescent="0.45">
      <c r="B24" t="str">
        <f t="shared" si="4"/>
        <v>Manitoba</v>
      </c>
      <c r="C24" s="7">
        <f t="shared" si="4"/>
        <v>659637</v>
      </c>
      <c r="D24" s="7">
        <f t="shared" si="4"/>
        <v>691670</v>
      </c>
      <c r="E24" s="7">
        <f t="shared" si="4"/>
        <v>808946</v>
      </c>
      <c r="F24" s="7">
        <f t="shared" si="4"/>
        <v>748768</v>
      </c>
      <c r="G24" s="7">
        <f t="shared" si="4"/>
        <v>743882</v>
      </c>
      <c r="H24" s="7">
        <f t="shared" si="4"/>
        <v>814300</v>
      </c>
      <c r="I24" s="7">
        <f t="shared" si="4"/>
        <v>853550</v>
      </c>
      <c r="J24" s="7">
        <f t="shared" si="4"/>
        <v>861780</v>
      </c>
      <c r="K24" s="7">
        <f t="shared" si="4"/>
        <v>909166</v>
      </c>
      <c r="L24" s="7">
        <f t="shared" si="4"/>
        <v>988960</v>
      </c>
      <c r="M24" s="7">
        <f t="shared" si="4"/>
        <v>1049498</v>
      </c>
      <c r="N24" s="7">
        <f t="shared" ref="N24:Y24" si="6">N10</f>
        <v>1117194</v>
      </c>
      <c r="O24" s="7">
        <f t="shared" si="6"/>
        <v>1118401</v>
      </c>
      <c r="P24" s="7">
        <f t="shared" si="6"/>
        <v>1150457</v>
      </c>
      <c r="Q24" s="7">
        <f t="shared" si="6"/>
        <v>1285176</v>
      </c>
      <c r="R24" s="7">
        <f t="shared" si="6"/>
        <v>1291039</v>
      </c>
      <c r="S24" s="7">
        <f t="shared" si="6"/>
        <v>1471673</v>
      </c>
      <c r="T24" s="7">
        <f t="shared" si="6"/>
        <v>1431543</v>
      </c>
      <c r="U24" s="7">
        <f t="shared" si="6"/>
        <v>1421174</v>
      </c>
      <c r="V24" s="7">
        <f t="shared" si="6"/>
        <v>1553873</v>
      </c>
      <c r="W24" s="7">
        <f t="shared" si="6"/>
        <v>1535251</v>
      </c>
      <c r="X24" s="7">
        <f t="shared" si="6"/>
        <v>1586452</v>
      </c>
      <c r="Y24" s="7">
        <f t="shared" si="6"/>
        <v>1603020</v>
      </c>
      <c r="AA24" s="4">
        <f t="shared" si="2"/>
        <v>5.6169207894473105E-2</v>
      </c>
      <c r="AB24" s="4">
        <f t="shared" si="3"/>
        <v>2.6019546969810126E-2</v>
      </c>
    </row>
    <row r="25" spans="2:28" x14ac:dyDescent="0.45">
      <c r="B25" t="str">
        <f t="shared" si="4"/>
        <v>New Brunswick</v>
      </c>
      <c r="C25" s="7">
        <f t="shared" si="4"/>
        <v>482528</v>
      </c>
      <c r="D25" s="7">
        <f t="shared" si="4"/>
        <v>513143</v>
      </c>
      <c r="E25" s="7">
        <f t="shared" si="4"/>
        <v>623822</v>
      </c>
      <c r="F25" s="7">
        <f t="shared" si="4"/>
        <v>574634</v>
      </c>
      <c r="G25" s="7">
        <f t="shared" si="4"/>
        <v>592035</v>
      </c>
      <c r="H25" s="7">
        <f t="shared" si="4"/>
        <v>703291</v>
      </c>
      <c r="I25" s="7">
        <f t="shared" si="4"/>
        <v>659450</v>
      </c>
      <c r="J25" s="7">
        <f t="shared" si="4"/>
        <v>738806</v>
      </c>
      <c r="K25" s="7">
        <f t="shared" si="4"/>
        <v>709944</v>
      </c>
      <c r="L25" s="7">
        <f t="shared" si="4"/>
        <v>766012</v>
      </c>
      <c r="M25" s="7">
        <f t="shared" si="4"/>
        <v>771249</v>
      </c>
      <c r="N25" s="7">
        <f t="shared" ref="N25:Y25" si="7">N11</f>
        <v>810374</v>
      </c>
      <c r="O25" s="7">
        <f t="shared" si="7"/>
        <v>764684</v>
      </c>
      <c r="P25" s="7">
        <f t="shared" si="7"/>
        <v>818502</v>
      </c>
      <c r="Q25" s="7">
        <f t="shared" si="7"/>
        <v>822581</v>
      </c>
      <c r="R25" s="7">
        <f t="shared" si="7"/>
        <v>833329</v>
      </c>
      <c r="S25" s="7">
        <f t="shared" si="7"/>
        <v>794360</v>
      </c>
      <c r="T25" s="7">
        <f t="shared" si="7"/>
        <v>807334</v>
      </c>
      <c r="U25" s="7">
        <f t="shared" si="7"/>
        <v>724221</v>
      </c>
      <c r="V25" s="7">
        <f t="shared" si="7"/>
        <v>684624</v>
      </c>
      <c r="W25" s="7">
        <f t="shared" si="7"/>
        <v>685938</v>
      </c>
      <c r="X25" s="7">
        <f t="shared" si="7"/>
        <v>705339</v>
      </c>
      <c r="Y25" s="7">
        <f t="shared" si="7"/>
        <v>711979</v>
      </c>
      <c r="AA25" s="4">
        <f t="shared" si="2"/>
        <v>-3.4287032997383227E-3</v>
      </c>
      <c r="AB25" s="4">
        <f t="shared" si="3"/>
        <v>-3.3201064033610672E-2</v>
      </c>
    </row>
    <row r="26" spans="2:28" x14ac:dyDescent="0.45">
      <c r="B26" t="str">
        <f t="shared" si="4"/>
        <v>Newfoundland and Labrador</v>
      </c>
      <c r="C26" s="7">
        <f t="shared" si="4"/>
        <v>304009</v>
      </c>
      <c r="D26" s="7">
        <f t="shared" si="4"/>
        <v>369162</v>
      </c>
      <c r="E26" s="7">
        <f t="shared" si="4"/>
        <v>410331</v>
      </c>
      <c r="F26" s="7">
        <f t="shared" si="4"/>
        <v>446319</v>
      </c>
      <c r="G26" s="7">
        <f t="shared" si="4"/>
        <v>501183</v>
      </c>
      <c r="H26" s="7">
        <f t="shared" si="4"/>
        <v>464893</v>
      </c>
      <c r="I26" s="7">
        <f t="shared" si="4"/>
        <v>493101</v>
      </c>
      <c r="J26" s="7">
        <f t="shared" si="4"/>
        <v>445850</v>
      </c>
      <c r="K26" s="7">
        <f t="shared" si="4"/>
        <v>490882</v>
      </c>
      <c r="L26" s="7">
        <f t="shared" si="4"/>
        <v>477783</v>
      </c>
      <c r="M26" s="7">
        <f t="shared" si="4"/>
        <v>483436</v>
      </c>
      <c r="N26" s="7">
        <f t="shared" ref="N26:Y26" si="8">N12</f>
        <v>529595</v>
      </c>
      <c r="O26" s="7">
        <f t="shared" si="8"/>
        <v>496723</v>
      </c>
      <c r="P26" s="7">
        <f t="shared" si="8"/>
        <v>498012</v>
      </c>
      <c r="Q26" s="7">
        <f t="shared" si="8"/>
        <v>549487</v>
      </c>
      <c r="R26" s="7">
        <f t="shared" si="8"/>
        <v>584361</v>
      </c>
      <c r="S26" s="7">
        <f t="shared" si="8"/>
        <v>564843</v>
      </c>
      <c r="T26" s="7">
        <f t="shared" si="8"/>
        <v>593914</v>
      </c>
      <c r="U26" s="7">
        <f t="shared" si="8"/>
        <v>556397</v>
      </c>
      <c r="V26" s="7">
        <f t="shared" si="8"/>
        <v>569252</v>
      </c>
      <c r="W26" s="7">
        <f t="shared" si="8"/>
        <v>575517</v>
      </c>
      <c r="X26" s="7">
        <f t="shared" si="8"/>
        <v>602059</v>
      </c>
      <c r="Y26" s="7">
        <f t="shared" si="8"/>
        <v>608096</v>
      </c>
      <c r="AA26" s="4">
        <f t="shared" si="2"/>
        <v>4.5011184942805427E-2</v>
      </c>
      <c r="AB26" s="4">
        <f t="shared" si="3"/>
        <v>3.4110342354611856E-3</v>
      </c>
    </row>
    <row r="27" spans="2:28" x14ac:dyDescent="0.45">
      <c r="B27" t="str">
        <f t="shared" si="4"/>
        <v>North (NorthWest, Northern, Nunavut and Yukon)</v>
      </c>
      <c r="C27" s="7">
        <f t="shared" si="4"/>
        <v>90540</v>
      </c>
      <c r="D27" s="7">
        <f t="shared" si="4"/>
        <v>82591</v>
      </c>
      <c r="E27" s="7">
        <f t="shared" si="4"/>
        <v>82688</v>
      </c>
      <c r="F27" s="7">
        <f t="shared" si="4"/>
        <v>98176</v>
      </c>
      <c r="G27" s="7">
        <f t="shared" si="4"/>
        <v>104952</v>
      </c>
      <c r="H27" s="7">
        <f t="shared" si="4"/>
        <v>115391</v>
      </c>
      <c r="I27" s="7">
        <f t="shared" si="4"/>
        <v>103299</v>
      </c>
      <c r="J27" s="7">
        <f t="shared" si="4"/>
        <v>124605</v>
      </c>
      <c r="K27" s="7">
        <f t="shared" si="4"/>
        <v>138429</v>
      </c>
      <c r="L27" s="7">
        <f t="shared" si="4"/>
        <v>132578</v>
      </c>
      <c r="M27" s="7">
        <f t="shared" si="4"/>
        <v>131129</v>
      </c>
      <c r="N27" s="7">
        <f t="shared" ref="N27:Y27" si="9">N13</f>
        <v>127743</v>
      </c>
      <c r="O27" s="7">
        <f t="shared" si="9"/>
        <v>138406</v>
      </c>
      <c r="P27" s="7">
        <f t="shared" si="9"/>
        <v>146805</v>
      </c>
      <c r="Q27" s="7">
        <f t="shared" si="9"/>
        <v>142103</v>
      </c>
      <c r="R27" s="7">
        <f t="shared" si="9"/>
        <v>141112</v>
      </c>
      <c r="S27" s="7">
        <f t="shared" si="9"/>
        <v>135719</v>
      </c>
      <c r="T27" s="7">
        <f t="shared" si="9"/>
        <v>149246</v>
      </c>
      <c r="U27" s="7">
        <f t="shared" si="9"/>
        <v>120469</v>
      </c>
      <c r="V27" s="7">
        <f t="shared" si="9"/>
        <v>130301</v>
      </c>
      <c r="W27" s="7">
        <f t="shared" si="9"/>
        <v>122424</v>
      </c>
      <c r="X27" s="7">
        <f t="shared" si="9"/>
        <v>131700</v>
      </c>
      <c r="Y27" s="7">
        <f t="shared" si="9"/>
        <v>137163</v>
      </c>
      <c r="AA27" s="4">
        <f t="shared" si="2"/>
        <v>4.1312039176919502E-3</v>
      </c>
      <c r="AB27" s="4">
        <f t="shared" si="3"/>
        <v>-3.0783567640530807E-2</v>
      </c>
    </row>
    <row r="28" spans="2:28" x14ac:dyDescent="0.45">
      <c r="B28" t="str">
        <f t="shared" si="4"/>
        <v>Nova Scotia</v>
      </c>
      <c r="C28" s="7">
        <f t="shared" si="4"/>
        <v>663918</v>
      </c>
      <c r="D28" s="7">
        <f t="shared" si="4"/>
        <v>657005</v>
      </c>
      <c r="E28" s="7">
        <f t="shared" si="4"/>
        <v>643689</v>
      </c>
      <c r="F28" s="7">
        <f t="shared" si="4"/>
        <v>649990</v>
      </c>
      <c r="G28" s="7">
        <f t="shared" si="4"/>
        <v>700127</v>
      </c>
      <c r="H28" s="7">
        <f t="shared" si="4"/>
        <v>759586</v>
      </c>
      <c r="I28" s="7">
        <f t="shared" si="4"/>
        <v>794505</v>
      </c>
      <c r="J28" s="7">
        <f t="shared" si="4"/>
        <v>828748</v>
      </c>
      <c r="K28" s="7">
        <f t="shared" si="4"/>
        <v>843427</v>
      </c>
      <c r="L28" s="7">
        <f t="shared" si="4"/>
        <v>880715</v>
      </c>
      <c r="M28" s="7">
        <f t="shared" si="4"/>
        <v>905023</v>
      </c>
      <c r="N28" s="7">
        <f t="shared" ref="N28:Y28" si="10">N14</f>
        <v>943655</v>
      </c>
      <c r="O28" s="7">
        <f t="shared" si="10"/>
        <v>902012</v>
      </c>
      <c r="P28" s="7">
        <f t="shared" si="10"/>
        <v>943167</v>
      </c>
      <c r="Q28" s="7">
        <f t="shared" si="10"/>
        <v>960706</v>
      </c>
      <c r="R28" s="7">
        <f t="shared" si="10"/>
        <v>970028</v>
      </c>
      <c r="S28" s="7">
        <f t="shared" si="10"/>
        <v>1006329</v>
      </c>
      <c r="T28" s="7">
        <f t="shared" si="10"/>
        <v>1056410</v>
      </c>
      <c r="U28" s="7">
        <f t="shared" si="10"/>
        <v>1126603</v>
      </c>
      <c r="V28" s="7">
        <f t="shared" si="10"/>
        <v>1146667</v>
      </c>
      <c r="W28" s="7">
        <f t="shared" si="10"/>
        <v>1128112</v>
      </c>
      <c r="X28" s="7">
        <f t="shared" si="10"/>
        <v>1189681</v>
      </c>
      <c r="Y28" s="7">
        <f t="shared" si="10"/>
        <v>1212190</v>
      </c>
      <c r="AA28" s="4">
        <f t="shared" si="2"/>
        <v>2.8752672983813454E-2</v>
      </c>
      <c r="AB28" s="4">
        <f t="shared" si="3"/>
        <v>3.0147719669546547E-2</v>
      </c>
    </row>
    <row r="29" spans="2:28" x14ac:dyDescent="0.45">
      <c r="B29" t="str">
        <f t="shared" si="4"/>
        <v>Ontario</v>
      </c>
      <c r="C29" s="7">
        <f t="shared" si="4"/>
        <v>16823439</v>
      </c>
      <c r="D29" s="7">
        <f t="shared" si="4"/>
        <v>19201650</v>
      </c>
      <c r="E29" s="7">
        <f t="shared" si="4"/>
        <v>21833084</v>
      </c>
      <c r="F29" s="7">
        <f t="shared" si="4"/>
        <v>25357032</v>
      </c>
      <c r="G29" s="7">
        <f t="shared" si="4"/>
        <v>26348684</v>
      </c>
      <c r="H29" s="7">
        <f t="shared" si="4"/>
        <v>27139327</v>
      </c>
      <c r="I29" s="7">
        <f t="shared" si="4"/>
        <v>28535482</v>
      </c>
      <c r="J29" s="7">
        <f t="shared" si="4"/>
        <v>28487734</v>
      </c>
      <c r="K29" s="7">
        <f t="shared" si="4"/>
        <v>29662649</v>
      </c>
      <c r="L29" s="7">
        <f t="shared" si="4"/>
        <v>31681497</v>
      </c>
      <c r="M29" s="7">
        <f t="shared" si="4"/>
        <v>32427188</v>
      </c>
      <c r="N29" s="7">
        <f t="shared" ref="N29:Y29" si="11">N15</f>
        <v>32880878</v>
      </c>
      <c r="O29" s="7">
        <f t="shared" si="11"/>
        <v>31687129</v>
      </c>
      <c r="P29" s="7">
        <f t="shared" si="11"/>
        <v>31440648</v>
      </c>
      <c r="Q29" s="7">
        <f t="shared" si="11"/>
        <v>32487084</v>
      </c>
      <c r="R29" s="7">
        <f t="shared" si="11"/>
        <v>33287497</v>
      </c>
      <c r="S29" s="7">
        <f t="shared" si="11"/>
        <v>34182918</v>
      </c>
      <c r="T29" s="7">
        <f t="shared" si="11"/>
        <v>36408148</v>
      </c>
      <c r="U29" s="7">
        <f t="shared" si="11"/>
        <v>38271745</v>
      </c>
      <c r="V29" s="7">
        <f t="shared" si="11"/>
        <v>40520133</v>
      </c>
      <c r="W29" s="7">
        <f t="shared" si="11"/>
        <v>42432128</v>
      </c>
      <c r="X29" s="7">
        <f t="shared" si="11"/>
        <v>44762933</v>
      </c>
      <c r="Y29" s="7">
        <f t="shared" si="11"/>
        <v>47158047</v>
      </c>
      <c r="AA29" s="4">
        <f t="shared" si="2"/>
        <v>3.7353495948796667E-2</v>
      </c>
      <c r="AB29" s="4">
        <f t="shared" si="3"/>
        <v>5.300391721975295E-2</v>
      </c>
    </row>
    <row r="30" spans="2:28" x14ac:dyDescent="0.45">
      <c r="B30" t="str">
        <f t="shared" si="4"/>
        <v>Prince Edward Island</v>
      </c>
      <c r="C30" s="7">
        <f t="shared" si="4"/>
        <v>64465</v>
      </c>
      <c r="D30" s="7">
        <f t="shared" si="4"/>
        <v>77282</v>
      </c>
      <c r="E30" s="7">
        <f t="shared" si="4"/>
        <v>81477</v>
      </c>
      <c r="F30" s="7">
        <f t="shared" si="4"/>
        <v>82095</v>
      </c>
      <c r="G30" s="7">
        <f t="shared" si="4"/>
        <v>78145</v>
      </c>
      <c r="H30" s="7">
        <f t="shared" si="4"/>
        <v>80958</v>
      </c>
      <c r="I30" s="7">
        <f t="shared" si="4"/>
        <v>83026</v>
      </c>
      <c r="J30" s="7">
        <f t="shared" si="4"/>
        <v>91977</v>
      </c>
      <c r="K30" s="7">
        <f t="shared" si="4"/>
        <v>94787</v>
      </c>
      <c r="L30" s="7">
        <f t="shared" si="4"/>
        <v>98138</v>
      </c>
      <c r="M30" s="7">
        <f t="shared" si="4"/>
        <v>89958</v>
      </c>
      <c r="N30" s="7">
        <f t="shared" ref="N30:Y30" si="12">N16</f>
        <v>91477</v>
      </c>
      <c r="O30" s="7">
        <f t="shared" si="12"/>
        <v>85231</v>
      </c>
      <c r="P30" s="7">
        <f t="shared" si="12"/>
        <v>89967</v>
      </c>
      <c r="Q30" s="7">
        <f t="shared" si="12"/>
        <v>89506</v>
      </c>
      <c r="R30" s="7">
        <f t="shared" si="12"/>
        <v>90122</v>
      </c>
      <c r="S30" s="7">
        <f t="shared" si="12"/>
        <v>93025</v>
      </c>
      <c r="T30" s="7">
        <f t="shared" si="12"/>
        <v>92509</v>
      </c>
      <c r="U30" s="7">
        <f t="shared" si="12"/>
        <v>98246</v>
      </c>
      <c r="V30" s="7">
        <f t="shared" si="12"/>
        <v>98147</v>
      </c>
      <c r="W30" s="7">
        <f t="shared" si="12"/>
        <v>103917</v>
      </c>
      <c r="X30" s="7">
        <f t="shared" si="12"/>
        <v>104655</v>
      </c>
      <c r="Y30" s="7">
        <f t="shared" si="12"/>
        <v>107426</v>
      </c>
      <c r="AA30" s="4">
        <f t="shared" si="2"/>
        <v>6.9900674319716138E-3</v>
      </c>
      <c r="AB30" s="4">
        <f t="shared" si="3"/>
        <v>3.1321327405818611E-2</v>
      </c>
    </row>
    <row r="31" spans="2:28" x14ac:dyDescent="0.45">
      <c r="B31" t="str">
        <f t="shared" si="4"/>
        <v>Quebec</v>
      </c>
      <c r="C31" s="7">
        <f t="shared" si="4"/>
        <v>9396035</v>
      </c>
      <c r="D31" s="7">
        <f t="shared" si="4"/>
        <v>10701667</v>
      </c>
      <c r="E31" s="7">
        <f t="shared" si="4"/>
        <v>11771587</v>
      </c>
      <c r="F31" s="7">
        <f t="shared" si="4"/>
        <v>12209462</v>
      </c>
      <c r="G31" s="7">
        <f t="shared" si="4"/>
        <v>11893828</v>
      </c>
      <c r="H31" s="7">
        <f t="shared" si="4"/>
        <v>12262321</v>
      </c>
      <c r="I31" s="7">
        <f t="shared" si="4"/>
        <v>12910708</v>
      </c>
      <c r="J31" s="7">
        <f t="shared" si="4"/>
        <v>13042723</v>
      </c>
      <c r="K31" s="7">
        <f t="shared" si="4"/>
        <v>13368336</v>
      </c>
      <c r="L31" s="7">
        <f t="shared" si="4"/>
        <v>14033576</v>
      </c>
      <c r="M31" s="7">
        <f t="shared" si="4"/>
        <v>14289661</v>
      </c>
      <c r="N31" s="7">
        <f t="shared" ref="N31:Y31" si="13">N17</f>
        <v>15019191</v>
      </c>
      <c r="O31" s="7">
        <f t="shared" si="13"/>
        <v>14869300</v>
      </c>
      <c r="P31" s="7">
        <f t="shared" si="13"/>
        <v>15167912</v>
      </c>
      <c r="Q31" s="7">
        <f t="shared" si="13"/>
        <v>16108708</v>
      </c>
      <c r="R31" s="7">
        <f t="shared" si="13"/>
        <v>16718192</v>
      </c>
      <c r="S31" s="7">
        <f t="shared" si="13"/>
        <v>17168082</v>
      </c>
      <c r="T31" s="7">
        <f t="shared" si="13"/>
        <v>17765763</v>
      </c>
      <c r="U31" s="7">
        <f t="shared" si="13"/>
        <v>17504153</v>
      </c>
      <c r="V31" s="7">
        <f t="shared" si="13"/>
        <v>18341892</v>
      </c>
      <c r="W31" s="7">
        <f t="shared" si="13"/>
        <v>18958396</v>
      </c>
      <c r="X31" s="7">
        <f t="shared" si="13"/>
        <v>19772028</v>
      </c>
      <c r="Y31" s="7">
        <f t="shared" si="13"/>
        <v>20829517</v>
      </c>
      <c r="AA31" s="4">
        <f t="shared" si="2"/>
        <v>4.0314174700004868E-2</v>
      </c>
      <c r="AB31" s="4">
        <f t="shared" si="3"/>
        <v>2.7109717608167605E-2</v>
      </c>
    </row>
    <row r="32" spans="2:28" x14ac:dyDescent="0.45">
      <c r="B32" t="str">
        <f t="shared" si="4"/>
        <v>Saskatchewan</v>
      </c>
      <c r="C32" s="7">
        <f t="shared" si="4"/>
        <v>745471</v>
      </c>
      <c r="D32" s="7">
        <f t="shared" si="4"/>
        <v>815924</v>
      </c>
      <c r="E32" s="7">
        <f t="shared" si="4"/>
        <v>719807</v>
      </c>
      <c r="F32" s="7">
        <f t="shared" si="4"/>
        <v>695495</v>
      </c>
      <c r="G32" s="7">
        <f t="shared" si="4"/>
        <v>688409</v>
      </c>
      <c r="H32" s="7">
        <f t="shared" si="4"/>
        <v>660271</v>
      </c>
      <c r="I32" s="7">
        <f t="shared" si="4"/>
        <v>737111</v>
      </c>
      <c r="J32" s="7">
        <f t="shared" si="4"/>
        <v>781999</v>
      </c>
      <c r="K32" s="7">
        <f t="shared" si="4"/>
        <v>864678</v>
      </c>
      <c r="L32" s="7">
        <f t="shared" si="4"/>
        <v>918836</v>
      </c>
      <c r="M32" s="7">
        <f t="shared" si="4"/>
        <v>1005733</v>
      </c>
      <c r="N32" s="7">
        <f t="shared" ref="N32:Y32" si="14">N18</f>
        <v>1126883</v>
      </c>
      <c r="O32" s="7">
        <f t="shared" si="14"/>
        <v>1113622</v>
      </c>
      <c r="P32" s="7">
        <f t="shared" si="14"/>
        <v>1172129</v>
      </c>
      <c r="Q32" s="7">
        <f t="shared" si="14"/>
        <v>1306243</v>
      </c>
      <c r="R32" s="7">
        <f t="shared" si="14"/>
        <v>1428760</v>
      </c>
      <c r="S32" s="7">
        <f t="shared" si="14"/>
        <v>1475678</v>
      </c>
      <c r="T32" s="7">
        <f t="shared" si="14"/>
        <v>1520289</v>
      </c>
      <c r="U32" s="7">
        <f t="shared" si="14"/>
        <v>1350915</v>
      </c>
      <c r="V32" s="7">
        <f t="shared" si="14"/>
        <v>1174599</v>
      </c>
      <c r="W32" s="7">
        <f t="shared" si="14"/>
        <v>1166509</v>
      </c>
      <c r="X32" s="7">
        <f t="shared" si="14"/>
        <v>1168349</v>
      </c>
      <c r="Y32" s="7">
        <f t="shared" si="14"/>
        <v>1161908</v>
      </c>
      <c r="AA32" s="4">
        <f t="shared" si="2"/>
        <v>6.7180019612516073E-2</v>
      </c>
      <c r="AB32" s="4">
        <f t="shared" si="3"/>
        <v>-6.3707360008052549E-2</v>
      </c>
    </row>
  </sheetData>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87E589-98CB-4F30-8643-48B9551798ED}">
  <dimension ref="B1:AC32"/>
  <sheetViews>
    <sheetView tabSelected="1" zoomScale="85" zoomScaleNormal="85" workbookViewId="0">
      <pane xSplit="2" ySplit="9" topLeftCell="H10" activePane="bottomRight" state="frozen"/>
      <selection activeCell="D3" sqref="D3"/>
      <selection pane="topRight" activeCell="D3" sqref="D3"/>
      <selection pane="bottomLeft" activeCell="D3" sqref="D3"/>
      <selection pane="bottomRight" activeCell="D3" sqref="D3"/>
    </sheetView>
  </sheetViews>
  <sheetFormatPr defaultRowHeight="14.25" x14ac:dyDescent="0.45"/>
  <cols>
    <col min="2" max="2" width="41.1328125" bestFit="1" customWidth="1"/>
    <col min="3" max="3" width="21.86328125" bestFit="1" customWidth="1"/>
    <col min="4" max="25" width="11.19921875" bestFit="1" customWidth="1"/>
    <col min="26" max="28" width="7.46484375" bestFit="1" customWidth="1"/>
    <col min="29" max="29" width="9.6640625" bestFit="1" customWidth="1"/>
    <col min="30" max="129" width="7.46484375" bestFit="1" customWidth="1"/>
    <col min="130" max="130" width="5.73046875" bestFit="1" customWidth="1"/>
    <col min="131" max="131" width="5.53125" bestFit="1" customWidth="1"/>
    <col min="132" max="132" width="6.19921875" bestFit="1" customWidth="1"/>
    <col min="133" max="133" width="5.796875" bestFit="1" customWidth="1"/>
    <col min="134" max="136" width="6.3984375" bestFit="1" customWidth="1"/>
    <col min="137" max="137" width="9.1328125" bestFit="1" customWidth="1"/>
    <col min="138" max="138" width="9.46484375" bestFit="1" customWidth="1"/>
    <col min="139" max="139" width="6.53125" bestFit="1" customWidth="1"/>
    <col min="140" max="141" width="6.3984375" bestFit="1" customWidth="1"/>
    <col min="142" max="142" width="9.1328125" bestFit="1" customWidth="1"/>
    <col min="143" max="145" width="6.3984375" bestFit="1" customWidth="1"/>
    <col min="146" max="146" width="9.1328125" bestFit="1" customWidth="1"/>
    <col min="147" max="149" width="6.3984375" bestFit="1" customWidth="1"/>
    <col min="150" max="150" width="9.1328125" bestFit="1" customWidth="1"/>
    <col min="151" max="153" width="6.3984375" bestFit="1" customWidth="1"/>
    <col min="154" max="154" width="9.1328125" bestFit="1" customWidth="1"/>
    <col min="155" max="155" width="9.46484375" bestFit="1" customWidth="1"/>
    <col min="156" max="156" width="6.53125" bestFit="1" customWidth="1"/>
    <col min="157" max="158" width="6.3984375" bestFit="1" customWidth="1"/>
    <col min="159" max="159" width="9.1328125" bestFit="1" customWidth="1"/>
    <col min="160" max="162" width="6.3984375" bestFit="1" customWidth="1"/>
    <col min="163" max="163" width="9.1328125" bestFit="1" customWidth="1"/>
    <col min="164" max="166" width="6.3984375" bestFit="1" customWidth="1"/>
    <col min="167" max="167" width="9.1328125" bestFit="1" customWidth="1"/>
    <col min="168" max="170" width="6.3984375" bestFit="1" customWidth="1"/>
    <col min="171" max="171" width="9.1328125" bestFit="1" customWidth="1"/>
    <col min="172" max="172" width="9.46484375" bestFit="1" customWidth="1"/>
    <col min="173" max="173" width="6.53125" bestFit="1" customWidth="1"/>
    <col min="174" max="175" width="6.3984375" bestFit="1" customWidth="1"/>
    <col min="176" max="176" width="9.1328125" bestFit="1" customWidth="1"/>
    <col min="177" max="179" width="6.3984375" bestFit="1" customWidth="1"/>
    <col min="180" max="180" width="9.1328125" bestFit="1" customWidth="1"/>
    <col min="181" max="183" width="6.3984375" bestFit="1" customWidth="1"/>
    <col min="184" max="184" width="9.1328125" bestFit="1" customWidth="1"/>
    <col min="185" max="186" width="6.3984375" bestFit="1" customWidth="1"/>
    <col min="187" max="187" width="9.1328125" bestFit="1" customWidth="1"/>
    <col min="188" max="188" width="9.46484375" bestFit="1" customWidth="1"/>
  </cols>
  <sheetData>
    <row r="1" spans="2:25" x14ac:dyDescent="0.45">
      <c r="B1" s="1" t="s">
        <v>25</v>
      </c>
      <c r="C1" t="s" vm="8">
        <v>42</v>
      </c>
    </row>
    <row r="2" spans="2:25" x14ac:dyDescent="0.45">
      <c r="B2" s="1" t="s">
        <v>38</v>
      </c>
      <c r="C2" t="s" vm="7">
        <v>41</v>
      </c>
    </row>
    <row r="3" spans="2:25" x14ac:dyDescent="0.45">
      <c r="B3" s="1" t="s">
        <v>39</v>
      </c>
      <c r="C3" t="s" vm="2">
        <v>46</v>
      </c>
    </row>
    <row r="4" spans="2:25" x14ac:dyDescent="0.45">
      <c r="B4" s="1" t="s">
        <v>47</v>
      </c>
      <c r="C4" t="s" vm="6">
        <v>48</v>
      </c>
    </row>
    <row r="6" spans="2:25" x14ac:dyDescent="0.45">
      <c r="B6" s="1" t="s">
        <v>0</v>
      </c>
      <c r="C6" s="1" t="s">
        <v>1</v>
      </c>
    </row>
    <row r="7" spans="2:25" x14ac:dyDescent="0.45">
      <c r="B7" s="1" t="s">
        <v>26</v>
      </c>
      <c r="C7" t="s">
        <v>2</v>
      </c>
      <c r="D7" t="s">
        <v>3</v>
      </c>
      <c r="E7" t="s">
        <v>4</v>
      </c>
      <c r="F7" t="s">
        <v>5</v>
      </c>
      <c r="G7" t="s">
        <v>6</v>
      </c>
      <c r="H7" t="s">
        <v>7</v>
      </c>
      <c r="I7" t="s">
        <v>8</v>
      </c>
      <c r="J7" t="s">
        <v>9</v>
      </c>
      <c r="K7" t="s">
        <v>10</v>
      </c>
      <c r="L7" t="s">
        <v>11</v>
      </c>
      <c r="M7" t="s">
        <v>12</v>
      </c>
      <c r="N7" t="s">
        <v>13</v>
      </c>
      <c r="O7" t="s">
        <v>14</v>
      </c>
      <c r="P7" t="s">
        <v>15</v>
      </c>
      <c r="Q7" t="s">
        <v>16</v>
      </c>
      <c r="R7" t="s">
        <v>17</v>
      </c>
      <c r="S7" t="s">
        <v>18</v>
      </c>
      <c r="T7" t="s">
        <v>19</v>
      </c>
      <c r="U7" t="s">
        <v>20</v>
      </c>
      <c r="V7" t="s">
        <v>21</v>
      </c>
      <c r="W7" t="s">
        <v>22</v>
      </c>
      <c r="X7" t="s">
        <v>23</v>
      </c>
      <c r="Y7" t="s">
        <v>24</v>
      </c>
    </row>
    <row r="8" spans="2:25" x14ac:dyDescent="0.45">
      <c r="B8" s="2" t="s">
        <v>27</v>
      </c>
      <c r="C8" s="6">
        <v>5501525</v>
      </c>
      <c r="D8" s="6">
        <v>5943425</v>
      </c>
      <c r="E8" s="6">
        <v>6072371</v>
      </c>
      <c r="F8" s="6">
        <v>6345698</v>
      </c>
      <c r="G8" s="6">
        <v>6993027</v>
      </c>
      <c r="H8" s="6">
        <v>7472352</v>
      </c>
      <c r="I8" s="6">
        <v>7867536</v>
      </c>
      <c r="J8" s="6">
        <v>8133988</v>
      </c>
      <c r="K8" s="6">
        <v>8898937</v>
      </c>
      <c r="L8" s="6">
        <v>9716071</v>
      </c>
      <c r="M8" s="6">
        <v>10173286</v>
      </c>
      <c r="N8" s="6">
        <v>10641346</v>
      </c>
      <c r="O8" s="6">
        <v>10397516</v>
      </c>
      <c r="P8" s="6">
        <v>10594906</v>
      </c>
      <c r="Q8" s="6">
        <v>11486871</v>
      </c>
      <c r="R8" s="6">
        <v>12011277</v>
      </c>
      <c r="S8" s="6">
        <v>13001123</v>
      </c>
      <c r="T8" s="6">
        <v>13951142</v>
      </c>
      <c r="U8" s="6">
        <v>12214054</v>
      </c>
      <c r="V8" s="6">
        <v>10490378</v>
      </c>
      <c r="W8" s="6">
        <v>10333411</v>
      </c>
      <c r="X8" s="6">
        <v>10180645</v>
      </c>
      <c r="Y8" s="6">
        <v>10334397</v>
      </c>
    </row>
    <row r="9" spans="2:25" x14ac:dyDescent="0.45">
      <c r="B9" s="2" t="s">
        <v>28</v>
      </c>
      <c r="C9" s="6">
        <v>4112355</v>
      </c>
      <c r="D9" s="6">
        <v>4601438</v>
      </c>
      <c r="E9" s="6">
        <v>4360204</v>
      </c>
      <c r="F9" s="6">
        <v>4488804</v>
      </c>
      <c r="G9" s="6">
        <v>4442026</v>
      </c>
      <c r="H9" s="6">
        <v>4490409</v>
      </c>
      <c r="I9" s="6">
        <v>4601396</v>
      </c>
      <c r="J9" s="6">
        <v>4856471</v>
      </c>
      <c r="K9" s="6">
        <v>5203322</v>
      </c>
      <c r="L9" s="6">
        <v>5664572</v>
      </c>
      <c r="M9" s="6">
        <v>6199150</v>
      </c>
      <c r="N9" s="6">
        <v>6324869</v>
      </c>
      <c r="O9" s="6">
        <v>5791028</v>
      </c>
      <c r="P9" s="6">
        <v>5653405</v>
      </c>
      <c r="Q9" s="6">
        <v>5993046</v>
      </c>
      <c r="R9" s="6">
        <v>6349406</v>
      </c>
      <c r="S9" s="6">
        <v>6965509</v>
      </c>
      <c r="T9" s="6">
        <v>7421948</v>
      </c>
      <c r="U9" s="6">
        <v>7538909</v>
      </c>
      <c r="V9" s="6">
        <v>7812543</v>
      </c>
      <c r="W9" s="6">
        <v>8046220</v>
      </c>
      <c r="X9" s="6">
        <v>8048831</v>
      </c>
      <c r="Y9" s="6">
        <v>8411891</v>
      </c>
    </row>
    <row r="10" spans="2:25" x14ac:dyDescent="0.45">
      <c r="B10" s="2" t="s">
        <v>29</v>
      </c>
      <c r="C10" s="6">
        <v>545977</v>
      </c>
      <c r="D10" s="6">
        <v>551652</v>
      </c>
      <c r="E10" s="6">
        <v>598787</v>
      </c>
      <c r="F10" s="6">
        <v>576534</v>
      </c>
      <c r="G10" s="6">
        <v>556298</v>
      </c>
      <c r="H10" s="6">
        <v>597204</v>
      </c>
      <c r="I10" s="6">
        <v>609184</v>
      </c>
      <c r="J10" s="6">
        <v>589522</v>
      </c>
      <c r="K10" s="6">
        <v>636657</v>
      </c>
      <c r="L10" s="6">
        <v>696319</v>
      </c>
      <c r="M10" s="6">
        <v>738682</v>
      </c>
      <c r="N10" s="6">
        <v>797013</v>
      </c>
      <c r="O10" s="6">
        <v>785291</v>
      </c>
      <c r="P10" s="6">
        <v>800130</v>
      </c>
      <c r="Q10" s="6">
        <v>904148</v>
      </c>
      <c r="R10" s="6">
        <v>900070</v>
      </c>
      <c r="S10" s="6">
        <v>1118715</v>
      </c>
      <c r="T10" s="6">
        <v>1079308</v>
      </c>
      <c r="U10" s="6">
        <v>1112955</v>
      </c>
      <c r="V10" s="6">
        <v>1247704</v>
      </c>
      <c r="W10" s="6">
        <v>1200666</v>
      </c>
      <c r="X10" s="6">
        <v>1212663</v>
      </c>
      <c r="Y10" s="6">
        <v>1209172</v>
      </c>
    </row>
    <row r="11" spans="2:25" x14ac:dyDescent="0.45">
      <c r="B11" s="2" t="s">
        <v>30</v>
      </c>
      <c r="C11" s="6">
        <v>377987</v>
      </c>
      <c r="D11" s="6">
        <v>373274</v>
      </c>
      <c r="E11" s="6">
        <v>465290</v>
      </c>
      <c r="F11" s="6">
        <v>442006</v>
      </c>
      <c r="G11" s="6">
        <v>433392</v>
      </c>
      <c r="H11" s="6">
        <v>548280</v>
      </c>
      <c r="I11" s="6">
        <v>476358</v>
      </c>
      <c r="J11" s="6">
        <v>557525</v>
      </c>
      <c r="K11" s="6">
        <v>536655</v>
      </c>
      <c r="L11" s="6">
        <v>568476</v>
      </c>
      <c r="M11" s="6">
        <v>572605</v>
      </c>
      <c r="N11" s="6">
        <v>575217</v>
      </c>
      <c r="O11" s="6">
        <v>538897</v>
      </c>
      <c r="P11" s="6">
        <v>584491</v>
      </c>
      <c r="Q11" s="6">
        <v>566057</v>
      </c>
      <c r="R11" s="6">
        <v>589365</v>
      </c>
      <c r="S11" s="6">
        <v>608293</v>
      </c>
      <c r="T11" s="6">
        <v>611382</v>
      </c>
      <c r="U11" s="6">
        <v>513241</v>
      </c>
      <c r="V11" s="6">
        <v>460366</v>
      </c>
      <c r="W11" s="6">
        <v>453007</v>
      </c>
      <c r="X11" s="6">
        <v>458363</v>
      </c>
      <c r="Y11" s="6">
        <v>437964</v>
      </c>
    </row>
    <row r="12" spans="2:25" x14ac:dyDescent="0.45">
      <c r="B12" s="2" t="s">
        <v>31</v>
      </c>
      <c r="C12" s="6">
        <v>263246</v>
      </c>
      <c r="D12" s="6">
        <v>286800</v>
      </c>
      <c r="E12" s="6">
        <v>347446</v>
      </c>
      <c r="F12" s="6">
        <v>379439</v>
      </c>
      <c r="G12" s="6">
        <v>382051</v>
      </c>
      <c r="H12" s="6">
        <v>384216</v>
      </c>
      <c r="I12" s="6">
        <v>399658</v>
      </c>
      <c r="J12" s="6">
        <v>363602</v>
      </c>
      <c r="K12" s="6">
        <v>415165</v>
      </c>
      <c r="L12" s="6">
        <v>409444</v>
      </c>
      <c r="M12" s="6">
        <v>417963</v>
      </c>
      <c r="N12" s="6">
        <v>451185</v>
      </c>
      <c r="O12" s="6">
        <v>420606</v>
      </c>
      <c r="P12" s="6">
        <v>421541</v>
      </c>
      <c r="Q12" s="6">
        <v>454217</v>
      </c>
      <c r="R12" s="6">
        <v>488140</v>
      </c>
      <c r="S12" s="6">
        <v>482449</v>
      </c>
      <c r="T12" s="6">
        <v>518446</v>
      </c>
      <c r="U12" s="6">
        <v>475087</v>
      </c>
      <c r="V12" s="6">
        <v>481406</v>
      </c>
      <c r="W12" s="6">
        <v>490546</v>
      </c>
      <c r="X12" s="6">
        <v>515106</v>
      </c>
      <c r="Y12" s="6">
        <v>498744</v>
      </c>
    </row>
    <row r="13" spans="2:25" x14ac:dyDescent="0.45">
      <c r="B13" s="2" t="s">
        <v>32</v>
      </c>
      <c r="C13" s="6">
        <v>75233</v>
      </c>
      <c r="D13" s="6">
        <v>66165</v>
      </c>
      <c r="E13" s="6">
        <v>70811</v>
      </c>
      <c r="F13" s="6">
        <v>84056</v>
      </c>
      <c r="G13" s="6">
        <v>90286</v>
      </c>
      <c r="H13" s="6">
        <v>100339</v>
      </c>
      <c r="I13" s="6">
        <v>93173</v>
      </c>
      <c r="J13" s="6">
        <v>109896</v>
      </c>
      <c r="K13" s="6">
        <v>126259</v>
      </c>
      <c r="L13" s="6">
        <v>120372</v>
      </c>
      <c r="M13" s="6">
        <v>114912</v>
      </c>
      <c r="N13" s="6">
        <v>118339</v>
      </c>
      <c r="O13" s="6">
        <v>128719</v>
      </c>
      <c r="P13" s="6">
        <v>132347</v>
      </c>
      <c r="Q13" s="6">
        <v>126797</v>
      </c>
      <c r="R13" s="6">
        <v>127907</v>
      </c>
      <c r="S13" s="6">
        <v>128774</v>
      </c>
      <c r="T13" s="6">
        <v>143215</v>
      </c>
      <c r="U13" s="6">
        <v>114841</v>
      </c>
      <c r="V13" s="6">
        <v>125835</v>
      </c>
      <c r="W13" s="6">
        <v>118296</v>
      </c>
      <c r="X13" s="6">
        <v>127568</v>
      </c>
      <c r="Y13" s="6">
        <v>133312</v>
      </c>
    </row>
    <row r="14" spans="2:25" x14ac:dyDescent="0.45">
      <c r="B14" s="2" t="s">
        <v>33</v>
      </c>
      <c r="C14" s="6">
        <v>596337</v>
      </c>
      <c r="D14" s="6">
        <v>551582</v>
      </c>
      <c r="E14" s="6">
        <v>511439</v>
      </c>
      <c r="F14" s="6">
        <v>521859</v>
      </c>
      <c r="G14" s="6">
        <v>534866</v>
      </c>
      <c r="H14" s="6">
        <v>557311</v>
      </c>
      <c r="I14" s="6">
        <v>590440</v>
      </c>
      <c r="J14" s="6">
        <v>592674</v>
      </c>
      <c r="K14" s="6">
        <v>607826</v>
      </c>
      <c r="L14" s="6">
        <v>622750</v>
      </c>
      <c r="M14" s="6">
        <v>645302</v>
      </c>
      <c r="N14" s="6">
        <v>649712</v>
      </c>
      <c r="O14" s="6">
        <v>609921</v>
      </c>
      <c r="P14" s="6">
        <v>627482</v>
      </c>
      <c r="Q14" s="6">
        <v>653852</v>
      </c>
      <c r="R14" s="6">
        <v>659625</v>
      </c>
      <c r="S14" s="6">
        <v>742692</v>
      </c>
      <c r="T14" s="6">
        <v>730459</v>
      </c>
      <c r="U14" s="6">
        <v>774483</v>
      </c>
      <c r="V14" s="6">
        <v>785455</v>
      </c>
      <c r="W14" s="6">
        <v>751377</v>
      </c>
      <c r="X14" s="6">
        <v>771120</v>
      </c>
      <c r="Y14" s="6">
        <v>806132</v>
      </c>
    </row>
    <row r="15" spans="2:25" x14ac:dyDescent="0.45">
      <c r="B15" s="2" t="s">
        <v>34</v>
      </c>
      <c r="C15" s="6">
        <v>12960775</v>
      </c>
      <c r="D15" s="6">
        <v>14479057</v>
      </c>
      <c r="E15" s="6">
        <v>15008097</v>
      </c>
      <c r="F15" s="6">
        <v>17519995</v>
      </c>
      <c r="G15" s="6">
        <v>17517299</v>
      </c>
      <c r="H15" s="6">
        <v>17860004</v>
      </c>
      <c r="I15" s="6">
        <v>18364538</v>
      </c>
      <c r="J15" s="6">
        <v>18375829</v>
      </c>
      <c r="K15" s="6">
        <v>19337347</v>
      </c>
      <c r="L15" s="6">
        <v>20414918</v>
      </c>
      <c r="M15" s="6">
        <v>20364517</v>
      </c>
      <c r="N15" s="6">
        <v>20646042</v>
      </c>
      <c r="O15" s="6">
        <v>19545409</v>
      </c>
      <c r="P15" s="6">
        <v>19332677</v>
      </c>
      <c r="Q15" s="6">
        <v>19584247</v>
      </c>
      <c r="R15" s="6">
        <v>20298096</v>
      </c>
      <c r="S15" s="6">
        <v>20320706</v>
      </c>
      <c r="T15" s="6">
        <v>21141521</v>
      </c>
      <c r="U15" s="6">
        <v>22314653</v>
      </c>
      <c r="V15" s="6">
        <v>23657709</v>
      </c>
      <c r="W15" s="6">
        <v>24316644</v>
      </c>
      <c r="X15" s="6">
        <v>24967322</v>
      </c>
      <c r="Y15" s="6">
        <v>25830768</v>
      </c>
    </row>
    <row r="16" spans="2:25" x14ac:dyDescent="0.45">
      <c r="B16" s="2" t="s">
        <v>35</v>
      </c>
      <c r="C16" s="6">
        <v>55202</v>
      </c>
      <c r="D16" s="6">
        <v>64773</v>
      </c>
      <c r="E16" s="6">
        <v>63189</v>
      </c>
      <c r="F16" s="6">
        <v>60426</v>
      </c>
      <c r="G16" s="6">
        <v>60523</v>
      </c>
      <c r="H16" s="6">
        <v>58924</v>
      </c>
      <c r="I16" s="6">
        <v>62795</v>
      </c>
      <c r="J16" s="6">
        <v>67593</v>
      </c>
      <c r="K16" s="6">
        <v>68256</v>
      </c>
      <c r="L16" s="6">
        <v>68605</v>
      </c>
      <c r="M16" s="6">
        <v>58268</v>
      </c>
      <c r="N16" s="6">
        <v>59163</v>
      </c>
      <c r="O16" s="6">
        <v>53398</v>
      </c>
      <c r="P16" s="6">
        <v>55982</v>
      </c>
      <c r="Q16" s="6">
        <v>53339</v>
      </c>
      <c r="R16" s="6">
        <v>54112</v>
      </c>
      <c r="S16" s="6">
        <v>58295</v>
      </c>
      <c r="T16" s="6">
        <v>55225</v>
      </c>
      <c r="U16" s="6">
        <v>57595</v>
      </c>
      <c r="V16" s="6">
        <v>55631</v>
      </c>
      <c r="W16" s="6">
        <v>57637</v>
      </c>
      <c r="X16" s="6">
        <v>56765</v>
      </c>
      <c r="Y16" s="6">
        <v>56059</v>
      </c>
    </row>
    <row r="17" spans="2:29" x14ac:dyDescent="0.45">
      <c r="B17" s="2" t="s">
        <v>36</v>
      </c>
      <c r="C17" s="6">
        <v>7447989</v>
      </c>
      <c r="D17" s="6">
        <v>8149778</v>
      </c>
      <c r="E17" s="6">
        <v>8446122</v>
      </c>
      <c r="F17" s="6">
        <v>8479183</v>
      </c>
      <c r="G17" s="6">
        <v>8196529</v>
      </c>
      <c r="H17" s="6">
        <v>8453656</v>
      </c>
      <c r="I17" s="6">
        <v>8818482</v>
      </c>
      <c r="J17" s="6">
        <v>8615750</v>
      </c>
      <c r="K17" s="6">
        <v>8658621</v>
      </c>
      <c r="L17" s="6">
        <v>8897565</v>
      </c>
      <c r="M17" s="6">
        <v>9010563</v>
      </c>
      <c r="N17" s="6">
        <v>9325058</v>
      </c>
      <c r="O17" s="6">
        <v>9125888</v>
      </c>
      <c r="P17" s="6">
        <v>9229156</v>
      </c>
      <c r="Q17" s="6">
        <v>9676540</v>
      </c>
      <c r="R17" s="6">
        <v>10148553</v>
      </c>
      <c r="S17" s="6">
        <v>9730143</v>
      </c>
      <c r="T17" s="6">
        <v>10031178</v>
      </c>
      <c r="U17" s="6">
        <v>9869007</v>
      </c>
      <c r="V17" s="6">
        <v>10157417</v>
      </c>
      <c r="W17" s="6">
        <v>10141708</v>
      </c>
      <c r="X17" s="6">
        <v>10531141</v>
      </c>
      <c r="Y17" s="6">
        <v>10904548</v>
      </c>
    </row>
    <row r="18" spans="2:29" x14ac:dyDescent="0.45">
      <c r="B18" s="2" t="s">
        <v>37</v>
      </c>
      <c r="C18" s="6">
        <v>655054</v>
      </c>
      <c r="D18" s="6">
        <v>702251</v>
      </c>
      <c r="E18" s="6">
        <v>567382</v>
      </c>
      <c r="F18" s="6">
        <v>586449</v>
      </c>
      <c r="G18" s="6">
        <v>566632</v>
      </c>
      <c r="H18" s="6">
        <v>533011</v>
      </c>
      <c r="I18" s="6">
        <v>607378</v>
      </c>
      <c r="J18" s="6">
        <v>617785</v>
      </c>
      <c r="K18" s="6">
        <v>700519</v>
      </c>
      <c r="L18" s="6">
        <v>740477</v>
      </c>
      <c r="M18" s="6">
        <v>820235</v>
      </c>
      <c r="N18" s="6">
        <v>926466</v>
      </c>
      <c r="O18" s="6">
        <v>909533</v>
      </c>
      <c r="P18" s="6">
        <v>959201</v>
      </c>
      <c r="Q18" s="6">
        <v>1028504</v>
      </c>
      <c r="R18" s="6">
        <v>1137035</v>
      </c>
      <c r="S18" s="6">
        <v>1191588</v>
      </c>
      <c r="T18" s="6">
        <v>1213721</v>
      </c>
      <c r="U18" s="6">
        <v>1067666</v>
      </c>
      <c r="V18" s="6">
        <v>889691</v>
      </c>
      <c r="W18" s="6">
        <v>866712</v>
      </c>
      <c r="X18" s="6">
        <v>880161</v>
      </c>
      <c r="Y18" s="6">
        <v>875861</v>
      </c>
    </row>
    <row r="20" spans="2:29" x14ac:dyDescent="0.45">
      <c r="B20" s="2" t="s">
        <v>50</v>
      </c>
    </row>
    <row r="21" spans="2:29" x14ac:dyDescent="0.45">
      <c r="AA21" t="s">
        <v>86</v>
      </c>
      <c r="AB21" t="s">
        <v>80</v>
      </c>
    </row>
    <row r="22" spans="2:29" x14ac:dyDescent="0.45">
      <c r="B22" t="str">
        <f>B8</f>
        <v>Alberta</v>
      </c>
      <c r="C22" s="7">
        <f>C8</f>
        <v>5501525</v>
      </c>
      <c r="D22" s="7">
        <f t="shared" ref="D22:Y32" si="0">D8</f>
        <v>5943425</v>
      </c>
      <c r="E22" s="7">
        <f t="shared" si="0"/>
        <v>6072371</v>
      </c>
      <c r="F22" s="7">
        <f t="shared" si="0"/>
        <v>6345698</v>
      </c>
      <c r="G22" s="7">
        <f t="shared" si="0"/>
        <v>6993027</v>
      </c>
      <c r="H22" s="7">
        <f t="shared" si="0"/>
        <v>7472352</v>
      </c>
      <c r="I22" s="7">
        <f t="shared" si="0"/>
        <v>7867536</v>
      </c>
      <c r="J22" s="7">
        <f t="shared" si="0"/>
        <v>8133988</v>
      </c>
      <c r="K22" s="7">
        <f t="shared" si="0"/>
        <v>8898937</v>
      </c>
      <c r="L22" s="7">
        <f t="shared" si="0"/>
        <v>9716071</v>
      </c>
      <c r="M22" s="7">
        <f t="shared" si="0"/>
        <v>10173286</v>
      </c>
      <c r="N22" s="7">
        <f t="shared" si="0"/>
        <v>10641346</v>
      </c>
      <c r="O22" s="7">
        <f t="shared" si="0"/>
        <v>10397516</v>
      </c>
      <c r="P22" s="7">
        <f t="shared" si="0"/>
        <v>10594906</v>
      </c>
      <c r="Q22" s="7">
        <f t="shared" si="0"/>
        <v>11486871</v>
      </c>
      <c r="R22" s="7">
        <f t="shared" si="0"/>
        <v>12011277</v>
      </c>
      <c r="S22" s="7">
        <f t="shared" si="0"/>
        <v>13001123</v>
      </c>
      <c r="T22" s="7">
        <f t="shared" si="0"/>
        <v>13951142</v>
      </c>
      <c r="U22" s="7">
        <f t="shared" si="0"/>
        <v>12214054</v>
      </c>
      <c r="V22" s="7">
        <f t="shared" si="0"/>
        <v>10490378</v>
      </c>
      <c r="W22" s="7">
        <f t="shared" si="0"/>
        <v>10333411</v>
      </c>
      <c r="X22" s="7">
        <f t="shared" si="0"/>
        <v>10180645</v>
      </c>
      <c r="Y22" s="7">
        <f t="shared" si="0"/>
        <v>10334397</v>
      </c>
      <c r="AA22" s="4">
        <f t="shared" ref="AA22:AA32" si="1">(T22/P22)^(1/4)-1</f>
        <v>7.1218742833951465E-2</v>
      </c>
      <c r="AB22" s="4">
        <f t="shared" ref="AB22:AB32" si="2">(X22/T22)^(1/4)-1</f>
        <v>-7.5745904503007111E-2</v>
      </c>
      <c r="AC22" s="4"/>
    </row>
    <row r="23" spans="2:29" x14ac:dyDescent="0.45">
      <c r="B23" t="str">
        <f t="shared" ref="B23:M32" si="3">B9</f>
        <v>British Columbia</v>
      </c>
      <c r="C23" s="7">
        <f t="shared" si="3"/>
        <v>4112355</v>
      </c>
      <c r="D23" s="7">
        <f t="shared" si="3"/>
        <v>4601438</v>
      </c>
      <c r="E23" s="7">
        <f t="shared" si="3"/>
        <v>4360204</v>
      </c>
      <c r="F23" s="7">
        <f t="shared" si="3"/>
        <v>4488804</v>
      </c>
      <c r="G23" s="7">
        <f t="shared" si="3"/>
        <v>4442026</v>
      </c>
      <c r="H23" s="7">
        <f t="shared" si="3"/>
        <v>4490409</v>
      </c>
      <c r="I23" s="7">
        <f t="shared" si="3"/>
        <v>4601396</v>
      </c>
      <c r="J23" s="7">
        <f t="shared" si="3"/>
        <v>4856471</v>
      </c>
      <c r="K23" s="7">
        <f t="shared" si="3"/>
        <v>5203322</v>
      </c>
      <c r="L23" s="7">
        <f t="shared" si="3"/>
        <v>5664572</v>
      </c>
      <c r="M23" s="7">
        <f t="shared" si="3"/>
        <v>6199150</v>
      </c>
      <c r="N23" s="7">
        <f t="shared" si="0"/>
        <v>6324869</v>
      </c>
      <c r="O23" s="7">
        <f t="shared" si="0"/>
        <v>5791028</v>
      </c>
      <c r="P23" s="7">
        <f t="shared" si="0"/>
        <v>5653405</v>
      </c>
      <c r="Q23" s="7">
        <f t="shared" si="0"/>
        <v>5993046</v>
      </c>
      <c r="R23" s="7">
        <f t="shared" si="0"/>
        <v>6349406</v>
      </c>
      <c r="S23" s="7">
        <f t="shared" si="0"/>
        <v>6965509</v>
      </c>
      <c r="T23" s="7">
        <f t="shared" si="0"/>
        <v>7421948</v>
      </c>
      <c r="U23" s="7">
        <f t="shared" si="0"/>
        <v>7538909</v>
      </c>
      <c r="V23" s="7">
        <f t="shared" si="0"/>
        <v>7812543</v>
      </c>
      <c r="W23" s="7">
        <f t="shared" si="0"/>
        <v>8046220</v>
      </c>
      <c r="X23" s="7">
        <f t="shared" si="0"/>
        <v>8048831</v>
      </c>
      <c r="Y23" s="7">
        <f t="shared" si="0"/>
        <v>8411891</v>
      </c>
      <c r="AA23" s="4">
        <f t="shared" si="1"/>
        <v>7.041442275953691E-2</v>
      </c>
      <c r="AB23" s="4">
        <f t="shared" si="2"/>
        <v>2.0478185516690228E-2</v>
      </c>
      <c r="AC23" s="4"/>
    </row>
    <row r="24" spans="2:29" x14ac:dyDescent="0.45">
      <c r="B24" t="str">
        <f t="shared" si="3"/>
        <v>Manitoba</v>
      </c>
      <c r="C24" s="7">
        <f t="shared" si="3"/>
        <v>545977</v>
      </c>
      <c r="D24" s="7">
        <f t="shared" si="3"/>
        <v>551652</v>
      </c>
      <c r="E24" s="7">
        <f t="shared" si="3"/>
        <v>598787</v>
      </c>
      <c r="F24" s="7">
        <f t="shared" si="3"/>
        <v>576534</v>
      </c>
      <c r="G24" s="7">
        <f t="shared" si="3"/>
        <v>556298</v>
      </c>
      <c r="H24" s="7">
        <f t="shared" si="3"/>
        <v>597204</v>
      </c>
      <c r="I24" s="7">
        <f t="shared" si="3"/>
        <v>609184</v>
      </c>
      <c r="J24" s="7">
        <f t="shared" si="3"/>
        <v>589522</v>
      </c>
      <c r="K24" s="7">
        <f t="shared" si="3"/>
        <v>636657</v>
      </c>
      <c r="L24" s="7">
        <f t="shared" si="3"/>
        <v>696319</v>
      </c>
      <c r="M24" s="7">
        <f t="shared" si="3"/>
        <v>738682</v>
      </c>
      <c r="N24" s="7">
        <f t="shared" si="0"/>
        <v>797013</v>
      </c>
      <c r="O24" s="7">
        <f t="shared" si="0"/>
        <v>785291</v>
      </c>
      <c r="P24" s="7">
        <f t="shared" si="0"/>
        <v>800130</v>
      </c>
      <c r="Q24" s="7">
        <f t="shared" si="0"/>
        <v>904148</v>
      </c>
      <c r="R24" s="7">
        <f t="shared" si="0"/>
        <v>900070</v>
      </c>
      <c r="S24" s="7">
        <f t="shared" si="0"/>
        <v>1118715</v>
      </c>
      <c r="T24" s="7">
        <f t="shared" si="0"/>
        <v>1079308</v>
      </c>
      <c r="U24" s="7">
        <f t="shared" si="0"/>
        <v>1112955</v>
      </c>
      <c r="V24" s="7">
        <f t="shared" si="0"/>
        <v>1247704</v>
      </c>
      <c r="W24" s="7">
        <f t="shared" si="0"/>
        <v>1200666</v>
      </c>
      <c r="X24" s="7">
        <f t="shared" si="0"/>
        <v>1212663</v>
      </c>
      <c r="Y24" s="7">
        <f t="shared" si="0"/>
        <v>1209172</v>
      </c>
      <c r="AA24" s="4">
        <f t="shared" si="1"/>
        <v>7.769585007266433E-2</v>
      </c>
      <c r="AB24" s="4">
        <f t="shared" si="2"/>
        <v>2.9552938973711917E-2</v>
      </c>
      <c r="AC24" s="4"/>
    </row>
    <row r="25" spans="2:29" x14ac:dyDescent="0.45">
      <c r="B25" t="str">
        <f t="shared" si="3"/>
        <v>New Brunswick</v>
      </c>
      <c r="C25" s="7">
        <f t="shared" si="3"/>
        <v>377987</v>
      </c>
      <c r="D25" s="7">
        <f t="shared" si="3"/>
        <v>373274</v>
      </c>
      <c r="E25" s="7">
        <f t="shared" si="3"/>
        <v>465290</v>
      </c>
      <c r="F25" s="7">
        <f t="shared" si="3"/>
        <v>442006</v>
      </c>
      <c r="G25" s="7">
        <f t="shared" si="3"/>
        <v>433392</v>
      </c>
      <c r="H25" s="7">
        <f t="shared" si="3"/>
        <v>548280</v>
      </c>
      <c r="I25" s="7">
        <f t="shared" si="3"/>
        <v>476358</v>
      </c>
      <c r="J25" s="7">
        <f t="shared" si="3"/>
        <v>557525</v>
      </c>
      <c r="K25" s="7">
        <f t="shared" si="3"/>
        <v>536655</v>
      </c>
      <c r="L25" s="7">
        <f t="shared" si="3"/>
        <v>568476</v>
      </c>
      <c r="M25" s="7">
        <f t="shared" si="3"/>
        <v>572605</v>
      </c>
      <c r="N25" s="7">
        <f t="shared" si="0"/>
        <v>575217</v>
      </c>
      <c r="O25" s="7">
        <f t="shared" si="0"/>
        <v>538897</v>
      </c>
      <c r="P25" s="7">
        <f t="shared" si="0"/>
        <v>584491</v>
      </c>
      <c r="Q25" s="7">
        <f t="shared" si="0"/>
        <v>566057</v>
      </c>
      <c r="R25" s="7">
        <f t="shared" si="0"/>
        <v>589365</v>
      </c>
      <c r="S25" s="7">
        <f t="shared" si="0"/>
        <v>608293</v>
      </c>
      <c r="T25" s="7">
        <f t="shared" si="0"/>
        <v>611382</v>
      </c>
      <c r="U25" s="7">
        <f t="shared" si="0"/>
        <v>513241</v>
      </c>
      <c r="V25" s="7">
        <f t="shared" si="0"/>
        <v>460366</v>
      </c>
      <c r="W25" s="7">
        <f t="shared" si="0"/>
        <v>453007</v>
      </c>
      <c r="X25" s="7">
        <f t="shared" si="0"/>
        <v>458363</v>
      </c>
      <c r="Y25" s="7">
        <f t="shared" si="0"/>
        <v>437964</v>
      </c>
      <c r="AA25" s="4">
        <f t="shared" si="1"/>
        <v>1.1308610667993824E-2</v>
      </c>
      <c r="AB25" s="4">
        <f t="shared" si="2"/>
        <v>-6.9483183429917883E-2</v>
      </c>
      <c r="AC25" s="4"/>
    </row>
    <row r="26" spans="2:29" x14ac:dyDescent="0.45">
      <c r="B26" t="str">
        <f t="shared" si="3"/>
        <v>Newfoundland and Labrador</v>
      </c>
      <c r="C26" s="7">
        <f t="shared" si="3"/>
        <v>263246</v>
      </c>
      <c r="D26" s="7">
        <f t="shared" si="3"/>
        <v>286800</v>
      </c>
      <c r="E26" s="7">
        <f t="shared" si="3"/>
        <v>347446</v>
      </c>
      <c r="F26" s="7">
        <f t="shared" si="3"/>
        <v>379439</v>
      </c>
      <c r="G26" s="7">
        <f t="shared" si="3"/>
        <v>382051</v>
      </c>
      <c r="H26" s="7">
        <f t="shared" si="3"/>
        <v>384216</v>
      </c>
      <c r="I26" s="7">
        <f t="shared" si="3"/>
        <v>399658</v>
      </c>
      <c r="J26" s="7">
        <f t="shared" si="3"/>
        <v>363602</v>
      </c>
      <c r="K26" s="7">
        <f t="shared" si="3"/>
        <v>415165</v>
      </c>
      <c r="L26" s="7">
        <f t="shared" si="3"/>
        <v>409444</v>
      </c>
      <c r="M26" s="7">
        <f t="shared" si="3"/>
        <v>417963</v>
      </c>
      <c r="N26" s="7">
        <f t="shared" si="0"/>
        <v>451185</v>
      </c>
      <c r="O26" s="7">
        <f t="shared" si="0"/>
        <v>420606</v>
      </c>
      <c r="P26" s="7">
        <f t="shared" si="0"/>
        <v>421541</v>
      </c>
      <c r="Q26" s="7">
        <f t="shared" si="0"/>
        <v>454217</v>
      </c>
      <c r="R26" s="7">
        <f t="shared" si="0"/>
        <v>488140</v>
      </c>
      <c r="S26" s="7">
        <f t="shared" si="0"/>
        <v>482449</v>
      </c>
      <c r="T26" s="7">
        <f t="shared" si="0"/>
        <v>518446</v>
      </c>
      <c r="U26" s="7">
        <f t="shared" si="0"/>
        <v>475087</v>
      </c>
      <c r="V26" s="7">
        <f t="shared" si="0"/>
        <v>481406</v>
      </c>
      <c r="W26" s="7">
        <f t="shared" si="0"/>
        <v>490546</v>
      </c>
      <c r="X26" s="7">
        <f t="shared" si="0"/>
        <v>515106</v>
      </c>
      <c r="Y26" s="7">
        <f t="shared" si="0"/>
        <v>498744</v>
      </c>
      <c r="AA26" s="4">
        <f t="shared" si="1"/>
        <v>5.3091061770442316E-2</v>
      </c>
      <c r="AB26" s="4">
        <f t="shared" si="2"/>
        <v>-1.6144880452010346E-3</v>
      </c>
      <c r="AC26" s="4"/>
    </row>
    <row r="27" spans="2:29" x14ac:dyDescent="0.45">
      <c r="B27" t="str">
        <f t="shared" si="3"/>
        <v>North (NorthWest, Northern, Nunavut and Yukon)</v>
      </c>
      <c r="C27" s="7">
        <f t="shared" si="3"/>
        <v>75233</v>
      </c>
      <c r="D27" s="7">
        <f t="shared" si="3"/>
        <v>66165</v>
      </c>
      <c r="E27" s="7">
        <f t="shared" si="3"/>
        <v>70811</v>
      </c>
      <c r="F27" s="7">
        <f t="shared" si="3"/>
        <v>84056</v>
      </c>
      <c r="G27" s="7">
        <f t="shared" si="3"/>
        <v>90286</v>
      </c>
      <c r="H27" s="7">
        <f t="shared" si="3"/>
        <v>100339</v>
      </c>
      <c r="I27" s="7">
        <f t="shared" si="3"/>
        <v>93173</v>
      </c>
      <c r="J27" s="7">
        <f t="shared" si="3"/>
        <v>109896</v>
      </c>
      <c r="K27" s="7">
        <f t="shared" si="3"/>
        <v>126259</v>
      </c>
      <c r="L27" s="7">
        <f t="shared" si="3"/>
        <v>120372</v>
      </c>
      <c r="M27" s="7">
        <f t="shared" si="3"/>
        <v>114912</v>
      </c>
      <c r="N27" s="7">
        <f t="shared" si="0"/>
        <v>118339</v>
      </c>
      <c r="O27" s="7">
        <f t="shared" si="0"/>
        <v>128719</v>
      </c>
      <c r="P27" s="7">
        <f t="shared" si="0"/>
        <v>132347</v>
      </c>
      <c r="Q27" s="7">
        <f t="shared" si="0"/>
        <v>126797</v>
      </c>
      <c r="R27" s="7">
        <f t="shared" si="0"/>
        <v>127907</v>
      </c>
      <c r="S27" s="7">
        <f t="shared" si="0"/>
        <v>128774</v>
      </c>
      <c r="T27" s="7">
        <f t="shared" si="0"/>
        <v>143215</v>
      </c>
      <c r="U27" s="7">
        <f t="shared" si="0"/>
        <v>114841</v>
      </c>
      <c r="V27" s="7">
        <f t="shared" si="0"/>
        <v>125835</v>
      </c>
      <c r="W27" s="7">
        <f t="shared" si="0"/>
        <v>118296</v>
      </c>
      <c r="X27" s="7">
        <f t="shared" si="0"/>
        <v>127568</v>
      </c>
      <c r="Y27" s="7">
        <f t="shared" si="0"/>
        <v>133312</v>
      </c>
      <c r="AA27" s="4">
        <f t="shared" si="1"/>
        <v>1.9925855634396639E-2</v>
      </c>
      <c r="AB27" s="4">
        <f t="shared" si="2"/>
        <v>-2.8510055270590251E-2</v>
      </c>
      <c r="AC27" s="4"/>
    </row>
    <row r="28" spans="2:29" x14ac:dyDescent="0.45">
      <c r="B28" t="str">
        <f t="shared" si="3"/>
        <v>Nova Scotia</v>
      </c>
      <c r="C28" s="7">
        <f t="shared" si="3"/>
        <v>596337</v>
      </c>
      <c r="D28" s="7">
        <f t="shared" si="3"/>
        <v>551582</v>
      </c>
      <c r="E28" s="7">
        <f t="shared" si="3"/>
        <v>511439</v>
      </c>
      <c r="F28" s="7">
        <f t="shared" si="3"/>
        <v>521859</v>
      </c>
      <c r="G28" s="7">
        <f t="shared" si="3"/>
        <v>534866</v>
      </c>
      <c r="H28" s="7">
        <f t="shared" si="3"/>
        <v>557311</v>
      </c>
      <c r="I28" s="7">
        <f t="shared" si="3"/>
        <v>590440</v>
      </c>
      <c r="J28" s="7">
        <f t="shared" si="3"/>
        <v>592674</v>
      </c>
      <c r="K28" s="7">
        <f t="shared" si="3"/>
        <v>607826</v>
      </c>
      <c r="L28" s="7">
        <f t="shared" si="3"/>
        <v>622750</v>
      </c>
      <c r="M28" s="7">
        <f t="shared" si="3"/>
        <v>645302</v>
      </c>
      <c r="N28" s="7">
        <f t="shared" si="0"/>
        <v>649712</v>
      </c>
      <c r="O28" s="7">
        <f t="shared" si="0"/>
        <v>609921</v>
      </c>
      <c r="P28" s="7">
        <f t="shared" si="0"/>
        <v>627482</v>
      </c>
      <c r="Q28" s="7">
        <f t="shared" si="0"/>
        <v>653852</v>
      </c>
      <c r="R28" s="7">
        <f t="shared" si="0"/>
        <v>659625</v>
      </c>
      <c r="S28" s="7">
        <f t="shared" si="0"/>
        <v>742692</v>
      </c>
      <c r="T28" s="7">
        <f t="shared" si="0"/>
        <v>730459</v>
      </c>
      <c r="U28" s="7">
        <f t="shared" si="0"/>
        <v>774483</v>
      </c>
      <c r="V28" s="7">
        <f t="shared" si="0"/>
        <v>785455</v>
      </c>
      <c r="W28" s="7">
        <f t="shared" si="0"/>
        <v>751377</v>
      </c>
      <c r="X28" s="7">
        <f t="shared" si="0"/>
        <v>771120</v>
      </c>
      <c r="Y28" s="7">
        <f t="shared" si="0"/>
        <v>806132</v>
      </c>
      <c r="AA28" s="4">
        <f t="shared" si="1"/>
        <v>3.872035698808185E-2</v>
      </c>
      <c r="AB28" s="4">
        <f t="shared" si="2"/>
        <v>1.3634843023357934E-2</v>
      </c>
      <c r="AC28" s="4"/>
    </row>
    <row r="29" spans="2:29" x14ac:dyDescent="0.45">
      <c r="B29" t="str">
        <f t="shared" si="3"/>
        <v>Ontario</v>
      </c>
      <c r="C29" s="7">
        <f t="shared" si="3"/>
        <v>12960775</v>
      </c>
      <c r="D29" s="7">
        <f t="shared" si="3"/>
        <v>14479057</v>
      </c>
      <c r="E29" s="7">
        <f t="shared" si="3"/>
        <v>15008097</v>
      </c>
      <c r="F29" s="7">
        <f t="shared" si="3"/>
        <v>17519995</v>
      </c>
      <c r="G29" s="7">
        <f t="shared" si="3"/>
        <v>17517299</v>
      </c>
      <c r="H29" s="7">
        <f t="shared" si="3"/>
        <v>17860004</v>
      </c>
      <c r="I29" s="7">
        <f t="shared" si="3"/>
        <v>18364538</v>
      </c>
      <c r="J29" s="7">
        <f t="shared" si="3"/>
        <v>18375829</v>
      </c>
      <c r="K29" s="7">
        <f t="shared" si="3"/>
        <v>19337347</v>
      </c>
      <c r="L29" s="7">
        <f t="shared" si="3"/>
        <v>20414918</v>
      </c>
      <c r="M29" s="7">
        <f t="shared" si="3"/>
        <v>20364517</v>
      </c>
      <c r="N29" s="7">
        <f t="shared" si="0"/>
        <v>20646042</v>
      </c>
      <c r="O29" s="7">
        <f t="shared" si="0"/>
        <v>19545409</v>
      </c>
      <c r="P29" s="7">
        <f t="shared" si="0"/>
        <v>19332677</v>
      </c>
      <c r="Q29" s="7">
        <f t="shared" si="0"/>
        <v>19584247</v>
      </c>
      <c r="R29" s="7">
        <f t="shared" si="0"/>
        <v>20298096</v>
      </c>
      <c r="S29" s="7">
        <f t="shared" si="0"/>
        <v>20320706</v>
      </c>
      <c r="T29" s="7">
        <f t="shared" si="0"/>
        <v>21141521</v>
      </c>
      <c r="U29" s="7">
        <f t="shared" si="0"/>
        <v>22314653</v>
      </c>
      <c r="V29" s="7">
        <f t="shared" si="0"/>
        <v>23657709</v>
      </c>
      <c r="W29" s="7">
        <f t="shared" si="0"/>
        <v>24316644</v>
      </c>
      <c r="X29" s="7">
        <f t="shared" si="0"/>
        <v>24967322</v>
      </c>
      <c r="Y29" s="7">
        <f t="shared" si="0"/>
        <v>25830768</v>
      </c>
      <c r="AA29" s="4">
        <f t="shared" si="1"/>
        <v>2.2612409092286123E-2</v>
      </c>
      <c r="AB29" s="4">
        <f t="shared" si="2"/>
        <v>4.2458880522408649E-2</v>
      </c>
      <c r="AC29" s="4"/>
    </row>
    <row r="30" spans="2:29" x14ac:dyDescent="0.45">
      <c r="B30" t="str">
        <f t="shared" si="3"/>
        <v>Prince Edward Island</v>
      </c>
      <c r="C30" s="7">
        <f t="shared" si="3"/>
        <v>55202</v>
      </c>
      <c r="D30" s="7">
        <f t="shared" si="3"/>
        <v>64773</v>
      </c>
      <c r="E30" s="7">
        <f t="shared" si="3"/>
        <v>63189</v>
      </c>
      <c r="F30" s="7">
        <f t="shared" si="3"/>
        <v>60426</v>
      </c>
      <c r="G30" s="7">
        <f t="shared" si="3"/>
        <v>60523</v>
      </c>
      <c r="H30" s="7">
        <f t="shared" si="3"/>
        <v>58924</v>
      </c>
      <c r="I30" s="7">
        <f t="shared" si="3"/>
        <v>62795</v>
      </c>
      <c r="J30" s="7">
        <f t="shared" si="3"/>
        <v>67593</v>
      </c>
      <c r="K30" s="7">
        <f t="shared" si="3"/>
        <v>68256</v>
      </c>
      <c r="L30" s="7">
        <f t="shared" si="3"/>
        <v>68605</v>
      </c>
      <c r="M30" s="7">
        <f t="shared" si="3"/>
        <v>58268</v>
      </c>
      <c r="N30" s="7">
        <f t="shared" si="0"/>
        <v>59163</v>
      </c>
      <c r="O30" s="7">
        <f t="shared" si="0"/>
        <v>53398</v>
      </c>
      <c r="P30" s="7">
        <f t="shared" si="0"/>
        <v>55982</v>
      </c>
      <c r="Q30" s="7">
        <f t="shared" si="0"/>
        <v>53339</v>
      </c>
      <c r="R30" s="7">
        <f t="shared" si="0"/>
        <v>54112</v>
      </c>
      <c r="S30" s="7">
        <f t="shared" si="0"/>
        <v>58295</v>
      </c>
      <c r="T30" s="7">
        <f t="shared" si="0"/>
        <v>55225</v>
      </c>
      <c r="U30" s="7">
        <f t="shared" si="0"/>
        <v>57595</v>
      </c>
      <c r="V30" s="7">
        <f t="shared" si="0"/>
        <v>55631</v>
      </c>
      <c r="W30" s="7">
        <f t="shared" si="0"/>
        <v>57637</v>
      </c>
      <c r="X30" s="7">
        <f t="shared" si="0"/>
        <v>56765</v>
      </c>
      <c r="Y30" s="7">
        <f t="shared" si="0"/>
        <v>56059</v>
      </c>
      <c r="AA30" s="4">
        <f t="shared" si="1"/>
        <v>-3.3978295645281653E-3</v>
      </c>
      <c r="AB30" s="4">
        <f t="shared" si="2"/>
        <v>6.8997416175582416E-3</v>
      </c>
      <c r="AC30" s="4"/>
    </row>
    <row r="31" spans="2:29" x14ac:dyDescent="0.45">
      <c r="B31" t="str">
        <f t="shared" si="3"/>
        <v>Quebec</v>
      </c>
      <c r="C31" s="7">
        <f t="shared" si="3"/>
        <v>7447989</v>
      </c>
      <c r="D31" s="7">
        <f t="shared" si="3"/>
        <v>8149778</v>
      </c>
      <c r="E31" s="7">
        <f t="shared" si="3"/>
        <v>8446122</v>
      </c>
      <c r="F31" s="7">
        <f t="shared" si="3"/>
        <v>8479183</v>
      </c>
      <c r="G31" s="7">
        <f t="shared" si="3"/>
        <v>8196529</v>
      </c>
      <c r="H31" s="7">
        <f t="shared" si="3"/>
        <v>8453656</v>
      </c>
      <c r="I31" s="7">
        <f t="shared" si="3"/>
        <v>8818482</v>
      </c>
      <c r="J31" s="7">
        <f t="shared" si="3"/>
        <v>8615750</v>
      </c>
      <c r="K31" s="7">
        <f t="shared" si="3"/>
        <v>8658621</v>
      </c>
      <c r="L31" s="7">
        <f t="shared" si="3"/>
        <v>8897565</v>
      </c>
      <c r="M31" s="7">
        <f t="shared" si="3"/>
        <v>9010563</v>
      </c>
      <c r="N31" s="7">
        <f t="shared" si="0"/>
        <v>9325058</v>
      </c>
      <c r="O31" s="7">
        <f t="shared" si="0"/>
        <v>9125888</v>
      </c>
      <c r="P31" s="7">
        <f t="shared" si="0"/>
        <v>9229156</v>
      </c>
      <c r="Q31" s="7">
        <f t="shared" si="0"/>
        <v>9676540</v>
      </c>
      <c r="R31" s="7">
        <f t="shared" si="0"/>
        <v>10148553</v>
      </c>
      <c r="S31" s="7">
        <f t="shared" si="0"/>
        <v>9730143</v>
      </c>
      <c r="T31" s="7">
        <f t="shared" si="0"/>
        <v>10031178</v>
      </c>
      <c r="U31" s="7">
        <f t="shared" si="0"/>
        <v>9869007</v>
      </c>
      <c r="V31" s="7">
        <f t="shared" si="0"/>
        <v>10157417</v>
      </c>
      <c r="W31" s="7">
        <f t="shared" si="0"/>
        <v>10141708</v>
      </c>
      <c r="X31" s="7">
        <f t="shared" si="0"/>
        <v>10531141</v>
      </c>
      <c r="Y31" s="7">
        <f t="shared" si="0"/>
        <v>10904548</v>
      </c>
      <c r="AA31" s="4">
        <f t="shared" si="1"/>
        <v>2.1051123419645101E-2</v>
      </c>
      <c r="AB31" s="4">
        <f t="shared" si="2"/>
        <v>1.2233887865532367E-2</v>
      </c>
      <c r="AC31" s="4"/>
    </row>
    <row r="32" spans="2:29" x14ac:dyDescent="0.45">
      <c r="B32" t="str">
        <f t="shared" si="3"/>
        <v>Saskatchewan</v>
      </c>
      <c r="C32" s="7">
        <f t="shared" si="3"/>
        <v>655054</v>
      </c>
      <c r="D32" s="7">
        <f t="shared" si="3"/>
        <v>702251</v>
      </c>
      <c r="E32" s="7">
        <f t="shared" si="3"/>
        <v>567382</v>
      </c>
      <c r="F32" s="7">
        <f t="shared" si="3"/>
        <v>586449</v>
      </c>
      <c r="G32" s="7">
        <f t="shared" si="3"/>
        <v>566632</v>
      </c>
      <c r="H32" s="7">
        <f t="shared" si="3"/>
        <v>533011</v>
      </c>
      <c r="I32" s="7">
        <f t="shared" si="3"/>
        <v>607378</v>
      </c>
      <c r="J32" s="7">
        <f t="shared" si="3"/>
        <v>617785</v>
      </c>
      <c r="K32" s="7">
        <f t="shared" si="3"/>
        <v>700519</v>
      </c>
      <c r="L32" s="7">
        <f t="shared" si="3"/>
        <v>740477</v>
      </c>
      <c r="M32" s="7">
        <f t="shared" si="3"/>
        <v>820235</v>
      </c>
      <c r="N32" s="7">
        <f t="shared" si="0"/>
        <v>926466</v>
      </c>
      <c r="O32" s="7">
        <f t="shared" si="0"/>
        <v>909533</v>
      </c>
      <c r="P32" s="7">
        <f t="shared" si="0"/>
        <v>959201</v>
      </c>
      <c r="Q32" s="7">
        <f t="shared" si="0"/>
        <v>1028504</v>
      </c>
      <c r="R32" s="7">
        <f t="shared" si="0"/>
        <v>1137035</v>
      </c>
      <c r="S32" s="7">
        <f t="shared" si="0"/>
        <v>1191588</v>
      </c>
      <c r="T32" s="7">
        <f t="shared" si="0"/>
        <v>1213721</v>
      </c>
      <c r="U32" s="7">
        <f t="shared" si="0"/>
        <v>1067666</v>
      </c>
      <c r="V32" s="7">
        <f t="shared" si="0"/>
        <v>889691</v>
      </c>
      <c r="W32" s="7">
        <f t="shared" si="0"/>
        <v>866712</v>
      </c>
      <c r="X32" s="7">
        <f t="shared" si="0"/>
        <v>880161</v>
      </c>
      <c r="Y32" s="7">
        <f t="shared" si="0"/>
        <v>875861</v>
      </c>
      <c r="AA32" s="4">
        <f t="shared" si="1"/>
        <v>6.0601680334939623E-2</v>
      </c>
      <c r="AB32" s="4">
        <f t="shared" si="2"/>
        <v>-7.719314135866473E-2</v>
      </c>
      <c r="AC32" s="4"/>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9AD59-518D-42F6-A64F-032E2BE08D01}">
  <dimension ref="A1:W34"/>
  <sheetViews>
    <sheetView tabSelected="1" workbookViewId="0">
      <selection activeCell="D3" sqref="D3"/>
    </sheetView>
  </sheetViews>
  <sheetFormatPr defaultRowHeight="14.25" x14ac:dyDescent="0.45"/>
  <cols>
    <col min="3" max="17" width="10.73046875" customWidth="1"/>
    <col min="20" max="20" width="23.3984375" bestFit="1" customWidth="1"/>
  </cols>
  <sheetData>
    <row r="1" spans="1:23" x14ac:dyDescent="0.45">
      <c r="A1" t="s">
        <v>51</v>
      </c>
    </row>
    <row r="2" spans="1:23" x14ac:dyDescent="0.45">
      <c r="A2" t="s">
        <v>52</v>
      </c>
    </row>
    <row r="3" spans="1:23" x14ac:dyDescent="0.45">
      <c r="A3" t="s">
        <v>53</v>
      </c>
    </row>
    <row r="4" spans="1:23" x14ac:dyDescent="0.45">
      <c r="A4" t="s">
        <v>54</v>
      </c>
    </row>
    <row r="6" spans="1:23" s="9" customFormat="1" ht="57" x14ac:dyDescent="0.45">
      <c r="C6" s="10" t="s">
        <v>55</v>
      </c>
      <c r="D6" s="9" t="s">
        <v>56</v>
      </c>
      <c r="E6" s="9" t="s">
        <v>28</v>
      </c>
      <c r="F6" s="9" t="s">
        <v>34</v>
      </c>
      <c r="G6" s="9" t="s">
        <v>57</v>
      </c>
      <c r="H6" s="9" t="s">
        <v>36</v>
      </c>
      <c r="I6" s="9" t="s">
        <v>35</v>
      </c>
      <c r="J6" s="9" t="s">
        <v>58</v>
      </c>
      <c r="K6" s="9" t="s">
        <v>33</v>
      </c>
      <c r="L6" s="9" t="s">
        <v>31</v>
      </c>
      <c r="M6" s="9" t="s">
        <v>37</v>
      </c>
      <c r="N6" s="9" t="s">
        <v>30</v>
      </c>
      <c r="O6" s="10" t="s">
        <v>29</v>
      </c>
      <c r="P6" s="9" t="s">
        <v>27</v>
      </c>
      <c r="Q6" s="9" t="s">
        <v>59</v>
      </c>
      <c r="U6" s="9" t="s">
        <v>80</v>
      </c>
      <c r="V6" s="9" t="s">
        <v>86</v>
      </c>
      <c r="W6" s="9" t="s">
        <v>74</v>
      </c>
    </row>
    <row r="7" spans="1:23" x14ac:dyDescent="0.45">
      <c r="A7" t="s">
        <v>60</v>
      </c>
      <c r="B7" t="s">
        <v>61</v>
      </c>
      <c r="C7" s="11" t="s">
        <v>62</v>
      </c>
      <c r="D7" t="s">
        <v>62</v>
      </c>
      <c r="E7" t="s">
        <v>62</v>
      </c>
      <c r="F7" t="s">
        <v>62</v>
      </c>
      <c r="G7" t="s">
        <v>62</v>
      </c>
      <c r="H7" t="s">
        <v>62</v>
      </c>
      <c r="I7" t="s">
        <v>62</v>
      </c>
      <c r="J7" t="s">
        <v>62</v>
      </c>
      <c r="K7" t="s">
        <v>62</v>
      </c>
      <c r="L7" t="s">
        <v>62</v>
      </c>
      <c r="M7" t="s">
        <v>62</v>
      </c>
      <c r="N7" t="s">
        <v>62</v>
      </c>
      <c r="O7" s="11" t="s">
        <v>62</v>
      </c>
      <c r="P7" t="s">
        <v>62</v>
      </c>
      <c r="Q7" t="s">
        <v>62</v>
      </c>
      <c r="T7" t="str">
        <f t="array" ref="T7:T20">TRANSPOSE(C6:P6)</f>
        <v>Canada</v>
      </c>
      <c r="U7" s="8">
        <f t="array" ref="U7:U20">TRANSPOSE(C18:P18)</f>
        <v>2.0929712390708843E-2</v>
      </c>
      <c r="V7" s="8">
        <f t="array" ref="V7:V20">TRANSPOSE(C20:P20)</f>
        <v>3.0141767893092863E-2</v>
      </c>
      <c r="W7" s="8">
        <f t="array" ref="W7:W20">TRANSPOSE(C19:P19)</f>
        <v>2.5525396475753581E-2</v>
      </c>
    </row>
    <row r="8" spans="1:23" x14ac:dyDescent="0.45">
      <c r="C8" s="11" t="s">
        <v>63</v>
      </c>
      <c r="O8" s="11"/>
      <c r="T8" t="str">
        <v>Nunavut</v>
      </c>
      <c r="U8" s="8">
        <v>4.9936741518355587E-2</v>
      </c>
      <c r="V8" s="8">
        <v>1.0973509323014108E-2</v>
      </c>
      <c r="W8" s="8">
        <v>3.0270950837682387E-2</v>
      </c>
    </row>
    <row r="9" spans="1:23" x14ac:dyDescent="0.45">
      <c r="A9" t="s">
        <v>64</v>
      </c>
      <c r="B9">
        <v>2010</v>
      </c>
      <c r="C9" s="12">
        <v>45822457</v>
      </c>
      <c r="D9" s="6">
        <v>43342</v>
      </c>
      <c r="E9" s="6">
        <v>5736377</v>
      </c>
      <c r="F9" s="6">
        <v>20975526</v>
      </c>
      <c r="G9" s="6">
        <v>52037</v>
      </c>
      <c r="H9" s="6">
        <v>10389617</v>
      </c>
      <c r="I9" s="6">
        <v>110119</v>
      </c>
      <c r="J9" s="6">
        <v>67390</v>
      </c>
      <c r="K9" s="6">
        <v>772334</v>
      </c>
      <c r="L9" s="6">
        <v>379306</v>
      </c>
      <c r="M9" s="6">
        <v>780437</v>
      </c>
      <c r="N9" s="6">
        <v>587717</v>
      </c>
      <c r="O9" s="12">
        <v>1350830</v>
      </c>
      <c r="P9" s="6">
        <v>4577421</v>
      </c>
      <c r="Q9">
        <v>3</v>
      </c>
      <c r="T9" t="str">
        <v>British Columbia</v>
      </c>
      <c r="U9" s="8">
        <v>2.9517402150547101E-2</v>
      </c>
      <c r="V9" s="8">
        <v>4.0909760170090514E-2</v>
      </c>
      <c r="W9" s="8">
        <v>3.5197909659530069E-2</v>
      </c>
    </row>
    <row r="10" spans="1:23" x14ac:dyDescent="0.45">
      <c r="B10">
        <v>2011</v>
      </c>
      <c r="C10" s="12">
        <v>47725608</v>
      </c>
      <c r="D10" s="6">
        <v>49558</v>
      </c>
      <c r="E10" s="6">
        <v>6059783</v>
      </c>
      <c r="F10" s="6">
        <v>21958772</v>
      </c>
      <c r="G10" s="6">
        <v>52764</v>
      </c>
      <c r="H10" s="6">
        <v>10574405</v>
      </c>
      <c r="I10" s="6">
        <v>110416</v>
      </c>
      <c r="J10" s="6">
        <v>71724</v>
      </c>
      <c r="K10" s="6">
        <v>769362</v>
      </c>
      <c r="L10" s="6">
        <v>409198</v>
      </c>
      <c r="M10" s="6">
        <v>815842</v>
      </c>
      <c r="N10" s="6">
        <v>583730</v>
      </c>
      <c r="O10" s="12">
        <v>1431231</v>
      </c>
      <c r="P10" s="6">
        <v>4838819</v>
      </c>
      <c r="Q10">
        <v>2</v>
      </c>
      <c r="T10" t="str">
        <v>Ontario</v>
      </c>
      <c r="U10" s="8">
        <v>2.8937535575873197E-2</v>
      </c>
      <c r="V10" s="8">
        <v>3.2902634967812094E-2</v>
      </c>
      <c r="W10" s="8">
        <v>3.0918178961650833E-2</v>
      </c>
    </row>
    <row r="11" spans="1:23" x14ac:dyDescent="0.45">
      <c r="B11">
        <v>2012</v>
      </c>
      <c r="C11" s="12">
        <v>49275459</v>
      </c>
      <c r="D11" s="6">
        <v>52224</v>
      </c>
      <c r="E11" s="6">
        <v>6268265</v>
      </c>
      <c r="F11" s="6">
        <v>22346347</v>
      </c>
      <c r="G11" s="6">
        <v>53301</v>
      </c>
      <c r="H11" s="6">
        <v>10860159</v>
      </c>
      <c r="I11" s="6">
        <v>112159</v>
      </c>
      <c r="J11" s="6">
        <v>69928</v>
      </c>
      <c r="K11" s="6">
        <v>838915</v>
      </c>
      <c r="L11" s="6">
        <v>429205</v>
      </c>
      <c r="M11" s="6">
        <v>932678</v>
      </c>
      <c r="N11" s="6">
        <v>628104</v>
      </c>
      <c r="O11" s="12">
        <v>1548359</v>
      </c>
      <c r="P11" s="6">
        <v>5135812</v>
      </c>
      <c r="Q11">
        <v>2</v>
      </c>
      <c r="T11" t="str">
        <v>Yukon</v>
      </c>
      <c r="U11" s="8">
        <v>2.853663522402905E-2</v>
      </c>
      <c r="V11" s="8">
        <v>6.1548689909864951E-3</v>
      </c>
      <c r="W11" s="8">
        <v>1.7284199949189727E-2</v>
      </c>
    </row>
    <row r="12" spans="1:23" ht="14.65" thickBot="1" x14ac:dyDescent="0.5">
      <c r="B12">
        <v>2013</v>
      </c>
      <c r="C12" s="12">
        <v>50500976</v>
      </c>
      <c r="D12" s="6">
        <v>43413</v>
      </c>
      <c r="E12" s="6">
        <v>6497063</v>
      </c>
      <c r="F12" s="6">
        <v>23051826</v>
      </c>
      <c r="G12" s="6">
        <v>53724</v>
      </c>
      <c r="H12" s="6">
        <v>10743471</v>
      </c>
      <c r="I12" s="6">
        <v>114799</v>
      </c>
      <c r="J12" s="6">
        <v>73221</v>
      </c>
      <c r="K12" s="6">
        <v>882780</v>
      </c>
      <c r="L12" s="6">
        <v>437472</v>
      </c>
      <c r="M12" s="6">
        <v>958968</v>
      </c>
      <c r="N12" s="6">
        <v>574470</v>
      </c>
      <c r="O12" s="12">
        <v>1589571</v>
      </c>
      <c r="P12" s="6">
        <v>5480116</v>
      </c>
      <c r="Q12">
        <v>82</v>
      </c>
      <c r="T12" t="str">
        <v>Quebec</v>
      </c>
      <c r="U12" s="8">
        <v>2.161807710143715E-2</v>
      </c>
      <c r="V12" s="8">
        <v>8.3355941775746789E-3</v>
      </c>
      <c r="W12" s="8">
        <v>1.4955107774047738E-2</v>
      </c>
    </row>
    <row r="13" spans="1:23" x14ac:dyDescent="0.45">
      <c r="B13" s="13">
        <v>2014</v>
      </c>
      <c r="C13" s="14">
        <v>51601979</v>
      </c>
      <c r="D13" s="15">
        <v>45276</v>
      </c>
      <c r="E13" s="15">
        <v>6734262</v>
      </c>
      <c r="F13" s="15">
        <v>23875386</v>
      </c>
      <c r="G13" s="15">
        <v>53330</v>
      </c>
      <c r="H13" s="15">
        <v>10740387</v>
      </c>
      <c r="I13" s="15">
        <v>112377</v>
      </c>
      <c r="J13" s="15">
        <v>74561</v>
      </c>
      <c r="K13" s="15">
        <v>896746</v>
      </c>
      <c r="L13" s="15">
        <v>434153</v>
      </c>
      <c r="M13" s="15">
        <v>941130</v>
      </c>
      <c r="N13" s="15">
        <v>584893</v>
      </c>
      <c r="O13" s="14">
        <v>1575298</v>
      </c>
      <c r="P13" s="16">
        <v>5534010</v>
      </c>
      <c r="Q13">
        <v>169</v>
      </c>
      <c r="T13" t="str">
        <v>Prince Edward Island</v>
      </c>
      <c r="U13" s="8">
        <v>1.6287114898269728E-2</v>
      </c>
      <c r="V13" s="8">
        <v>5.0873194271585653E-3</v>
      </c>
      <c r="W13" s="8">
        <v>1.0671703413854594E-2</v>
      </c>
    </row>
    <row r="14" spans="1:23" x14ac:dyDescent="0.45">
      <c r="B14" s="17">
        <v>2015</v>
      </c>
      <c r="C14" s="12">
        <v>51796662</v>
      </c>
      <c r="D14" s="6">
        <v>46180</v>
      </c>
      <c r="E14" s="6">
        <v>6823220</v>
      </c>
      <c r="F14" s="6">
        <v>24150831</v>
      </c>
      <c r="G14" s="6">
        <v>54838</v>
      </c>
      <c r="H14" s="6">
        <v>10736926</v>
      </c>
      <c r="I14" s="6">
        <v>113621</v>
      </c>
      <c r="J14" s="6">
        <v>73674</v>
      </c>
      <c r="K14" s="6">
        <v>902654</v>
      </c>
      <c r="L14" s="6">
        <v>438186</v>
      </c>
      <c r="M14" s="6">
        <v>935393</v>
      </c>
      <c r="N14" s="6">
        <v>563310</v>
      </c>
      <c r="O14" s="12">
        <v>1545012</v>
      </c>
      <c r="P14" s="18">
        <v>5412589</v>
      </c>
      <c r="Q14">
        <v>227</v>
      </c>
      <c r="T14" t="str">
        <v>Northwest Territories</v>
      </c>
      <c r="U14" s="8">
        <v>1.4164229606592027E-2</v>
      </c>
      <c r="V14" s="8">
        <v>2.5602490828865454E-2</v>
      </c>
      <c r="W14" s="8">
        <v>1.9867324701628997E-2</v>
      </c>
    </row>
    <row r="15" spans="1:23" x14ac:dyDescent="0.45">
      <c r="B15" s="17">
        <v>2016</v>
      </c>
      <c r="C15" s="12">
        <v>52417742</v>
      </c>
      <c r="D15" s="6">
        <v>48523</v>
      </c>
      <c r="E15" s="6">
        <v>7117999</v>
      </c>
      <c r="F15" s="6">
        <v>24775402</v>
      </c>
      <c r="G15" s="6">
        <v>55544</v>
      </c>
      <c r="H15" s="6">
        <v>10850687</v>
      </c>
      <c r="I15" s="6">
        <v>111041</v>
      </c>
      <c r="J15" s="6">
        <v>72667</v>
      </c>
      <c r="K15" s="6">
        <v>896719</v>
      </c>
      <c r="L15" s="6">
        <v>439884</v>
      </c>
      <c r="M15" s="6">
        <v>911515</v>
      </c>
      <c r="N15" s="6">
        <v>536649</v>
      </c>
      <c r="O15" s="12">
        <v>1473885</v>
      </c>
      <c r="P15" s="18">
        <v>5126775</v>
      </c>
      <c r="Q15">
        <v>451</v>
      </c>
      <c r="T15" t="str">
        <v>Nova Scotia</v>
      </c>
      <c r="U15" s="8">
        <v>1.2580290772344904E-2</v>
      </c>
      <c r="V15" s="8">
        <v>3.8044743416270732E-2</v>
      </c>
      <c r="W15" s="8">
        <v>2.5233460302165334E-2</v>
      </c>
    </row>
    <row r="16" spans="1:23" x14ac:dyDescent="0.45">
      <c r="B16" s="17">
        <v>2017</v>
      </c>
      <c r="C16" s="12">
        <v>54861527</v>
      </c>
      <c r="D16" s="6">
        <v>52394</v>
      </c>
      <c r="E16" s="6">
        <v>7422511</v>
      </c>
      <c r="F16" s="6">
        <v>26231942</v>
      </c>
      <c r="G16" s="6">
        <v>57614</v>
      </c>
      <c r="H16" s="6">
        <v>11288205</v>
      </c>
      <c r="I16" s="6">
        <v>115509</v>
      </c>
      <c r="J16" s="6">
        <v>76138</v>
      </c>
      <c r="K16" s="6">
        <v>931626</v>
      </c>
      <c r="L16" s="6">
        <v>447084</v>
      </c>
      <c r="M16" s="6">
        <v>924120</v>
      </c>
      <c r="N16" s="6">
        <v>555629</v>
      </c>
      <c r="O16" s="12">
        <v>1488435</v>
      </c>
      <c r="P16" s="18">
        <v>5269801</v>
      </c>
      <c r="Q16">
        <v>521</v>
      </c>
      <c r="T16" t="str">
        <v>Newfoundland and Labrador</v>
      </c>
      <c r="U16" s="8">
        <v>9.7744911651482802E-3</v>
      </c>
      <c r="V16" s="8">
        <v>3.4339889000510215E-2</v>
      </c>
      <c r="W16" s="8">
        <v>2.1983382989814615E-2</v>
      </c>
    </row>
    <row r="17" spans="1:23" ht="14.65" thickBot="1" x14ac:dyDescent="0.5">
      <c r="B17" s="19">
        <v>2018</v>
      </c>
      <c r="C17" s="20">
        <v>56059566</v>
      </c>
      <c r="D17" s="21">
        <v>55020</v>
      </c>
      <c r="E17" s="21">
        <v>7565276</v>
      </c>
      <c r="F17" s="21">
        <v>26761253</v>
      </c>
      <c r="G17" s="21">
        <v>59683</v>
      </c>
      <c r="H17" s="21">
        <v>11699686</v>
      </c>
      <c r="I17" s="21">
        <v>119879</v>
      </c>
      <c r="J17" s="21">
        <v>78876</v>
      </c>
      <c r="K17" s="21">
        <v>942730</v>
      </c>
      <c r="L17" s="21">
        <v>451378</v>
      </c>
      <c r="M17" s="21">
        <v>925297</v>
      </c>
      <c r="N17" s="21">
        <v>572690</v>
      </c>
      <c r="O17" s="20">
        <v>1524180</v>
      </c>
      <c r="P17" s="22">
        <v>5303087</v>
      </c>
      <c r="Q17">
        <v>532</v>
      </c>
      <c r="T17" t="str">
        <v>Saskatchewan</v>
      </c>
      <c r="U17" s="8">
        <v>-4.2326454714680661E-3</v>
      </c>
      <c r="V17" s="8">
        <v>4.7919547641543714E-2</v>
      </c>
      <c r="W17" s="8">
        <v>2.1510683112886397E-2</v>
      </c>
    </row>
    <row r="18" spans="1:23" x14ac:dyDescent="0.45">
      <c r="A18" t="s">
        <v>65</v>
      </c>
      <c r="C18" s="23">
        <f>(C17/C13)^(1/4)-1</f>
        <v>2.0929712390708843E-2</v>
      </c>
      <c r="D18" s="23">
        <f t="shared" ref="D18:P18" si="0">(D17/D13)^(1/4)-1</f>
        <v>4.9936741518355587E-2</v>
      </c>
      <c r="E18" s="23">
        <f t="shared" si="0"/>
        <v>2.9517402150547101E-2</v>
      </c>
      <c r="F18" s="23">
        <f t="shared" si="0"/>
        <v>2.8937535575873197E-2</v>
      </c>
      <c r="G18" s="23">
        <f t="shared" si="0"/>
        <v>2.853663522402905E-2</v>
      </c>
      <c r="H18" s="23">
        <f t="shared" si="0"/>
        <v>2.161807710143715E-2</v>
      </c>
      <c r="I18" s="23">
        <f t="shared" si="0"/>
        <v>1.6287114898269728E-2</v>
      </c>
      <c r="J18" s="23">
        <f t="shared" si="0"/>
        <v>1.4164229606592027E-2</v>
      </c>
      <c r="K18" s="23">
        <f t="shared" si="0"/>
        <v>1.2580290772344904E-2</v>
      </c>
      <c r="L18" s="23">
        <f t="shared" si="0"/>
        <v>9.7744911651482802E-3</v>
      </c>
      <c r="M18" s="23">
        <f t="shared" si="0"/>
        <v>-4.2326454714680661E-3</v>
      </c>
      <c r="N18" s="23">
        <f t="shared" si="0"/>
        <v>-5.2572237788358622E-3</v>
      </c>
      <c r="O18" s="23">
        <f t="shared" si="0"/>
        <v>-8.2130620426994483E-3</v>
      </c>
      <c r="P18" s="23">
        <f t="shared" si="0"/>
        <v>-1.0599323198654753E-2</v>
      </c>
      <c r="T18" t="str">
        <v>New Brunswick</v>
      </c>
      <c r="U18" s="8">
        <v>-5.2572237788358622E-3</v>
      </c>
      <c r="V18" s="8">
        <v>-1.2034290486829802E-3</v>
      </c>
      <c r="W18" s="8">
        <v>-3.2323872294545142E-3</v>
      </c>
    </row>
    <row r="19" spans="1:23" x14ac:dyDescent="0.45">
      <c r="A19" t="s">
        <v>75</v>
      </c>
      <c r="C19" s="3">
        <f>(C17/C9)^(1/8)-1</f>
        <v>2.5525396475753581E-2</v>
      </c>
      <c r="D19" s="3">
        <f t="shared" ref="D19:P19" si="1">(D17/D9)^(1/8)-1</f>
        <v>3.0270950837682387E-2</v>
      </c>
      <c r="E19" s="3">
        <f t="shared" si="1"/>
        <v>3.5197909659530069E-2</v>
      </c>
      <c r="F19" s="3">
        <f t="shared" si="1"/>
        <v>3.0918178961650833E-2</v>
      </c>
      <c r="G19" s="3">
        <f t="shared" si="1"/>
        <v>1.7284199949189727E-2</v>
      </c>
      <c r="H19" s="3">
        <f t="shared" si="1"/>
        <v>1.4955107774047738E-2</v>
      </c>
      <c r="I19" s="3">
        <f t="shared" si="1"/>
        <v>1.0671703413854594E-2</v>
      </c>
      <c r="J19" s="3">
        <f t="shared" si="1"/>
        <v>1.9867324701628997E-2</v>
      </c>
      <c r="K19" s="3">
        <f t="shared" si="1"/>
        <v>2.5233460302165334E-2</v>
      </c>
      <c r="L19" s="3">
        <f t="shared" si="1"/>
        <v>2.1983382989814615E-2</v>
      </c>
      <c r="M19" s="3">
        <f t="shared" si="1"/>
        <v>2.1510683112886397E-2</v>
      </c>
      <c r="N19" s="3">
        <f t="shared" si="1"/>
        <v>-3.2323872294545142E-3</v>
      </c>
      <c r="O19" s="3">
        <f t="shared" si="1"/>
        <v>1.5206629637779967E-2</v>
      </c>
      <c r="P19" s="3">
        <f t="shared" si="1"/>
        <v>1.8564385400028582E-2</v>
      </c>
      <c r="T19" t="str">
        <v>Manitoba</v>
      </c>
      <c r="U19" s="8">
        <v>-8.2130620426994483E-3</v>
      </c>
      <c r="V19" s="8">
        <v>3.9179345296916024E-2</v>
      </c>
      <c r="W19" s="8">
        <v>1.5206629637779967E-2</v>
      </c>
    </row>
    <row r="20" spans="1:23" x14ac:dyDescent="0.45">
      <c r="A20" t="s">
        <v>73</v>
      </c>
      <c r="C20" s="3">
        <f>(C13/C9)^(1/4)-1</f>
        <v>3.0141767893092863E-2</v>
      </c>
      <c r="D20" s="3">
        <f t="shared" ref="D20:P20" si="2">(D13/D9)^(1/4)-1</f>
        <v>1.0973509323014108E-2</v>
      </c>
      <c r="E20" s="3">
        <f t="shared" si="2"/>
        <v>4.0909760170090514E-2</v>
      </c>
      <c r="F20" s="3">
        <f t="shared" si="2"/>
        <v>3.2902634967812094E-2</v>
      </c>
      <c r="G20" s="3">
        <f t="shared" si="2"/>
        <v>6.1548689909864951E-3</v>
      </c>
      <c r="H20" s="3">
        <f t="shared" si="2"/>
        <v>8.3355941775746789E-3</v>
      </c>
      <c r="I20" s="3">
        <f t="shared" si="2"/>
        <v>5.0873194271585653E-3</v>
      </c>
      <c r="J20" s="3">
        <f t="shared" si="2"/>
        <v>2.5602490828865454E-2</v>
      </c>
      <c r="K20" s="3">
        <f t="shared" si="2"/>
        <v>3.8044743416270732E-2</v>
      </c>
      <c r="L20" s="3">
        <f t="shared" si="2"/>
        <v>3.4339889000510215E-2</v>
      </c>
      <c r="M20" s="3">
        <f t="shared" si="2"/>
        <v>4.7919547641543714E-2</v>
      </c>
      <c r="N20" s="3">
        <f t="shared" si="2"/>
        <v>-1.2034290486829802E-3</v>
      </c>
      <c r="O20" s="3">
        <f t="shared" si="2"/>
        <v>3.9179345296916024E-2</v>
      </c>
      <c r="P20" s="3">
        <f t="shared" si="2"/>
        <v>4.8587727430516869E-2</v>
      </c>
      <c r="T20" t="str">
        <v>Alberta</v>
      </c>
      <c r="U20" s="8">
        <v>-1.0599323198654753E-2</v>
      </c>
      <c r="V20" s="8">
        <v>4.8587727430516869E-2</v>
      </c>
      <c r="W20" s="8">
        <v>1.8564385400028582E-2</v>
      </c>
    </row>
    <row r="21" spans="1:23" x14ac:dyDescent="0.45">
      <c r="U21" s="8"/>
    </row>
    <row r="25" spans="1:23" x14ac:dyDescent="0.45">
      <c r="A25" t="s">
        <v>66</v>
      </c>
    </row>
    <row r="26" spans="1:23" x14ac:dyDescent="0.45">
      <c r="A26">
        <v>1</v>
      </c>
      <c r="B26" t="s">
        <v>67</v>
      </c>
    </row>
    <row r="28" spans="1:23" x14ac:dyDescent="0.45">
      <c r="A28" t="s">
        <v>68</v>
      </c>
    </row>
    <row r="29" spans="1:23" x14ac:dyDescent="0.45">
      <c r="A29" t="s">
        <v>69</v>
      </c>
    </row>
    <row r="30" spans="1:23" x14ac:dyDescent="0.45">
      <c r="A30" t="s">
        <v>70</v>
      </c>
    </row>
    <row r="32" spans="1:23" x14ac:dyDescent="0.45">
      <c r="A32" t="s">
        <v>71</v>
      </c>
      <c r="C32" s="3">
        <f t="shared" ref="C32:P32" si="3">(C17-C9)/C17</f>
        <v>0.18261127815366962</v>
      </c>
      <c r="D32" s="3">
        <f t="shared" si="3"/>
        <v>0.21225009087604507</v>
      </c>
      <c r="E32" s="3">
        <f t="shared" si="3"/>
        <v>0.24174914438019182</v>
      </c>
      <c r="F32" s="3">
        <f t="shared" si="3"/>
        <v>0.21619791121140702</v>
      </c>
      <c r="G32" s="3">
        <f t="shared" si="3"/>
        <v>0.12811018212891442</v>
      </c>
      <c r="H32" s="3">
        <f t="shared" si="3"/>
        <v>0.11197471453507385</v>
      </c>
      <c r="I32" s="3">
        <f t="shared" si="3"/>
        <v>8.1415427222449308E-2</v>
      </c>
      <c r="J32" s="3">
        <f t="shared" si="3"/>
        <v>0.14562097469445712</v>
      </c>
      <c r="K32" s="3">
        <f t="shared" si="3"/>
        <v>0.18074740381657525</v>
      </c>
      <c r="L32" s="3">
        <f t="shared" si="3"/>
        <v>0.15967105175706392</v>
      </c>
      <c r="M32" s="3">
        <f t="shared" si="3"/>
        <v>0.15655513851228309</v>
      </c>
      <c r="N32" s="3">
        <f t="shared" si="3"/>
        <v>-2.6239326686339905E-2</v>
      </c>
      <c r="O32" s="3">
        <f t="shared" si="3"/>
        <v>0.1137332860948182</v>
      </c>
      <c r="P32" s="3">
        <f t="shared" si="3"/>
        <v>0.13683841128761418</v>
      </c>
    </row>
    <row r="34" spans="1:1" x14ac:dyDescent="0.45">
      <c r="A34" t="s">
        <v>72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61F80B-7437-4A61-AF64-41B799B0355A}">
  <dimension ref="A1:W28"/>
  <sheetViews>
    <sheetView tabSelected="1" workbookViewId="0">
      <selection activeCell="D3" sqref="D3"/>
    </sheetView>
  </sheetViews>
  <sheetFormatPr defaultRowHeight="14.25" x14ac:dyDescent="0.45"/>
  <cols>
    <col min="20" max="20" width="23.3984375" bestFit="1" customWidth="1"/>
  </cols>
  <sheetData>
    <row r="1" spans="1:23" x14ac:dyDescent="0.45">
      <c r="A1" t="s">
        <v>81</v>
      </c>
    </row>
    <row r="2" spans="1:23" x14ac:dyDescent="0.45">
      <c r="A2" t="s">
        <v>52</v>
      </c>
    </row>
    <row r="3" spans="1:23" x14ac:dyDescent="0.45">
      <c r="A3" t="s">
        <v>53</v>
      </c>
    </row>
    <row r="4" spans="1:23" x14ac:dyDescent="0.45">
      <c r="A4" t="s">
        <v>54</v>
      </c>
    </row>
    <row r="6" spans="1:23" ht="57" x14ac:dyDescent="0.45">
      <c r="C6" t="s">
        <v>55</v>
      </c>
      <c r="D6" t="s">
        <v>56</v>
      </c>
      <c r="E6" t="s">
        <v>28</v>
      </c>
      <c r="F6" t="s">
        <v>37</v>
      </c>
      <c r="G6" t="s">
        <v>36</v>
      </c>
      <c r="H6" t="s">
        <v>34</v>
      </c>
      <c r="I6" t="s">
        <v>31</v>
      </c>
      <c r="J6" t="s">
        <v>35</v>
      </c>
      <c r="K6" t="s">
        <v>33</v>
      </c>
      <c r="L6" s="11" t="s">
        <v>29</v>
      </c>
      <c r="M6" t="s">
        <v>27</v>
      </c>
      <c r="N6" t="s">
        <v>57</v>
      </c>
      <c r="O6" t="s">
        <v>30</v>
      </c>
      <c r="P6" t="s">
        <v>58</v>
      </c>
      <c r="Q6" t="s">
        <v>59</v>
      </c>
      <c r="T6" s="9"/>
      <c r="U6" s="9" t="s">
        <v>80</v>
      </c>
      <c r="V6" s="9" t="s">
        <v>86</v>
      </c>
      <c r="W6" s="9" t="s">
        <v>74</v>
      </c>
    </row>
    <row r="7" spans="1:23" x14ac:dyDescent="0.45">
      <c r="A7" t="s">
        <v>60</v>
      </c>
      <c r="B7" t="s">
        <v>61</v>
      </c>
      <c r="C7" t="s">
        <v>82</v>
      </c>
      <c r="D7" t="s">
        <v>82</v>
      </c>
      <c r="E7" t="s">
        <v>82</v>
      </c>
      <c r="F7" t="s">
        <v>82</v>
      </c>
      <c r="G7" t="s">
        <v>82</v>
      </c>
      <c r="H7" t="s">
        <v>82</v>
      </c>
      <c r="I7" t="s">
        <v>82</v>
      </c>
      <c r="J7" t="s">
        <v>82</v>
      </c>
      <c r="K7" t="s">
        <v>82</v>
      </c>
      <c r="L7" s="11" t="s">
        <v>82</v>
      </c>
      <c r="M7" t="s">
        <v>82</v>
      </c>
      <c r="N7" t="s">
        <v>82</v>
      </c>
      <c r="O7" t="s">
        <v>82</v>
      </c>
      <c r="P7" t="s">
        <v>82</v>
      </c>
      <c r="Q7" t="s">
        <v>82</v>
      </c>
      <c r="T7" t="str">
        <f t="array" ref="T7:T20">TRANSPOSE(C6:P6)</f>
        <v>Canada</v>
      </c>
      <c r="U7" s="8">
        <f t="array" ref="U7:U20">TRANSPOSE(C18:P18)</f>
        <v>1.8552804900199494E-2</v>
      </c>
      <c r="V7" s="8">
        <f t="array" ref="V7:V20">TRANSPOSE(C20:P20)</f>
        <v>7.5219061299802714E-3</v>
      </c>
      <c r="W7" s="8">
        <f t="array" ref="W7:W20">TRANSPOSE(C19:P19)</f>
        <v>6.1063302788029183E-3</v>
      </c>
    </row>
    <row r="8" spans="1:23" x14ac:dyDescent="0.45">
      <c r="C8" t="s">
        <v>82</v>
      </c>
      <c r="L8" s="11"/>
      <c r="T8" t="str">
        <v>Nunavut</v>
      </c>
      <c r="U8" s="8">
        <v>0.1078167115902965</v>
      </c>
      <c r="V8" s="8">
        <v>-4.3229614028027274E-2</v>
      </c>
      <c r="W8" s="8">
        <v>-7.8048455670522987E-3</v>
      </c>
    </row>
    <row r="9" spans="1:23" x14ac:dyDescent="0.45">
      <c r="A9" t="s">
        <v>64</v>
      </c>
      <c r="B9">
        <v>2010</v>
      </c>
      <c r="C9" s="6">
        <v>624014</v>
      </c>
      <c r="D9">
        <v>395</v>
      </c>
      <c r="E9" s="6">
        <v>90409</v>
      </c>
      <c r="F9" s="6">
        <v>11625</v>
      </c>
      <c r="G9" s="6">
        <v>152827</v>
      </c>
      <c r="H9" s="6">
        <v>263497</v>
      </c>
      <c r="I9" s="6">
        <v>5120</v>
      </c>
      <c r="J9" s="6">
        <v>1744</v>
      </c>
      <c r="K9" s="6">
        <v>12286</v>
      </c>
      <c r="L9" s="12">
        <v>21181</v>
      </c>
      <c r="M9" s="6">
        <v>54316</v>
      </c>
      <c r="N9">
        <v>776</v>
      </c>
      <c r="O9" s="6">
        <v>9183</v>
      </c>
      <c r="P9">
        <v>655</v>
      </c>
      <c r="Q9">
        <v>0</v>
      </c>
      <c r="T9" t="str">
        <v>British Columbia</v>
      </c>
      <c r="U9" s="8">
        <v>8.3644071122973659E-2</v>
      </c>
      <c r="V9" s="8">
        <v>8.1268964855971682E-3</v>
      </c>
      <c r="W9" s="8">
        <v>1.5078376958106876E-2</v>
      </c>
    </row>
    <row r="10" spans="1:23" x14ac:dyDescent="0.45">
      <c r="B10">
        <v>2011</v>
      </c>
      <c r="C10" s="6">
        <v>631133</v>
      </c>
      <c r="D10">
        <v>430</v>
      </c>
      <c r="E10" s="6">
        <v>92014</v>
      </c>
      <c r="F10" s="6">
        <v>11492</v>
      </c>
      <c r="G10" s="6">
        <v>153531</v>
      </c>
      <c r="H10" s="6">
        <v>267325</v>
      </c>
      <c r="I10" s="6">
        <v>5037</v>
      </c>
      <c r="J10" s="6">
        <v>1659</v>
      </c>
      <c r="K10" s="6">
        <v>12603</v>
      </c>
      <c r="L10" s="12">
        <v>21315</v>
      </c>
      <c r="M10" s="6">
        <v>55582</v>
      </c>
      <c r="N10">
        <v>784</v>
      </c>
      <c r="O10" s="6">
        <v>8666</v>
      </c>
      <c r="P10">
        <v>695</v>
      </c>
      <c r="Q10">
        <v>0</v>
      </c>
      <c r="T10" t="str">
        <v>Saskatchewan</v>
      </c>
      <c r="U10" s="8">
        <v>6.1845790947958133E-2</v>
      </c>
      <c r="V10" s="8">
        <v>2.2900216755906255E-2</v>
      </c>
      <c r="W10" s="8">
        <v>1.9488559081185963E-2</v>
      </c>
    </row>
    <row r="11" spans="1:23" x14ac:dyDescent="0.45">
      <c r="B11">
        <v>2012</v>
      </c>
      <c r="C11" s="6">
        <v>626589</v>
      </c>
      <c r="D11">
        <v>423</v>
      </c>
      <c r="E11" s="6">
        <v>87863</v>
      </c>
      <c r="F11" s="6">
        <v>12381</v>
      </c>
      <c r="G11" s="6">
        <v>150359</v>
      </c>
      <c r="H11" s="6">
        <v>266817</v>
      </c>
      <c r="I11" s="6">
        <v>5113</v>
      </c>
      <c r="J11" s="6">
        <v>1639</v>
      </c>
      <c r="K11" s="6">
        <v>12788</v>
      </c>
      <c r="L11" s="12">
        <v>21921</v>
      </c>
      <c r="M11" s="6">
        <v>56751</v>
      </c>
      <c r="N11">
        <v>783</v>
      </c>
      <c r="O11" s="6">
        <v>9048</v>
      </c>
      <c r="P11">
        <v>704</v>
      </c>
      <c r="Q11">
        <v>0</v>
      </c>
      <c r="T11" t="str">
        <v>Quebec</v>
      </c>
      <c r="U11" s="8">
        <v>3.9043516327346324E-2</v>
      </c>
      <c r="V11" s="8">
        <v>-2.2354944361580031E-3</v>
      </c>
      <c r="W11" s="8">
        <v>3.8667273044634687E-3</v>
      </c>
    </row>
    <row r="12" spans="1:23" ht="14.65" thickBot="1" x14ac:dyDescent="0.5">
      <c r="B12">
        <v>2013</v>
      </c>
      <c r="C12" s="6">
        <v>646477</v>
      </c>
      <c r="D12">
        <v>320</v>
      </c>
      <c r="E12" s="6">
        <v>91919</v>
      </c>
      <c r="F12" s="6">
        <v>12827</v>
      </c>
      <c r="G12" s="6">
        <v>152595</v>
      </c>
      <c r="H12" s="6">
        <v>277180</v>
      </c>
      <c r="I12" s="6">
        <v>5112</v>
      </c>
      <c r="J12" s="6">
        <v>1745</v>
      </c>
      <c r="K12" s="6">
        <v>13604</v>
      </c>
      <c r="L12" s="12">
        <v>22586</v>
      </c>
      <c r="M12" s="6">
        <v>58352</v>
      </c>
      <c r="N12">
        <v>736</v>
      </c>
      <c r="O12" s="6">
        <v>8777</v>
      </c>
      <c r="P12">
        <v>722</v>
      </c>
      <c r="Q12">
        <v>1</v>
      </c>
      <c r="T12" t="str">
        <v>Ontario</v>
      </c>
      <c r="U12" s="8">
        <v>7.6271491907868652E-3</v>
      </c>
      <c r="V12" s="8">
        <v>1.102793472009389E-2</v>
      </c>
      <c r="W12" s="8">
        <v>6.4616200703644378E-3</v>
      </c>
    </row>
    <row r="13" spans="1:23" x14ac:dyDescent="0.45">
      <c r="B13" s="13">
        <v>2014</v>
      </c>
      <c r="C13" s="15">
        <v>643002</v>
      </c>
      <c r="D13" s="28">
        <v>331</v>
      </c>
      <c r="E13" s="15">
        <v>93384</v>
      </c>
      <c r="F13" s="15">
        <v>12727</v>
      </c>
      <c r="G13" s="15">
        <v>151465</v>
      </c>
      <c r="H13" s="15">
        <v>275314</v>
      </c>
      <c r="I13" s="15">
        <v>4938</v>
      </c>
      <c r="J13" s="15">
        <v>1668</v>
      </c>
      <c r="K13" s="15">
        <v>13421</v>
      </c>
      <c r="L13" s="14">
        <v>21988</v>
      </c>
      <c r="M13" s="15">
        <v>57547</v>
      </c>
      <c r="N13" s="28">
        <v>742</v>
      </c>
      <c r="O13" s="15">
        <v>8704</v>
      </c>
      <c r="P13" s="29">
        <v>772</v>
      </c>
      <c r="Q13">
        <v>2</v>
      </c>
      <c r="T13" t="str">
        <v>Newfoundland and Labrador</v>
      </c>
      <c r="U13" s="8">
        <v>2.0210185933710592E-3</v>
      </c>
      <c r="V13" s="8">
        <v>-9.0076974436439361E-3</v>
      </c>
      <c r="W13" s="8">
        <v>-4.2622637256271023E-3</v>
      </c>
    </row>
    <row r="14" spans="1:23" x14ac:dyDescent="0.45">
      <c r="B14" s="17">
        <v>2015</v>
      </c>
      <c r="C14" s="6">
        <v>638503</v>
      </c>
      <c r="D14">
        <v>319</v>
      </c>
      <c r="E14" s="6">
        <v>94378</v>
      </c>
      <c r="F14" s="6">
        <v>12723</v>
      </c>
      <c r="G14" s="6">
        <v>151869</v>
      </c>
      <c r="H14" s="6">
        <v>274465</v>
      </c>
      <c r="I14" s="6">
        <v>4892</v>
      </c>
      <c r="J14" s="6">
        <v>1592</v>
      </c>
      <c r="K14" s="6">
        <v>13156</v>
      </c>
      <c r="L14" s="12">
        <v>21176</v>
      </c>
      <c r="M14" s="6">
        <v>54595</v>
      </c>
      <c r="N14">
        <v>686</v>
      </c>
      <c r="O14" s="6">
        <v>7964</v>
      </c>
      <c r="P14" s="30">
        <v>685</v>
      </c>
      <c r="Q14">
        <v>2</v>
      </c>
      <c r="T14" t="str">
        <v>Prince Edward Island</v>
      </c>
      <c r="U14" s="8">
        <v>-1.8937080024434942E-2</v>
      </c>
      <c r="V14" s="8">
        <v>-1.1077196376886089E-2</v>
      </c>
      <c r="W14" s="8">
        <v>-7.8832661686382144E-3</v>
      </c>
    </row>
    <row r="15" spans="1:23" x14ac:dyDescent="0.45">
      <c r="B15" s="17">
        <v>2016</v>
      </c>
      <c r="C15" s="6">
        <v>642488</v>
      </c>
      <c r="D15">
        <v>331</v>
      </c>
      <c r="E15" s="6">
        <v>99580</v>
      </c>
      <c r="F15" s="6">
        <v>13009</v>
      </c>
      <c r="G15" s="6">
        <v>154035</v>
      </c>
      <c r="H15" s="6">
        <v>273786</v>
      </c>
      <c r="I15" s="6">
        <v>4955</v>
      </c>
      <c r="J15" s="6">
        <v>1587</v>
      </c>
      <c r="K15" s="6">
        <v>13416</v>
      </c>
      <c r="L15" s="12">
        <v>20314</v>
      </c>
      <c r="M15" s="6">
        <v>52607</v>
      </c>
      <c r="N15">
        <v>701</v>
      </c>
      <c r="O15" s="6">
        <v>7511</v>
      </c>
      <c r="P15" s="30">
        <v>653</v>
      </c>
      <c r="Q15">
        <v>4</v>
      </c>
      <c r="T15" t="str">
        <v>Nova Scotia</v>
      </c>
      <c r="U15" s="8">
        <v>-2.3254040866117719E-2</v>
      </c>
      <c r="V15" s="8">
        <v>2.2335852319231853E-2</v>
      </c>
      <c r="W15" s="8">
        <v>8.2050353300462397E-3</v>
      </c>
    </row>
    <row r="16" spans="1:23" x14ac:dyDescent="0.45">
      <c r="B16" s="17">
        <v>2017</v>
      </c>
      <c r="C16" s="6">
        <v>652150</v>
      </c>
      <c r="D16">
        <v>351</v>
      </c>
      <c r="E16" s="6">
        <v>100112</v>
      </c>
      <c r="F16" s="6">
        <v>13422</v>
      </c>
      <c r="G16" s="6">
        <v>158553</v>
      </c>
      <c r="H16" s="6">
        <v>278875</v>
      </c>
      <c r="I16" s="6">
        <v>4946</v>
      </c>
      <c r="J16" s="6">
        <v>1585</v>
      </c>
      <c r="K16" s="6">
        <v>13085</v>
      </c>
      <c r="L16" s="12">
        <v>20314</v>
      </c>
      <c r="M16" s="6">
        <v>52263</v>
      </c>
      <c r="N16">
        <v>708</v>
      </c>
      <c r="O16" s="6">
        <v>7293</v>
      </c>
      <c r="P16" s="30">
        <v>636</v>
      </c>
      <c r="Q16">
        <v>4</v>
      </c>
      <c r="T16" t="str">
        <v>Manitoba</v>
      </c>
      <c r="U16" s="8">
        <v>-3.4583352938408696E-2</v>
      </c>
      <c r="V16" s="8">
        <v>9.3919038597745086E-3</v>
      </c>
      <c r="W16" s="8">
        <v>4.2427853877535782E-4</v>
      </c>
    </row>
    <row r="17" spans="1:23" ht="14.65" thickBot="1" x14ac:dyDescent="0.5">
      <c r="B17" s="19">
        <v>2018</v>
      </c>
      <c r="C17" s="21">
        <v>655157</v>
      </c>
      <c r="D17" s="31">
        <v>371</v>
      </c>
      <c r="E17" s="21">
        <v>101908</v>
      </c>
      <c r="F17" s="21">
        <v>13566</v>
      </c>
      <c r="G17" s="21">
        <v>157619</v>
      </c>
      <c r="H17" s="21">
        <v>277430</v>
      </c>
      <c r="I17" s="21">
        <v>4948</v>
      </c>
      <c r="J17" s="21">
        <v>1637</v>
      </c>
      <c r="K17" s="21">
        <v>13116</v>
      </c>
      <c r="L17" s="20">
        <v>21253</v>
      </c>
      <c r="M17" s="21">
        <v>54439</v>
      </c>
      <c r="N17" s="31">
        <v>693</v>
      </c>
      <c r="O17" s="21">
        <v>7525</v>
      </c>
      <c r="P17" s="32">
        <v>647</v>
      </c>
      <c r="Q17">
        <v>5</v>
      </c>
      <c r="T17" t="str">
        <v>Alberta</v>
      </c>
      <c r="U17" s="8">
        <v>-5.7091423428057092E-2</v>
      </c>
      <c r="V17" s="8">
        <v>1.4550635276603829E-2</v>
      </c>
      <c r="W17" s="8">
        <v>2.8278571779116746E-4</v>
      </c>
    </row>
    <row r="18" spans="1:23" x14ac:dyDescent="0.45">
      <c r="A18" s="26" t="s">
        <v>83</v>
      </c>
      <c r="C18" s="33">
        <f t="shared" ref="C18:P18" si="0">(C17-C13)/C17</f>
        <v>1.8552804900199494E-2</v>
      </c>
      <c r="D18" s="34">
        <f t="shared" si="0"/>
        <v>0.1078167115902965</v>
      </c>
      <c r="E18" s="34">
        <f t="shared" si="0"/>
        <v>8.3644071122973659E-2</v>
      </c>
      <c r="F18" s="34">
        <f t="shared" si="0"/>
        <v>6.1845790947958133E-2</v>
      </c>
      <c r="G18" s="34">
        <f t="shared" si="0"/>
        <v>3.9043516327346324E-2</v>
      </c>
      <c r="H18" s="34">
        <f t="shared" si="0"/>
        <v>7.6271491907868652E-3</v>
      </c>
      <c r="I18" s="34">
        <f t="shared" si="0"/>
        <v>2.0210185933710592E-3</v>
      </c>
      <c r="J18" s="34">
        <f t="shared" si="0"/>
        <v>-1.8937080024434942E-2</v>
      </c>
      <c r="K18" s="34">
        <f t="shared" si="0"/>
        <v>-2.3254040866117719E-2</v>
      </c>
      <c r="L18" s="33">
        <f t="shared" si="0"/>
        <v>-3.4583352938408696E-2</v>
      </c>
      <c r="M18" s="34">
        <f t="shared" si="0"/>
        <v>-5.7091423428057092E-2</v>
      </c>
      <c r="N18" s="34">
        <f t="shared" si="0"/>
        <v>-7.0707070707070704E-2</v>
      </c>
      <c r="O18" s="34">
        <f t="shared" si="0"/>
        <v>-0.15667774086378738</v>
      </c>
      <c r="P18" s="34">
        <f t="shared" si="0"/>
        <v>-0.19319938176197837</v>
      </c>
      <c r="T18" t="str">
        <v>Yukon</v>
      </c>
      <c r="U18" s="8">
        <v>-7.0707070707070704E-2</v>
      </c>
      <c r="V18" s="8">
        <v>-1.1138323629675151E-2</v>
      </c>
      <c r="W18" s="8">
        <v>-1.4040810429644668E-2</v>
      </c>
    </row>
    <row r="19" spans="1:23" x14ac:dyDescent="0.45">
      <c r="A19" t="s">
        <v>75</v>
      </c>
      <c r="C19" s="3">
        <f>(C17/C9)^(1/8)-1</f>
        <v>6.1063302788029183E-3</v>
      </c>
      <c r="D19" s="3">
        <f t="shared" ref="D19:P19" si="1">(D17/D9)^(1/8)-1</f>
        <v>-7.8048455670522987E-3</v>
      </c>
      <c r="E19" s="3">
        <f t="shared" si="1"/>
        <v>1.5078376958106876E-2</v>
      </c>
      <c r="F19" s="3">
        <f t="shared" si="1"/>
        <v>1.9488559081185963E-2</v>
      </c>
      <c r="G19" s="3">
        <f t="shared" si="1"/>
        <v>3.8667273044634687E-3</v>
      </c>
      <c r="H19" s="3">
        <f t="shared" si="1"/>
        <v>6.4616200703644378E-3</v>
      </c>
      <c r="I19" s="3">
        <f t="shared" si="1"/>
        <v>-4.2622637256271023E-3</v>
      </c>
      <c r="J19" s="3">
        <f t="shared" si="1"/>
        <v>-7.8832661686382144E-3</v>
      </c>
      <c r="K19" s="3">
        <f t="shared" si="1"/>
        <v>8.2050353300462397E-3</v>
      </c>
      <c r="L19" s="3">
        <f t="shared" si="1"/>
        <v>4.2427853877535782E-4</v>
      </c>
      <c r="M19" s="3">
        <f t="shared" si="1"/>
        <v>2.8278571779116746E-4</v>
      </c>
      <c r="N19" s="3">
        <f t="shared" si="1"/>
        <v>-1.4040810429644668E-2</v>
      </c>
      <c r="O19" s="3">
        <f t="shared" si="1"/>
        <v>-2.4583180587391951E-2</v>
      </c>
      <c r="P19" s="3">
        <f t="shared" si="1"/>
        <v>-1.5349384169758284E-3</v>
      </c>
      <c r="T19" t="str">
        <v>New Brunswick</v>
      </c>
      <c r="U19" s="8">
        <v>-0.15667774086378738</v>
      </c>
      <c r="V19" s="8">
        <v>-1.3303529923230584E-2</v>
      </c>
      <c r="W19" s="8">
        <v>-2.4583180587391951E-2</v>
      </c>
    </row>
    <row r="20" spans="1:23" x14ac:dyDescent="0.45">
      <c r="A20" t="s">
        <v>73</v>
      </c>
      <c r="C20" s="3">
        <f>(C13/C9)^(1/4)-1</f>
        <v>7.5219061299802714E-3</v>
      </c>
      <c r="D20" s="3">
        <f t="shared" ref="D20:P20" si="2">(D13/D9)^(1/4)-1</f>
        <v>-4.3229614028027274E-2</v>
      </c>
      <c r="E20" s="3">
        <f t="shared" si="2"/>
        <v>8.1268964855971682E-3</v>
      </c>
      <c r="F20" s="3">
        <f t="shared" si="2"/>
        <v>2.2900216755906255E-2</v>
      </c>
      <c r="G20" s="3">
        <f t="shared" si="2"/>
        <v>-2.2354944361580031E-3</v>
      </c>
      <c r="H20" s="3">
        <f t="shared" si="2"/>
        <v>1.102793472009389E-2</v>
      </c>
      <c r="I20" s="3">
        <f t="shared" si="2"/>
        <v>-9.0076974436439361E-3</v>
      </c>
      <c r="J20" s="3">
        <f t="shared" si="2"/>
        <v>-1.1077196376886089E-2</v>
      </c>
      <c r="K20" s="3">
        <f t="shared" si="2"/>
        <v>2.2335852319231853E-2</v>
      </c>
      <c r="L20" s="3">
        <f t="shared" si="2"/>
        <v>9.3919038597745086E-3</v>
      </c>
      <c r="M20" s="3">
        <f t="shared" si="2"/>
        <v>1.4550635276603829E-2</v>
      </c>
      <c r="N20" s="3">
        <f t="shared" si="2"/>
        <v>-1.1138323629675151E-2</v>
      </c>
      <c r="O20" s="3">
        <f t="shared" si="2"/>
        <v>-1.3303529923230584E-2</v>
      </c>
      <c r="P20" s="3">
        <f t="shared" si="2"/>
        <v>4.1943093001380882E-2</v>
      </c>
      <c r="T20" t="str">
        <v>Northwest Territories</v>
      </c>
      <c r="U20" s="8">
        <v>-0.19319938176197837</v>
      </c>
      <c r="V20" s="8">
        <v>4.1943093001380882E-2</v>
      </c>
      <c r="W20" s="8">
        <v>-1.5349384169758284E-3</v>
      </c>
    </row>
    <row r="21" spans="1:23" x14ac:dyDescent="0.45">
      <c r="A21" t="s">
        <v>84</v>
      </c>
    </row>
    <row r="23" spans="1:23" x14ac:dyDescent="0.45">
      <c r="A23" t="s">
        <v>66</v>
      </c>
    </row>
    <row r="24" spans="1:23" x14ac:dyDescent="0.45">
      <c r="A24">
        <v>1</v>
      </c>
      <c r="B24" t="s">
        <v>67</v>
      </c>
    </row>
    <row r="26" spans="1:23" x14ac:dyDescent="0.45">
      <c r="A26" t="s">
        <v>85</v>
      </c>
    </row>
    <row r="27" spans="1:23" x14ac:dyDescent="0.45">
      <c r="A27" t="s">
        <v>69</v>
      </c>
    </row>
    <row r="28" spans="1:23" x14ac:dyDescent="0.45">
      <c r="A28" t="s">
        <v>70</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36769-E099-4EBB-A273-514BCF74206B}">
  <dimension ref="B1:P36"/>
  <sheetViews>
    <sheetView tabSelected="1" zoomScale="85" zoomScaleNormal="85" workbookViewId="0">
      <pane xSplit="2" ySplit="9" topLeftCell="C10" activePane="bottomRight" state="frozen"/>
      <selection activeCell="D3" sqref="D3"/>
      <selection pane="topRight" activeCell="D3" sqref="D3"/>
      <selection pane="bottomLeft" activeCell="D3" sqref="D3"/>
      <selection pane="bottomRight" activeCell="D3" sqref="D3"/>
    </sheetView>
  </sheetViews>
  <sheetFormatPr defaultRowHeight="14.25" x14ac:dyDescent="0.45"/>
  <cols>
    <col min="2" max="2" width="41.1328125" bestFit="1" customWidth="1"/>
    <col min="3" max="3" width="23.796875" customWidth="1"/>
    <col min="4" max="13" width="11.19921875" bestFit="1" customWidth="1"/>
    <col min="14" max="14" width="7.46484375" bestFit="1" customWidth="1"/>
    <col min="15" max="15" width="11.796875" customWidth="1"/>
    <col min="16" max="128" width="7.46484375" bestFit="1" customWidth="1"/>
    <col min="129" max="129" width="5.73046875" bestFit="1" customWidth="1"/>
    <col min="130" max="130" width="5.53125" bestFit="1" customWidth="1"/>
    <col min="131" max="131" width="6.19921875" bestFit="1" customWidth="1"/>
    <col min="132" max="132" width="5.796875" bestFit="1" customWidth="1"/>
    <col min="133" max="135" width="6.3984375" bestFit="1" customWidth="1"/>
    <col min="136" max="136" width="9.1328125" bestFit="1" customWidth="1"/>
    <col min="137" max="137" width="9.46484375" bestFit="1" customWidth="1"/>
    <col min="138" max="138" width="6.53125" bestFit="1" customWidth="1"/>
    <col min="139" max="140" width="6.3984375" bestFit="1" customWidth="1"/>
    <col min="141" max="141" width="9.1328125" bestFit="1" customWidth="1"/>
    <col min="142" max="144" width="6.3984375" bestFit="1" customWidth="1"/>
    <col min="145" max="145" width="9.1328125" bestFit="1" customWidth="1"/>
    <col min="146" max="148" width="6.3984375" bestFit="1" customWidth="1"/>
    <col min="149" max="149" width="9.1328125" bestFit="1" customWidth="1"/>
    <col min="150" max="152" width="6.3984375" bestFit="1" customWidth="1"/>
    <col min="153" max="153" width="9.1328125" bestFit="1" customWidth="1"/>
    <col min="154" max="154" width="9.46484375" bestFit="1" customWidth="1"/>
    <col min="155" max="155" width="6.53125" bestFit="1" customWidth="1"/>
    <col min="156" max="157" width="6.3984375" bestFit="1" customWidth="1"/>
    <col min="158" max="158" width="9.1328125" bestFit="1" customWidth="1"/>
    <col min="159" max="161" width="6.3984375" bestFit="1" customWidth="1"/>
    <col min="162" max="162" width="9.1328125" bestFit="1" customWidth="1"/>
    <col min="163" max="165" width="6.3984375" bestFit="1" customWidth="1"/>
    <col min="166" max="166" width="9.1328125" bestFit="1" customWidth="1"/>
    <col min="167" max="169" width="6.3984375" bestFit="1" customWidth="1"/>
    <col min="170" max="170" width="9.1328125" bestFit="1" customWidth="1"/>
    <col min="171" max="171" width="9.46484375" bestFit="1" customWidth="1"/>
    <col min="172" max="172" width="6.53125" bestFit="1" customWidth="1"/>
    <col min="173" max="174" width="6.3984375" bestFit="1" customWidth="1"/>
    <col min="175" max="175" width="9.1328125" bestFit="1" customWidth="1"/>
    <col min="176" max="178" width="6.3984375" bestFit="1" customWidth="1"/>
    <col min="179" max="179" width="9.1328125" bestFit="1" customWidth="1"/>
    <col min="180" max="182" width="6.3984375" bestFit="1" customWidth="1"/>
    <col min="183" max="183" width="9.1328125" bestFit="1" customWidth="1"/>
    <col min="184" max="185" width="6.3984375" bestFit="1" customWidth="1"/>
    <col min="186" max="186" width="9.1328125" bestFit="1" customWidth="1"/>
    <col min="187" max="187" width="9.46484375" bestFit="1" customWidth="1"/>
  </cols>
  <sheetData>
    <row r="1" spans="2:13" x14ac:dyDescent="0.45">
      <c r="B1" s="1" t="s">
        <v>25</v>
      </c>
      <c r="C1" t="s" vm="3">
        <v>44</v>
      </c>
    </row>
    <row r="2" spans="2:13" x14ac:dyDescent="0.45">
      <c r="B2" s="1" t="s">
        <v>38</v>
      </c>
      <c r="C2" t="s" vm="4">
        <v>43</v>
      </c>
    </row>
    <row r="3" spans="2:13" x14ac:dyDescent="0.45">
      <c r="B3" s="1" t="s">
        <v>39</v>
      </c>
      <c r="C3" t="s" vm="1">
        <v>45</v>
      </c>
    </row>
    <row r="4" spans="2:13" x14ac:dyDescent="0.45">
      <c r="B4" s="1" t="s">
        <v>89</v>
      </c>
      <c r="C4" t="s" vm="10">
        <v>48</v>
      </c>
    </row>
    <row r="6" spans="2:13" x14ac:dyDescent="0.45">
      <c r="B6" s="1" t="s">
        <v>0</v>
      </c>
      <c r="C6" s="1" t="s">
        <v>1</v>
      </c>
    </row>
    <row r="7" spans="2:13" x14ac:dyDescent="0.45">
      <c r="B7" s="1" t="s">
        <v>26</v>
      </c>
      <c r="C7" t="s">
        <v>15</v>
      </c>
      <c r="D7" t="s">
        <v>16</v>
      </c>
      <c r="E7" t="s">
        <v>17</v>
      </c>
      <c r="F7" t="s">
        <v>18</v>
      </c>
      <c r="G7" t="s">
        <v>19</v>
      </c>
      <c r="H7" t="s">
        <v>20</v>
      </c>
      <c r="I7" t="s">
        <v>21</v>
      </c>
      <c r="J7" t="s">
        <v>22</v>
      </c>
      <c r="K7" t="s">
        <v>23</v>
      </c>
      <c r="L7" t="s">
        <v>24</v>
      </c>
      <c r="M7" t="s">
        <v>40</v>
      </c>
    </row>
    <row r="8" spans="2:13" x14ac:dyDescent="0.45">
      <c r="B8" s="2" t="s">
        <v>27</v>
      </c>
      <c r="C8" s="6">
        <v>30728600</v>
      </c>
      <c r="D8" s="6">
        <v>31521400</v>
      </c>
      <c r="E8" s="6">
        <v>32435800</v>
      </c>
      <c r="F8" s="6">
        <v>33295200</v>
      </c>
      <c r="G8" s="6">
        <v>33947000</v>
      </c>
      <c r="H8" s="6">
        <v>34739300</v>
      </c>
      <c r="I8" s="6">
        <v>34479300</v>
      </c>
      <c r="J8" s="6">
        <v>34612300</v>
      </c>
      <c r="K8" s="6">
        <v>35036800</v>
      </c>
      <c r="L8" s="6">
        <v>35391600</v>
      </c>
      <c r="M8" s="6">
        <v>19824700</v>
      </c>
    </row>
    <row r="9" spans="2:13" x14ac:dyDescent="0.45">
      <c r="B9" s="2" t="s">
        <v>28</v>
      </c>
      <c r="C9" s="6">
        <v>34591700</v>
      </c>
      <c r="D9" s="6">
        <v>34445700</v>
      </c>
      <c r="E9" s="6">
        <v>34714300</v>
      </c>
      <c r="F9" s="6">
        <v>34683700</v>
      </c>
      <c r="G9" s="6">
        <v>34967500</v>
      </c>
      <c r="H9" s="6">
        <v>35438400</v>
      </c>
      <c r="I9" s="6">
        <v>36496200</v>
      </c>
      <c r="J9" s="6">
        <v>37504300</v>
      </c>
      <c r="K9" s="6">
        <v>37650000</v>
      </c>
      <c r="L9" s="6">
        <v>38745400</v>
      </c>
      <c r="M9" s="6">
        <v>21768500</v>
      </c>
    </row>
    <row r="10" spans="2:13" x14ac:dyDescent="0.45">
      <c r="B10" s="2" t="s">
        <v>55</v>
      </c>
      <c r="C10" s="6">
        <v>273391800</v>
      </c>
      <c r="D10" s="6">
        <v>275227100</v>
      </c>
      <c r="E10" s="6">
        <v>277850900</v>
      </c>
      <c r="F10" s="6">
        <v>281476900</v>
      </c>
      <c r="G10" s="6">
        <v>282527600</v>
      </c>
      <c r="H10" s="6">
        <v>284353700</v>
      </c>
      <c r="I10" s="6">
        <v>285737200</v>
      </c>
      <c r="J10" s="6">
        <v>289657800</v>
      </c>
      <c r="K10" s="6">
        <v>292616300</v>
      </c>
      <c r="L10" s="6">
        <v>299082400</v>
      </c>
      <c r="M10" s="6">
        <v>169953300</v>
      </c>
    </row>
    <row r="11" spans="2:13" x14ac:dyDescent="0.45">
      <c r="B11" s="2" t="s">
        <v>29</v>
      </c>
      <c r="C11" s="6">
        <v>9472500</v>
      </c>
      <c r="D11" s="6">
        <v>9488600</v>
      </c>
      <c r="E11" s="6">
        <v>9619100</v>
      </c>
      <c r="F11" s="6">
        <v>9732000</v>
      </c>
      <c r="G11" s="6">
        <v>9757100</v>
      </c>
      <c r="H11" s="6">
        <v>9878600</v>
      </c>
      <c r="I11" s="6">
        <v>9788600</v>
      </c>
      <c r="J11" s="6">
        <v>9887800</v>
      </c>
      <c r="K11" s="6">
        <v>9980100</v>
      </c>
      <c r="L11" s="6">
        <v>10116900</v>
      </c>
      <c r="M11" s="6">
        <v>5807000</v>
      </c>
    </row>
    <row r="12" spans="2:13" x14ac:dyDescent="0.45">
      <c r="B12" s="2" t="s">
        <v>30</v>
      </c>
      <c r="C12" s="6">
        <v>5629300</v>
      </c>
      <c r="D12" s="6">
        <v>5606800</v>
      </c>
      <c r="E12" s="6">
        <v>5599000</v>
      </c>
      <c r="F12" s="6">
        <v>5604900</v>
      </c>
      <c r="G12" s="6">
        <v>5535200</v>
      </c>
      <c r="H12" s="6">
        <v>5565600</v>
      </c>
      <c r="I12" s="6">
        <v>5564400</v>
      </c>
      <c r="J12" s="6">
        <v>5494600</v>
      </c>
      <c r="K12" s="6">
        <v>5534300</v>
      </c>
      <c r="L12" s="6">
        <v>5527700</v>
      </c>
      <c r="M12" s="6">
        <v>3194600</v>
      </c>
    </row>
    <row r="13" spans="2:13" x14ac:dyDescent="0.45">
      <c r="B13" s="2" t="s">
        <v>31</v>
      </c>
      <c r="C13" s="6">
        <v>3575200</v>
      </c>
      <c r="D13" s="6">
        <v>3599300</v>
      </c>
      <c r="E13" s="6">
        <v>3741500</v>
      </c>
      <c r="F13" s="6">
        <v>3729000</v>
      </c>
      <c r="G13" s="6">
        <v>3673200</v>
      </c>
      <c r="H13" s="6">
        <v>3727400</v>
      </c>
      <c r="I13" s="6">
        <v>3672400</v>
      </c>
      <c r="J13" s="6">
        <v>3613200</v>
      </c>
      <c r="K13" s="6">
        <v>3544200</v>
      </c>
      <c r="L13" s="6">
        <v>3479200</v>
      </c>
      <c r="M13" s="6">
        <v>1922900</v>
      </c>
    </row>
    <row r="14" spans="2:13" x14ac:dyDescent="0.45">
      <c r="B14" s="2" t="s">
        <v>32</v>
      </c>
      <c r="C14" s="6">
        <v>645800</v>
      </c>
      <c r="D14" s="6">
        <v>704200</v>
      </c>
      <c r="E14" s="6">
        <v>723600</v>
      </c>
      <c r="F14" s="6">
        <v>732100</v>
      </c>
      <c r="G14" s="6">
        <v>697400</v>
      </c>
      <c r="H14" s="6">
        <v>687400</v>
      </c>
      <c r="I14" s="6">
        <v>723900</v>
      </c>
      <c r="J14" s="6">
        <v>711200</v>
      </c>
      <c r="K14" s="6">
        <v>716500</v>
      </c>
      <c r="L14" s="6">
        <v>738400</v>
      </c>
      <c r="M14" s="6">
        <v>417300</v>
      </c>
    </row>
    <row r="15" spans="2:13" x14ac:dyDescent="0.45">
      <c r="B15" s="2" t="s">
        <v>33</v>
      </c>
      <c r="C15" s="6">
        <v>7145800</v>
      </c>
      <c r="D15" s="6">
        <v>7119600</v>
      </c>
      <c r="E15" s="6">
        <v>7163700</v>
      </c>
      <c r="F15" s="6">
        <v>7067600</v>
      </c>
      <c r="G15" s="6">
        <v>6945100</v>
      </c>
      <c r="H15" s="6">
        <v>6907300</v>
      </c>
      <c r="I15" s="6">
        <v>6849400</v>
      </c>
      <c r="J15" s="6">
        <v>6971100</v>
      </c>
      <c r="K15" s="6">
        <v>7027500</v>
      </c>
      <c r="L15" s="6">
        <v>7201300</v>
      </c>
      <c r="M15" s="6">
        <v>4069100</v>
      </c>
    </row>
    <row r="16" spans="2:13" x14ac:dyDescent="0.45">
      <c r="B16" s="2" t="s">
        <v>34</v>
      </c>
      <c r="C16" s="6">
        <v>105917300</v>
      </c>
      <c r="D16" s="6">
        <v>107032600</v>
      </c>
      <c r="E16" s="6">
        <v>107537400</v>
      </c>
      <c r="F16" s="6">
        <v>109214100</v>
      </c>
      <c r="G16" s="6">
        <v>109388400</v>
      </c>
      <c r="H16" s="6">
        <v>109136900</v>
      </c>
      <c r="I16" s="6">
        <v>109921000</v>
      </c>
      <c r="J16" s="6">
        <v>112023800</v>
      </c>
      <c r="K16" s="6">
        <v>113806500</v>
      </c>
      <c r="L16" s="6">
        <v>117136900</v>
      </c>
      <c r="M16" s="6">
        <v>66491200</v>
      </c>
    </row>
    <row r="17" spans="2:16" x14ac:dyDescent="0.45">
      <c r="B17" s="2" t="s">
        <v>35</v>
      </c>
      <c r="C17" s="6">
        <v>1066000</v>
      </c>
      <c r="D17" s="6">
        <v>1106700</v>
      </c>
      <c r="E17" s="6">
        <v>1114400</v>
      </c>
      <c r="F17" s="6">
        <v>1141400</v>
      </c>
      <c r="G17" s="6">
        <v>1145600</v>
      </c>
      <c r="H17" s="6">
        <v>1130200</v>
      </c>
      <c r="I17" s="6">
        <v>1098700</v>
      </c>
      <c r="J17" s="6">
        <v>1126800</v>
      </c>
      <c r="K17" s="6">
        <v>1162600</v>
      </c>
      <c r="L17" s="6">
        <v>1182400</v>
      </c>
      <c r="M17" s="6">
        <v>671600</v>
      </c>
    </row>
    <row r="18" spans="2:16" x14ac:dyDescent="0.45">
      <c r="B18" s="2" t="s">
        <v>36</v>
      </c>
      <c r="C18" s="6">
        <v>64403300</v>
      </c>
      <c r="D18" s="6">
        <v>64446300</v>
      </c>
      <c r="E18" s="6">
        <v>64898500</v>
      </c>
      <c r="F18" s="6">
        <v>65800900</v>
      </c>
      <c r="G18" s="6">
        <v>65960200</v>
      </c>
      <c r="H18" s="6">
        <v>66608400</v>
      </c>
      <c r="I18" s="6">
        <v>66683100</v>
      </c>
      <c r="J18" s="6">
        <v>67206300</v>
      </c>
      <c r="K18" s="6">
        <v>67732700</v>
      </c>
      <c r="L18" s="6">
        <v>69137300</v>
      </c>
      <c r="M18" s="6">
        <v>39783000</v>
      </c>
    </row>
    <row r="19" spans="2:16" x14ac:dyDescent="0.45">
      <c r="B19" s="2" t="s">
        <v>37</v>
      </c>
      <c r="C19" s="6">
        <v>7866800</v>
      </c>
      <c r="D19" s="6">
        <v>7894600</v>
      </c>
      <c r="E19" s="6">
        <v>8085700</v>
      </c>
      <c r="F19" s="6">
        <v>8287200</v>
      </c>
      <c r="G19" s="6">
        <v>8355500</v>
      </c>
      <c r="H19" s="6">
        <v>8447100</v>
      </c>
      <c r="I19" s="6">
        <v>8463600</v>
      </c>
      <c r="J19" s="6">
        <v>8469200</v>
      </c>
      <c r="K19" s="6">
        <v>8478900</v>
      </c>
      <c r="L19" s="6">
        <v>8504000</v>
      </c>
      <c r="M19" s="6">
        <v>4891100</v>
      </c>
    </row>
    <row r="20" spans="2:16" x14ac:dyDescent="0.45">
      <c r="B20" s="2" t="s">
        <v>49</v>
      </c>
    </row>
    <row r="21" spans="2:16" x14ac:dyDescent="0.45">
      <c r="O21" t="s">
        <v>86</v>
      </c>
      <c r="P21" t="s">
        <v>80</v>
      </c>
    </row>
    <row r="22" spans="2:16" x14ac:dyDescent="0.45">
      <c r="B22" t="str">
        <f>B8</f>
        <v>Alberta</v>
      </c>
      <c r="C22" s="7">
        <f>C8/12</f>
        <v>2560716.6666666665</v>
      </c>
      <c r="D22" s="7">
        <f>D8/12</f>
        <v>2626783.3333333335</v>
      </c>
      <c r="E22" s="7">
        <f>E8/12</f>
        <v>2702983.3333333335</v>
      </c>
      <c r="F22" s="7">
        <f>F8/12</f>
        <v>2774600</v>
      </c>
      <c r="G22" s="7">
        <f>G8/12</f>
        <v>2828916.6666666665</v>
      </c>
      <c r="H22" s="7">
        <f>H8/12</f>
        <v>2894941.6666666665</v>
      </c>
      <c r="I22" s="7">
        <f>I8/12</f>
        <v>2873275</v>
      </c>
      <c r="J22" s="7">
        <f>J8/12</f>
        <v>2884358.3333333335</v>
      </c>
      <c r="K22" s="7">
        <f>K8/12</f>
        <v>2919733.3333333335</v>
      </c>
      <c r="L22" s="7">
        <f>L8/12</f>
        <v>2949300</v>
      </c>
      <c r="M22" s="7">
        <f>M8/7</f>
        <v>2832100</v>
      </c>
      <c r="O22" s="8">
        <f>(G22/C22)^(1/4)-1</f>
        <v>2.5214303128394233E-2</v>
      </c>
      <c r="P22" s="8">
        <f>(K22/G22)^(1/4)-1</f>
        <v>7.9308974779741526E-3</v>
      </c>
    </row>
    <row r="23" spans="2:16" x14ac:dyDescent="0.45">
      <c r="B23" t="str">
        <f>B9</f>
        <v>British Columbia</v>
      </c>
      <c r="C23" s="7">
        <f>C9/12</f>
        <v>2882641.6666666665</v>
      </c>
      <c r="D23" s="7">
        <f>D9/12</f>
        <v>2870475</v>
      </c>
      <c r="E23" s="7">
        <f>E9/12</f>
        <v>2892858.3333333335</v>
      </c>
      <c r="F23" s="7">
        <f>F9/12</f>
        <v>2890308.3333333335</v>
      </c>
      <c r="G23" s="7">
        <f>G9/12</f>
        <v>2913958.3333333335</v>
      </c>
      <c r="H23" s="7">
        <f>H9/12</f>
        <v>2953200</v>
      </c>
      <c r="I23" s="7">
        <f>I9/12</f>
        <v>3041350</v>
      </c>
      <c r="J23" s="7">
        <f>J9/12</f>
        <v>3125358.3333333335</v>
      </c>
      <c r="K23" s="7">
        <f>K9/12</f>
        <v>3137500</v>
      </c>
      <c r="L23" s="7">
        <f>L9/12</f>
        <v>3228783.3333333335</v>
      </c>
      <c r="M23" s="7">
        <f>M9/7</f>
        <v>3109785.7142857141</v>
      </c>
      <c r="O23" s="8">
        <f t="shared" ref="O23:O32" si="0">(G23/C23)^(1/4)-1</f>
        <v>2.7049743034093243E-3</v>
      </c>
      <c r="P23" s="8">
        <f t="shared" ref="P23:P32" si="1">(K23/G23)^(1/4)-1</f>
        <v>1.8650257359787314E-2</v>
      </c>
    </row>
    <row r="24" spans="2:16" x14ac:dyDescent="0.45">
      <c r="B24" s="40" t="str">
        <f>B10</f>
        <v>Canada</v>
      </c>
      <c r="C24" s="7">
        <f>C10/12</f>
        <v>22782650</v>
      </c>
      <c r="D24" s="7">
        <f>D10/12</f>
        <v>22935591.666666668</v>
      </c>
      <c r="E24" s="7">
        <f>E10/12</f>
        <v>23154241.666666668</v>
      </c>
      <c r="F24" s="7">
        <f>F10/12</f>
        <v>23456408.333333332</v>
      </c>
      <c r="G24" s="7">
        <f>G10/12</f>
        <v>23543966.666666668</v>
      </c>
      <c r="H24" s="7">
        <f>H10/12</f>
        <v>23696141.666666668</v>
      </c>
      <c r="I24" s="7">
        <f>I10/12</f>
        <v>23811433.333333332</v>
      </c>
      <c r="J24" s="7">
        <f>J10/12</f>
        <v>24138150</v>
      </c>
      <c r="K24" s="7">
        <f>K10/12</f>
        <v>24384691.666666668</v>
      </c>
      <c r="L24" s="7">
        <f>L10/12</f>
        <v>24923533.333333332</v>
      </c>
      <c r="M24" s="7">
        <f>M10/7</f>
        <v>24279042.857142858</v>
      </c>
      <c r="O24" s="8">
        <f t="shared" si="0"/>
        <v>8.251435418462405E-3</v>
      </c>
      <c r="P24" s="8">
        <f t="shared" si="1"/>
        <v>8.8100696097153097E-3</v>
      </c>
    </row>
    <row r="25" spans="2:16" x14ac:dyDescent="0.45">
      <c r="B25" t="str">
        <f>B11</f>
        <v>Manitoba</v>
      </c>
      <c r="C25" s="7">
        <f>C11/12</f>
        <v>789375</v>
      </c>
      <c r="D25" s="7">
        <f>D11/12</f>
        <v>790716.66666666663</v>
      </c>
      <c r="E25" s="7">
        <f>E11/12</f>
        <v>801591.66666666663</v>
      </c>
      <c r="F25" s="7">
        <f>F11/12</f>
        <v>811000</v>
      </c>
      <c r="G25" s="7">
        <f>G11/12</f>
        <v>813091.66666666663</v>
      </c>
      <c r="H25" s="7">
        <f>H11/12</f>
        <v>823216.66666666663</v>
      </c>
      <c r="I25" s="7">
        <f>I11/12</f>
        <v>815716.66666666663</v>
      </c>
      <c r="J25" s="7">
        <f>J11/12</f>
        <v>823983.33333333337</v>
      </c>
      <c r="K25" s="7">
        <f>K11/12</f>
        <v>831675</v>
      </c>
      <c r="L25" s="7">
        <f>L11/12</f>
        <v>843075</v>
      </c>
      <c r="M25" s="7">
        <f>M11/7</f>
        <v>829571.42857142852</v>
      </c>
      <c r="O25" s="8">
        <f t="shared" si="0"/>
        <v>7.4280423507464555E-3</v>
      </c>
      <c r="P25" s="8">
        <f t="shared" si="1"/>
        <v>5.6654596543759261E-3</v>
      </c>
    </row>
    <row r="26" spans="2:16" x14ac:dyDescent="0.45">
      <c r="B26" t="str">
        <f>B12</f>
        <v>New Brunswick</v>
      </c>
      <c r="C26" s="7">
        <f>C12/12</f>
        <v>469108.33333333331</v>
      </c>
      <c r="D26" s="7">
        <f>D12/12</f>
        <v>467233.33333333331</v>
      </c>
      <c r="E26" s="7">
        <f>E12/12</f>
        <v>466583.33333333331</v>
      </c>
      <c r="F26" s="7">
        <f>F12/12</f>
        <v>467075</v>
      </c>
      <c r="G26" s="7">
        <f>G12/12</f>
        <v>461266.66666666669</v>
      </c>
      <c r="H26" s="7">
        <f>H12/12</f>
        <v>463800</v>
      </c>
      <c r="I26" s="7">
        <f>I12/12</f>
        <v>463700</v>
      </c>
      <c r="J26" s="7">
        <f>J12/12</f>
        <v>457883.33333333331</v>
      </c>
      <c r="K26" s="7">
        <f>K12/12</f>
        <v>461191.66666666669</v>
      </c>
      <c r="L26" s="7">
        <f>L12/12</f>
        <v>460641.66666666669</v>
      </c>
      <c r="M26" s="7">
        <f>M12/7</f>
        <v>456371.42857142858</v>
      </c>
      <c r="O26" s="8">
        <f t="shared" si="0"/>
        <v>-4.2054824109540867E-3</v>
      </c>
      <c r="P26" s="8">
        <f t="shared" si="1"/>
        <v>-4.0651416447046174E-5</v>
      </c>
    </row>
    <row r="27" spans="2:16" x14ac:dyDescent="0.45">
      <c r="B27" t="str">
        <f>B13</f>
        <v>Newfoundland and Labrador</v>
      </c>
      <c r="C27" s="7">
        <f>C13/12</f>
        <v>297933.33333333331</v>
      </c>
      <c r="D27" s="7">
        <f>D13/12</f>
        <v>299941.66666666669</v>
      </c>
      <c r="E27" s="7">
        <f>E13/12</f>
        <v>311791.66666666669</v>
      </c>
      <c r="F27" s="7">
        <f>F13/12</f>
        <v>310750</v>
      </c>
      <c r="G27" s="7">
        <f>G13/12</f>
        <v>306100</v>
      </c>
      <c r="H27" s="7">
        <f>H13/12</f>
        <v>310616.66666666669</v>
      </c>
      <c r="I27" s="7">
        <f>I13/12</f>
        <v>306033.33333333331</v>
      </c>
      <c r="J27" s="7">
        <f>J13/12</f>
        <v>301100</v>
      </c>
      <c r="K27" s="7">
        <f>K13/12</f>
        <v>295350</v>
      </c>
      <c r="L27" s="7">
        <f>L13/12</f>
        <v>289933.33333333331</v>
      </c>
      <c r="M27" s="7">
        <f>M13/7</f>
        <v>274700</v>
      </c>
      <c r="O27" s="8">
        <f t="shared" si="0"/>
        <v>6.7834284610965856E-3</v>
      </c>
      <c r="P27" s="8">
        <f t="shared" si="1"/>
        <v>-8.8978656440856785E-3</v>
      </c>
    </row>
    <row r="28" spans="2:16" x14ac:dyDescent="0.45">
      <c r="B28" t="str">
        <f>B14</f>
        <v>North (NorthWest, Northern, Nunavut and Yukon)</v>
      </c>
      <c r="C28" s="7">
        <f>C14/12</f>
        <v>53816.666666666664</v>
      </c>
      <c r="D28" s="7">
        <f>D14/12</f>
        <v>58683.333333333336</v>
      </c>
      <c r="E28" s="7">
        <f>E14/12</f>
        <v>60300</v>
      </c>
      <c r="F28" s="7">
        <f>F14/12</f>
        <v>61008.333333333336</v>
      </c>
      <c r="G28" s="7">
        <f>G14/12</f>
        <v>58116.666666666664</v>
      </c>
      <c r="H28" s="7">
        <f>H14/12</f>
        <v>57283.333333333336</v>
      </c>
      <c r="I28" s="7">
        <f>I14/12</f>
        <v>60325</v>
      </c>
      <c r="J28" s="7">
        <f>J14/12</f>
        <v>59266.666666666664</v>
      </c>
      <c r="K28" s="7">
        <f>K14/12</f>
        <v>59708.333333333336</v>
      </c>
      <c r="L28" s="7">
        <f>L14/12</f>
        <v>61533.333333333336</v>
      </c>
      <c r="M28" s="7">
        <f>M14/7</f>
        <v>59614.285714285717</v>
      </c>
      <c r="O28" s="8">
        <f t="shared" si="0"/>
        <v>1.9403160201515668E-2</v>
      </c>
      <c r="P28" s="8">
        <f t="shared" si="1"/>
        <v>6.7776432249215812E-3</v>
      </c>
    </row>
    <row r="29" spans="2:16" x14ac:dyDescent="0.45">
      <c r="B29" t="str">
        <f>B15</f>
        <v>Nova Scotia</v>
      </c>
      <c r="C29" s="7">
        <f>C15/12</f>
        <v>595483.33333333337</v>
      </c>
      <c r="D29" s="7">
        <f>D15/12</f>
        <v>593300</v>
      </c>
      <c r="E29" s="7">
        <f>E15/12</f>
        <v>596975</v>
      </c>
      <c r="F29" s="7">
        <f>F15/12</f>
        <v>588966.66666666663</v>
      </c>
      <c r="G29" s="7">
        <f>G15/12</f>
        <v>578758.33333333337</v>
      </c>
      <c r="H29" s="7">
        <f>H15/12</f>
        <v>575608.33333333337</v>
      </c>
      <c r="I29" s="7">
        <f>I15/12</f>
        <v>570783.33333333337</v>
      </c>
      <c r="J29" s="7">
        <f>J15/12</f>
        <v>580925</v>
      </c>
      <c r="K29" s="7">
        <f>K15/12</f>
        <v>585625</v>
      </c>
      <c r="L29" s="7">
        <f>L15/12</f>
        <v>600108.33333333337</v>
      </c>
      <c r="M29" s="7">
        <f>M15/7</f>
        <v>581300</v>
      </c>
      <c r="O29" s="8">
        <f t="shared" si="0"/>
        <v>-7.0967970987700912E-3</v>
      </c>
      <c r="P29" s="8">
        <f t="shared" si="1"/>
        <v>2.9530137924358435E-3</v>
      </c>
    </row>
    <row r="30" spans="2:16" x14ac:dyDescent="0.45">
      <c r="B30" t="str">
        <f>B16</f>
        <v>Ontario</v>
      </c>
      <c r="C30" s="7">
        <f>C16/12</f>
        <v>8826441.666666666</v>
      </c>
      <c r="D30" s="7">
        <f>D16/12</f>
        <v>8919383.333333334</v>
      </c>
      <c r="E30" s="7">
        <f>E16/12</f>
        <v>8961450</v>
      </c>
      <c r="F30" s="7">
        <f>F16/12</f>
        <v>9101175</v>
      </c>
      <c r="G30" s="7">
        <f>G16/12</f>
        <v>9115700</v>
      </c>
      <c r="H30" s="7">
        <f>H16/12</f>
        <v>9094741.666666666</v>
      </c>
      <c r="I30" s="7">
        <f>I16/12</f>
        <v>9160083.333333334</v>
      </c>
      <c r="J30" s="7">
        <f>J16/12</f>
        <v>9335316.666666666</v>
      </c>
      <c r="K30" s="7">
        <f>K16/12</f>
        <v>9483875</v>
      </c>
      <c r="L30" s="7">
        <f>L16/12</f>
        <v>9761408.333333334</v>
      </c>
      <c r="M30" s="7">
        <f>M16/7</f>
        <v>9498742.8571428563</v>
      </c>
      <c r="O30" s="8">
        <f t="shared" si="0"/>
        <v>8.0941445238411625E-3</v>
      </c>
      <c r="P30" s="8">
        <f t="shared" si="1"/>
        <v>9.9478507386077109E-3</v>
      </c>
    </row>
    <row r="31" spans="2:16" x14ac:dyDescent="0.45">
      <c r="B31" t="str">
        <f>B17</f>
        <v>Prince Edward Island</v>
      </c>
      <c r="C31" s="7">
        <f>C17/12</f>
        <v>88833.333333333328</v>
      </c>
      <c r="D31" s="7">
        <f>D17/12</f>
        <v>92225</v>
      </c>
      <c r="E31" s="7">
        <f>E17/12</f>
        <v>92866.666666666672</v>
      </c>
      <c r="F31" s="7">
        <f>F17/12</f>
        <v>95116.666666666672</v>
      </c>
      <c r="G31" s="7">
        <f>G17/12</f>
        <v>95466.666666666672</v>
      </c>
      <c r="H31" s="7">
        <f>H17/12</f>
        <v>94183.333333333328</v>
      </c>
      <c r="I31" s="7">
        <f>I17/12</f>
        <v>91558.333333333328</v>
      </c>
      <c r="J31" s="7">
        <f>J17/12</f>
        <v>93900</v>
      </c>
      <c r="K31" s="7">
        <f>K17/12</f>
        <v>96883.333333333328</v>
      </c>
      <c r="L31" s="7">
        <f>L17/12</f>
        <v>98533.333333333328</v>
      </c>
      <c r="M31" s="7">
        <f>M17/7</f>
        <v>95942.857142857145</v>
      </c>
      <c r="O31" s="8">
        <f t="shared" si="0"/>
        <v>1.8166843247910291E-2</v>
      </c>
      <c r="P31" s="8">
        <f t="shared" si="1"/>
        <v>3.6893788301288755E-3</v>
      </c>
    </row>
    <row r="32" spans="2:16" x14ac:dyDescent="0.45">
      <c r="B32" t="str">
        <f>B18</f>
        <v>Quebec</v>
      </c>
      <c r="C32" s="7">
        <f>C18/12</f>
        <v>5366941.666666667</v>
      </c>
      <c r="D32" s="7">
        <f>D18/12</f>
        <v>5370525</v>
      </c>
      <c r="E32" s="7">
        <f>E18/12</f>
        <v>5408208.333333333</v>
      </c>
      <c r="F32" s="7">
        <f>F18/12</f>
        <v>5483408.333333333</v>
      </c>
      <c r="G32" s="7">
        <f>G18/12</f>
        <v>5496683.333333333</v>
      </c>
      <c r="H32" s="7">
        <f>H18/12</f>
        <v>5550700</v>
      </c>
      <c r="I32" s="7">
        <f>I18/12</f>
        <v>5556925</v>
      </c>
      <c r="J32" s="7">
        <f>J18/12</f>
        <v>5600525</v>
      </c>
      <c r="K32" s="7">
        <f>K18/12</f>
        <v>5644391.666666667</v>
      </c>
      <c r="L32" s="7">
        <f>L18/12</f>
        <v>5761441.666666667</v>
      </c>
      <c r="M32" s="7">
        <f>M18/7</f>
        <v>5683285.7142857146</v>
      </c>
      <c r="O32" s="8">
        <f t="shared" si="0"/>
        <v>5.9895298790630935E-3</v>
      </c>
      <c r="P32" s="8">
        <f t="shared" si="1"/>
        <v>6.6514097162706509E-3</v>
      </c>
    </row>
    <row r="33" spans="2:16" x14ac:dyDescent="0.45">
      <c r="B33" t="str">
        <f>B19</f>
        <v>Saskatchewan</v>
      </c>
      <c r="C33" s="7">
        <f>C19/12</f>
        <v>655566.66666666663</v>
      </c>
      <c r="D33" s="7">
        <f>D19/12</f>
        <v>657883.33333333337</v>
      </c>
      <c r="E33" s="7">
        <f>E19/12</f>
        <v>673808.33333333337</v>
      </c>
      <c r="F33" s="7">
        <f>F19/12</f>
        <v>690600</v>
      </c>
      <c r="G33" s="7">
        <f>G19/12</f>
        <v>696291.66666666663</v>
      </c>
      <c r="H33" s="7">
        <f>H19/12</f>
        <v>703925</v>
      </c>
      <c r="I33" s="7">
        <f>I19/12</f>
        <v>705300</v>
      </c>
      <c r="J33" s="7">
        <f>J19/12</f>
        <v>705766.66666666663</v>
      </c>
      <c r="K33" s="7">
        <f>K19/12</f>
        <v>706575</v>
      </c>
      <c r="L33" s="7">
        <f>L19/12</f>
        <v>708666.66666666663</v>
      </c>
      <c r="M33" s="7">
        <f>M19/7</f>
        <v>698728.57142857148</v>
      </c>
      <c r="O33" s="8">
        <f t="shared" ref="O33" si="2">(G33/C33)^(1/4)-1</f>
        <v>1.51812399414748E-2</v>
      </c>
      <c r="P33" s="8">
        <f t="shared" ref="P33" si="3">(K33/G33)^(1/4)-1</f>
        <v>3.6719049224198663E-3</v>
      </c>
    </row>
    <row r="34" spans="2:16" x14ac:dyDescent="0.45">
      <c r="O34" s="8"/>
      <c r="P34" s="8"/>
    </row>
    <row r="35" spans="2:16" x14ac:dyDescent="0.45">
      <c r="B35" s="40" t="s">
        <v>95</v>
      </c>
      <c r="C35" s="35">
        <f>SUM(C22:C33)-C24</f>
        <v>22586858.333333328</v>
      </c>
      <c r="D35" s="35">
        <f t="shared" ref="D35:M35" si="4">SUM(D22:D33)-D24</f>
        <v>22747150.000000004</v>
      </c>
      <c r="E35" s="35">
        <f t="shared" si="4"/>
        <v>22969416.666666668</v>
      </c>
      <c r="F35" s="35">
        <f t="shared" si="4"/>
        <v>23274008.333333332</v>
      </c>
      <c r="G35" s="35">
        <f t="shared" si="4"/>
        <v>23364349.999999996</v>
      </c>
      <c r="H35" s="35">
        <f t="shared" si="4"/>
        <v>23522216.666666668</v>
      </c>
      <c r="I35" s="35">
        <f t="shared" si="4"/>
        <v>23645050.000000004</v>
      </c>
      <c r="J35" s="35">
        <f t="shared" si="4"/>
        <v>23968383.333333328</v>
      </c>
      <c r="K35" s="35">
        <f t="shared" si="4"/>
        <v>24222508.333333332</v>
      </c>
      <c r="L35" s="35">
        <f t="shared" si="4"/>
        <v>24763424.999999996</v>
      </c>
      <c r="M35" s="35">
        <f t="shared" si="4"/>
        <v>24120142.857142866</v>
      </c>
      <c r="O35" s="8">
        <f t="shared" ref="O35" si="5">(G35/C35)^(1/4)-1</f>
        <v>8.4966707596405566E-3</v>
      </c>
      <c r="P35" s="8">
        <f t="shared" ref="P35" si="6">(K35/G35)^(1/4)-1</f>
        <v>9.0585175031603349E-3</v>
      </c>
    </row>
    <row r="36" spans="2:16" x14ac:dyDescent="0.45">
      <c r="B36" t="s">
        <v>96</v>
      </c>
      <c r="C36" s="35">
        <f>C24-C35</f>
        <v>195791.66666667163</v>
      </c>
      <c r="D36" s="35">
        <f t="shared" ref="D36:M36" si="7">D24-D35</f>
        <v>188441.66666666418</v>
      </c>
      <c r="E36" s="35">
        <f t="shared" si="7"/>
        <v>184825</v>
      </c>
      <c r="F36" s="35">
        <f t="shared" si="7"/>
        <v>182400</v>
      </c>
      <c r="G36" s="35">
        <f t="shared" si="7"/>
        <v>179616.66666667163</v>
      </c>
      <c r="H36" s="35">
        <f t="shared" si="7"/>
        <v>173925</v>
      </c>
      <c r="I36" s="35">
        <f t="shared" si="7"/>
        <v>166383.33333332837</v>
      </c>
      <c r="J36" s="35">
        <f t="shared" si="7"/>
        <v>169766.66666667163</v>
      </c>
      <c r="K36" s="35">
        <f t="shared" si="7"/>
        <v>162183.33333333582</v>
      </c>
      <c r="L36" s="35">
        <f t="shared" si="7"/>
        <v>160108.33333333582</v>
      </c>
      <c r="M36" s="35">
        <f t="shared" si="7"/>
        <v>158899.99999999255</v>
      </c>
    </row>
  </sheetData>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91B0A5-A9D1-41EB-BDDE-22A16D6FF49D}">
  <dimension ref="B1:P51"/>
  <sheetViews>
    <sheetView tabSelected="1" zoomScale="85" zoomScaleNormal="85" workbookViewId="0">
      <pane xSplit="2" ySplit="9" topLeftCell="C11" activePane="bottomRight" state="frozen"/>
      <selection activeCell="D3" sqref="D3"/>
      <selection pane="topRight" activeCell="D3" sqref="D3"/>
      <selection pane="bottomLeft" activeCell="D3" sqref="D3"/>
      <selection pane="bottomRight" activeCell="D3" sqref="D3"/>
    </sheetView>
  </sheetViews>
  <sheetFormatPr defaultRowHeight="14.25" x14ac:dyDescent="0.45"/>
  <cols>
    <col min="2" max="2" width="41.1328125" bestFit="1" customWidth="1"/>
    <col min="3" max="3" width="21.86328125" bestFit="1" customWidth="1"/>
    <col min="4" max="12" width="12.19921875" bestFit="1" customWidth="1"/>
    <col min="13" max="13" width="9.9296875" bestFit="1" customWidth="1"/>
    <col min="14" max="14" width="7.46484375" bestFit="1" customWidth="1"/>
    <col min="15" max="15" width="11.796875" customWidth="1"/>
    <col min="16" max="128" width="7.46484375" bestFit="1" customWidth="1"/>
    <col min="129" max="129" width="5.73046875" bestFit="1" customWidth="1"/>
    <col min="130" max="130" width="5.53125" bestFit="1" customWidth="1"/>
    <col min="131" max="131" width="6.19921875" bestFit="1" customWidth="1"/>
    <col min="132" max="132" width="5.796875" bestFit="1" customWidth="1"/>
    <col min="133" max="135" width="6.3984375" bestFit="1" customWidth="1"/>
    <col min="136" max="136" width="9.1328125" bestFit="1" customWidth="1"/>
    <col min="137" max="137" width="9.46484375" bestFit="1" customWidth="1"/>
    <col min="138" max="138" width="6.53125" bestFit="1" customWidth="1"/>
    <col min="139" max="140" width="6.3984375" bestFit="1" customWidth="1"/>
    <col min="141" max="141" width="9.1328125" bestFit="1" customWidth="1"/>
    <col min="142" max="144" width="6.3984375" bestFit="1" customWidth="1"/>
    <col min="145" max="145" width="9.1328125" bestFit="1" customWidth="1"/>
    <col min="146" max="148" width="6.3984375" bestFit="1" customWidth="1"/>
    <col min="149" max="149" width="9.1328125" bestFit="1" customWidth="1"/>
    <col min="150" max="152" width="6.3984375" bestFit="1" customWidth="1"/>
    <col min="153" max="153" width="9.1328125" bestFit="1" customWidth="1"/>
    <col min="154" max="154" width="9.46484375" bestFit="1" customWidth="1"/>
    <col min="155" max="155" width="6.53125" bestFit="1" customWidth="1"/>
    <col min="156" max="157" width="6.3984375" bestFit="1" customWidth="1"/>
    <col min="158" max="158" width="9.1328125" bestFit="1" customWidth="1"/>
    <col min="159" max="161" width="6.3984375" bestFit="1" customWidth="1"/>
    <col min="162" max="162" width="9.1328125" bestFit="1" customWidth="1"/>
    <col min="163" max="165" width="6.3984375" bestFit="1" customWidth="1"/>
    <col min="166" max="166" width="9.1328125" bestFit="1" customWidth="1"/>
    <col min="167" max="169" width="6.3984375" bestFit="1" customWidth="1"/>
    <col min="170" max="170" width="9.1328125" bestFit="1" customWidth="1"/>
    <col min="171" max="171" width="9.46484375" bestFit="1" customWidth="1"/>
    <col min="172" max="172" width="6.53125" bestFit="1" customWidth="1"/>
    <col min="173" max="174" width="6.3984375" bestFit="1" customWidth="1"/>
    <col min="175" max="175" width="9.1328125" bestFit="1" customWidth="1"/>
    <col min="176" max="178" width="6.3984375" bestFit="1" customWidth="1"/>
    <col min="179" max="179" width="9.1328125" bestFit="1" customWidth="1"/>
    <col min="180" max="182" width="6.3984375" bestFit="1" customWidth="1"/>
    <col min="183" max="183" width="9.1328125" bestFit="1" customWidth="1"/>
    <col min="184" max="185" width="6.3984375" bestFit="1" customWidth="1"/>
    <col min="186" max="186" width="9.1328125" bestFit="1" customWidth="1"/>
    <col min="187" max="187" width="9.46484375" bestFit="1" customWidth="1"/>
  </cols>
  <sheetData>
    <row r="1" spans="2:12" x14ac:dyDescent="0.45">
      <c r="B1" s="1" t="s">
        <v>25</v>
      </c>
      <c r="C1" t="s" vm="8">
        <v>42</v>
      </c>
    </row>
    <row r="2" spans="2:12" x14ac:dyDescent="0.45">
      <c r="B2" s="1" t="s">
        <v>38</v>
      </c>
      <c r="C2" t="s" vm="7">
        <v>41</v>
      </c>
    </row>
    <row r="3" spans="2:12" x14ac:dyDescent="0.45">
      <c r="B3" s="1" t="s">
        <v>39</v>
      </c>
      <c r="C3" t="s" vm="2">
        <v>46</v>
      </c>
    </row>
    <row r="4" spans="2:12" x14ac:dyDescent="0.45">
      <c r="B4" s="1" t="s">
        <v>89</v>
      </c>
      <c r="C4" t="s" vm="10">
        <v>48</v>
      </c>
    </row>
    <row r="6" spans="2:12" x14ac:dyDescent="0.45">
      <c r="B6" s="1" t="s">
        <v>0</v>
      </c>
      <c r="C6" s="1" t="s">
        <v>1</v>
      </c>
    </row>
    <row r="7" spans="2:12" x14ac:dyDescent="0.45">
      <c r="B7" s="1" t="s">
        <v>26</v>
      </c>
      <c r="C7" t="s">
        <v>15</v>
      </c>
      <c r="D7" t="s">
        <v>16</v>
      </c>
      <c r="E7" t="s">
        <v>17</v>
      </c>
      <c r="F7" t="s">
        <v>18</v>
      </c>
      <c r="G7" t="s">
        <v>19</v>
      </c>
      <c r="H7" t="s">
        <v>20</v>
      </c>
      <c r="I7" t="s">
        <v>21</v>
      </c>
      <c r="J7" t="s">
        <v>22</v>
      </c>
      <c r="K7" t="s">
        <v>23</v>
      </c>
      <c r="L7" t="s">
        <v>24</v>
      </c>
    </row>
    <row r="8" spans="2:12" x14ac:dyDescent="0.45">
      <c r="B8" s="2" t="s">
        <v>27</v>
      </c>
      <c r="C8" s="6">
        <v>245262008</v>
      </c>
      <c r="D8" s="6">
        <v>263165960</v>
      </c>
      <c r="E8" s="6">
        <v>274063977</v>
      </c>
      <c r="F8" s="6">
        <v>290292759</v>
      </c>
      <c r="G8" s="6">
        <v>307229903</v>
      </c>
      <c r="H8" s="6">
        <v>296199643</v>
      </c>
      <c r="I8" s="6">
        <v>285317944</v>
      </c>
      <c r="J8" s="6">
        <v>303395167</v>
      </c>
      <c r="K8" s="6">
        <v>311626652</v>
      </c>
      <c r="L8" s="6">
        <v>309000170</v>
      </c>
    </row>
    <row r="9" spans="2:12" x14ac:dyDescent="0.45">
      <c r="B9" s="2" t="s">
        <v>28</v>
      </c>
      <c r="C9" s="6">
        <v>163154302</v>
      </c>
      <c r="D9" s="6">
        <v>167896015</v>
      </c>
      <c r="E9" s="6">
        <v>171819427</v>
      </c>
      <c r="F9" s="6">
        <v>175473224</v>
      </c>
      <c r="G9" s="6">
        <v>183185522</v>
      </c>
      <c r="H9" s="6">
        <v>187137814</v>
      </c>
      <c r="I9" s="6">
        <v>193536430</v>
      </c>
      <c r="J9" s="6">
        <v>201429593</v>
      </c>
      <c r="K9" s="6">
        <v>206993980</v>
      </c>
      <c r="L9" s="6">
        <v>211973810</v>
      </c>
    </row>
    <row r="10" spans="2:12" x14ac:dyDescent="0.45">
      <c r="B10" s="2" t="s">
        <v>29</v>
      </c>
      <c r="C10" s="6">
        <v>46084388</v>
      </c>
      <c r="D10" s="6">
        <v>47130501</v>
      </c>
      <c r="E10" s="6">
        <v>48453318</v>
      </c>
      <c r="F10" s="6">
        <v>49802541</v>
      </c>
      <c r="G10" s="6">
        <v>50280826</v>
      </c>
      <c r="H10" s="6">
        <v>50882280</v>
      </c>
      <c r="I10" s="6">
        <v>51640965</v>
      </c>
      <c r="J10" s="6">
        <v>53409907</v>
      </c>
      <c r="K10" s="6">
        <v>54056768</v>
      </c>
      <c r="L10" s="6">
        <v>54343282</v>
      </c>
    </row>
    <row r="11" spans="2:12" x14ac:dyDescent="0.45">
      <c r="B11" s="2" t="s">
        <v>30</v>
      </c>
      <c r="C11" s="6">
        <v>25929086</v>
      </c>
      <c r="D11" s="6">
        <v>25909318</v>
      </c>
      <c r="E11" s="6">
        <v>25492848</v>
      </c>
      <c r="F11" s="6">
        <v>25143028</v>
      </c>
      <c r="G11" s="6">
        <v>25380241</v>
      </c>
      <c r="H11" s="6">
        <v>25619150</v>
      </c>
      <c r="I11" s="6">
        <v>25841969</v>
      </c>
      <c r="J11" s="6">
        <v>26409856</v>
      </c>
      <c r="K11" s="6">
        <v>26569513</v>
      </c>
      <c r="L11" s="6">
        <v>26873666</v>
      </c>
    </row>
    <row r="12" spans="2:12" x14ac:dyDescent="0.45">
      <c r="B12" s="2" t="s">
        <v>31</v>
      </c>
      <c r="C12" s="6">
        <v>28223483</v>
      </c>
      <c r="D12" s="6">
        <v>29012066</v>
      </c>
      <c r="E12" s="6">
        <v>27002053</v>
      </c>
      <c r="F12" s="6">
        <v>28754143</v>
      </c>
      <c r="G12" s="6">
        <v>28480811</v>
      </c>
      <c r="H12" s="6">
        <v>27864112</v>
      </c>
      <c r="I12" s="6">
        <v>29161845</v>
      </c>
      <c r="J12" s="6">
        <v>29685428</v>
      </c>
      <c r="K12" s="6">
        <v>28781794</v>
      </c>
      <c r="L12" s="6">
        <v>30334470</v>
      </c>
    </row>
    <row r="13" spans="2:12" x14ac:dyDescent="0.45">
      <c r="B13" s="2" t="s">
        <v>32</v>
      </c>
      <c r="C13" s="6">
        <v>8215137</v>
      </c>
      <c r="D13" s="6">
        <v>7995498</v>
      </c>
      <c r="E13" s="6">
        <v>8067564</v>
      </c>
      <c r="F13" s="6">
        <v>8389604</v>
      </c>
      <c r="G13" s="6">
        <v>8605865</v>
      </c>
      <c r="H13" s="6">
        <v>8486364</v>
      </c>
      <c r="I13" s="6">
        <v>8677585</v>
      </c>
      <c r="J13" s="6">
        <v>9382636</v>
      </c>
      <c r="K13" s="6">
        <v>9701730</v>
      </c>
      <c r="L13" s="6">
        <v>9320653</v>
      </c>
    </row>
    <row r="14" spans="2:12" x14ac:dyDescent="0.45">
      <c r="B14" s="2" t="s">
        <v>33</v>
      </c>
      <c r="C14" s="6">
        <v>29601686</v>
      </c>
      <c r="D14" s="6">
        <v>29520776</v>
      </c>
      <c r="E14" s="6">
        <v>29112473</v>
      </c>
      <c r="F14" s="6">
        <v>28828321</v>
      </c>
      <c r="G14" s="6">
        <v>29220278</v>
      </c>
      <c r="H14" s="6">
        <v>29415275</v>
      </c>
      <c r="I14" s="6">
        <v>29878936</v>
      </c>
      <c r="J14" s="6">
        <v>30369946</v>
      </c>
      <c r="K14" s="6">
        <v>30839601</v>
      </c>
      <c r="L14" s="6">
        <v>31477082</v>
      </c>
    </row>
    <row r="15" spans="2:12" x14ac:dyDescent="0.45">
      <c r="B15" s="2" t="s">
        <v>34</v>
      </c>
      <c r="C15" s="6">
        <v>532260762</v>
      </c>
      <c r="D15" s="6">
        <v>546166993</v>
      </c>
      <c r="E15" s="6">
        <v>554339574</v>
      </c>
      <c r="F15" s="6">
        <v>561961310</v>
      </c>
      <c r="G15" s="6">
        <v>577249150</v>
      </c>
      <c r="H15" s="6">
        <v>592070544</v>
      </c>
      <c r="I15" s="6">
        <v>607341643</v>
      </c>
      <c r="J15" s="6">
        <v>625818082</v>
      </c>
      <c r="K15" s="6">
        <v>640653903</v>
      </c>
      <c r="L15" s="6">
        <v>653780087</v>
      </c>
    </row>
    <row r="16" spans="2:12" x14ac:dyDescent="0.45">
      <c r="B16" s="2" t="s">
        <v>35</v>
      </c>
      <c r="C16" s="6">
        <v>4246274</v>
      </c>
      <c r="D16" s="6">
        <v>4310157</v>
      </c>
      <c r="E16" s="6">
        <v>4335486</v>
      </c>
      <c r="F16" s="6">
        <v>4410801</v>
      </c>
      <c r="G16" s="6">
        <v>4442208</v>
      </c>
      <c r="H16" s="6">
        <v>4505927</v>
      </c>
      <c r="I16" s="6">
        <v>4608706</v>
      </c>
      <c r="J16" s="6">
        <v>4792273</v>
      </c>
      <c r="K16" s="6">
        <v>4931912</v>
      </c>
      <c r="L16" s="6">
        <v>5163329</v>
      </c>
    </row>
    <row r="17" spans="2:16" x14ac:dyDescent="0.45">
      <c r="B17" s="2" t="s">
        <v>36</v>
      </c>
      <c r="C17" s="6">
        <v>281849048</v>
      </c>
      <c r="D17" s="6">
        <v>287251116</v>
      </c>
      <c r="E17" s="6">
        <v>290246406</v>
      </c>
      <c r="F17" s="6">
        <v>294065988</v>
      </c>
      <c r="G17" s="6">
        <v>300196876</v>
      </c>
      <c r="H17" s="6">
        <v>303483831</v>
      </c>
      <c r="I17" s="6">
        <v>309229168</v>
      </c>
      <c r="J17" s="6">
        <v>319029574</v>
      </c>
      <c r="K17" s="6">
        <v>328208310</v>
      </c>
      <c r="L17" s="6">
        <v>337479121</v>
      </c>
    </row>
    <row r="18" spans="2:16" x14ac:dyDescent="0.45">
      <c r="B18" s="2" t="s">
        <v>37</v>
      </c>
      <c r="C18" s="6">
        <v>62347670</v>
      </c>
      <c r="D18" s="6">
        <v>65947497</v>
      </c>
      <c r="E18" s="6">
        <v>67229266</v>
      </c>
      <c r="F18" s="6">
        <v>71531109</v>
      </c>
      <c r="G18" s="6">
        <v>72733540</v>
      </c>
      <c r="H18" s="6">
        <v>71913793</v>
      </c>
      <c r="I18" s="6">
        <v>71169761</v>
      </c>
      <c r="J18" s="6">
        <v>73118074</v>
      </c>
      <c r="K18" s="6">
        <v>74604093</v>
      </c>
      <c r="L18" s="6">
        <v>73533485</v>
      </c>
    </row>
    <row r="20" spans="2:16" x14ac:dyDescent="0.45">
      <c r="B20" s="2" t="s">
        <v>49</v>
      </c>
    </row>
    <row r="21" spans="2:16" x14ac:dyDescent="0.45">
      <c r="O21" t="s">
        <v>86</v>
      </c>
      <c r="P21" t="s">
        <v>80</v>
      </c>
    </row>
    <row r="22" spans="2:16" x14ac:dyDescent="0.45">
      <c r="B22" t="str">
        <f>B8</f>
        <v>Alberta</v>
      </c>
      <c r="C22" s="7">
        <f>C8/12</f>
        <v>20438500.666666668</v>
      </c>
      <c r="D22" s="7">
        <f>D8/12</f>
        <v>21930496.666666668</v>
      </c>
      <c r="E22" s="7">
        <f>E8/12</f>
        <v>22838664.75</v>
      </c>
      <c r="F22" s="7">
        <f>F8/12</f>
        <v>24191063.25</v>
      </c>
      <c r="G22" s="7">
        <f>G8/12</f>
        <v>25602491.916666668</v>
      </c>
      <c r="H22" s="7">
        <f>H8/12</f>
        <v>24683303.583333332</v>
      </c>
      <c r="I22" s="7">
        <f>I8/12</f>
        <v>23776495.333333332</v>
      </c>
      <c r="J22" s="7">
        <f>J8/12</f>
        <v>25282930.583333332</v>
      </c>
      <c r="K22" s="7">
        <f>K8/12</f>
        <v>25968887.666666668</v>
      </c>
      <c r="L22" s="7">
        <f>L8/12</f>
        <v>25750014.166666668</v>
      </c>
      <c r="M22" s="7"/>
      <c r="O22" s="8">
        <f>(G22/C22)^(1/4)-1</f>
        <v>5.7933333224050365E-2</v>
      </c>
      <c r="P22" s="8">
        <f>(K22/G22)^(1/4)-1</f>
        <v>3.5586936780709344E-3</v>
      </c>
    </row>
    <row r="23" spans="2:16" x14ac:dyDescent="0.45">
      <c r="B23" t="str">
        <f>B9</f>
        <v>British Columbia</v>
      </c>
      <c r="C23" s="7">
        <f>C9/12</f>
        <v>13596191.833333334</v>
      </c>
      <c r="D23" s="7">
        <f>D9/12</f>
        <v>13991334.583333334</v>
      </c>
      <c r="E23" s="7">
        <f>E9/12</f>
        <v>14318285.583333334</v>
      </c>
      <c r="F23" s="7">
        <f>F9/12</f>
        <v>14622768.666666666</v>
      </c>
      <c r="G23" s="7">
        <f>G9/12</f>
        <v>15265460.166666666</v>
      </c>
      <c r="H23" s="7">
        <f>H9/12</f>
        <v>15594817.833333334</v>
      </c>
      <c r="I23" s="7">
        <f>I9/12</f>
        <v>16128035.833333334</v>
      </c>
      <c r="J23" s="7">
        <f>J9/12</f>
        <v>16785799.416666668</v>
      </c>
      <c r="K23" s="7">
        <f>K9/12</f>
        <v>17249498.333333332</v>
      </c>
      <c r="L23" s="7">
        <f>L9/12</f>
        <v>17664484.166666668</v>
      </c>
      <c r="M23" s="7"/>
      <c r="O23" s="8">
        <f>(G23/C23)^(1/4)-1</f>
        <v>2.9373904197291578E-2</v>
      </c>
      <c r="P23" s="8">
        <f>(K23/G23)^(1/4)-1</f>
        <v>3.1018937026393134E-2</v>
      </c>
    </row>
    <row r="24" spans="2:16" x14ac:dyDescent="0.45">
      <c r="B24" t="str">
        <f>B10</f>
        <v>Manitoba</v>
      </c>
      <c r="C24" s="7">
        <f>C10/12</f>
        <v>3840365.6666666665</v>
      </c>
      <c r="D24" s="7">
        <f>D10/12</f>
        <v>3927541.75</v>
      </c>
      <c r="E24" s="7">
        <f>E10/12</f>
        <v>4037776.5</v>
      </c>
      <c r="F24" s="7">
        <f>F10/12</f>
        <v>4150211.75</v>
      </c>
      <c r="G24" s="7">
        <f>G10/12</f>
        <v>4190068.8333333335</v>
      </c>
      <c r="H24" s="7">
        <f>H10/12</f>
        <v>4240190</v>
      </c>
      <c r="I24" s="7">
        <f>I10/12</f>
        <v>4303413.75</v>
      </c>
      <c r="J24" s="7">
        <f>J10/12</f>
        <v>4450825.583333333</v>
      </c>
      <c r="K24" s="7">
        <f>K10/12</f>
        <v>4504730.666666667</v>
      </c>
      <c r="L24" s="7">
        <f>L10/12</f>
        <v>4528606.833333333</v>
      </c>
      <c r="M24" s="7"/>
      <c r="O24" s="8">
        <f>(G24/C24)^(1/4)-1</f>
        <v>2.2026471909829315E-2</v>
      </c>
      <c r="P24" s="8">
        <f>(K24/G24)^(1/4)-1</f>
        <v>1.8267583257593811E-2</v>
      </c>
    </row>
    <row r="25" spans="2:16" x14ac:dyDescent="0.45">
      <c r="B25" t="str">
        <f>B11</f>
        <v>New Brunswick</v>
      </c>
      <c r="C25" s="7">
        <f>C11/12</f>
        <v>2160757.1666666665</v>
      </c>
      <c r="D25" s="7">
        <f>D11/12</f>
        <v>2159109.8333333335</v>
      </c>
      <c r="E25" s="7">
        <f>E11/12</f>
        <v>2124404</v>
      </c>
      <c r="F25" s="7">
        <f>F11/12</f>
        <v>2095252.3333333333</v>
      </c>
      <c r="G25" s="7">
        <f>G11/12</f>
        <v>2115020.0833333335</v>
      </c>
      <c r="H25" s="7">
        <f>H11/12</f>
        <v>2134929.1666666665</v>
      </c>
      <c r="I25" s="7">
        <f>I11/12</f>
        <v>2153497.4166666665</v>
      </c>
      <c r="J25" s="7">
        <f>J11/12</f>
        <v>2200821.3333333335</v>
      </c>
      <c r="K25" s="7">
        <f>K11/12</f>
        <v>2214126.0833333335</v>
      </c>
      <c r="L25" s="7">
        <f>L11/12</f>
        <v>2239472.1666666665</v>
      </c>
      <c r="M25" s="7"/>
      <c r="O25" s="8">
        <f>(G25/C25)^(1/4)-1</f>
        <v>-5.3343197858712887E-3</v>
      </c>
      <c r="P25" s="8">
        <f>(K25/G25)^(1/4)-1</f>
        <v>1.1514151553377205E-2</v>
      </c>
    </row>
    <row r="26" spans="2:16" x14ac:dyDescent="0.45">
      <c r="B26" t="str">
        <f>B12</f>
        <v>Newfoundland and Labrador</v>
      </c>
      <c r="C26" s="7">
        <f>C12/12</f>
        <v>2351956.9166666665</v>
      </c>
      <c r="D26" s="7">
        <f>D12/12</f>
        <v>2417672.1666666665</v>
      </c>
      <c r="E26" s="7">
        <f>E12/12</f>
        <v>2250171.0833333335</v>
      </c>
      <c r="F26" s="7">
        <f>F12/12</f>
        <v>2396178.5833333335</v>
      </c>
      <c r="G26" s="7">
        <f>G12/12</f>
        <v>2373400.9166666665</v>
      </c>
      <c r="H26" s="7">
        <f>H12/12</f>
        <v>2322009.3333333335</v>
      </c>
      <c r="I26" s="7">
        <f>I12/12</f>
        <v>2430153.75</v>
      </c>
      <c r="J26" s="7">
        <f>J12/12</f>
        <v>2473785.6666666665</v>
      </c>
      <c r="K26" s="7">
        <f>K12/12</f>
        <v>2398482.8333333335</v>
      </c>
      <c r="L26" s="7">
        <f>L12/12</f>
        <v>2527872.5</v>
      </c>
      <c r="M26" s="7"/>
      <c r="O26" s="8">
        <f>(G26/C26)^(1/4)-1</f>
        <v>2.2716263295938788E-3</v>
      </c>
      <c r="P26" s="8">
        <f>(K26/G26)^(1/4)-1</f>
        <v>2.6315745819851522E-3</v>
      </c>
    </row>
    <row r="27" spans="2:16" x14ac:dyDescent="0.45">
      <c r="B27" t="str">
        <f>B13</f>
        <v>North (NorthWest, Northern, Nunavut and Yukon)</v>
      </c>
      <c r="C27" s="7">
        <f>C13/12</f>
        <v>684594.75</v>
      </c>
      <c r="D27" s="7">
        <f>D13/12</f>
        <v>666291.5</v>
      </c>
      <c r="E27" s="7">
        <f>E13/12</f>
        <v>672297</v>
      </c>
      <c r="F27" s="7">
        <f>F13/12</f>
        <v>699133.66666666663</v>
      </c>
      <c r="G27" s="7">
        <f>G13/12</f>
        <v>717155.41666666663</v>
      </c>
      <c r="H27" s="7">
        <f>H13/12</f>
        <v>707197</v>
      </c>
      <c r="I27" s="7">
        <f>I13/12</f>
        <v>723132.08333333337</v>
      </c>
      <c r="J27" s="7">
        <f>J13/12</f>
        <v>781886.33333333337</v>
      </c>
      <c r="K27" s="7">
        <f>K13/12</f>
        <v>808477.5</v>
      </c>
      <c r="L27" s="7">
        <f>L13/12</f>
        <v>776721.08333333337</v>
      </c>
      <c r="M27" s="7"/>
      <c r="O27" s="8">
        <f>(G27/C27)^(1/4)-1</f>
        <v>1.1684112004386016E-2</v>
      </c>
      <c r="P27" s="8">
        <f>(K27/G27)^(1/4)-1</f>
        <v>3.0418538888448365E-2</v>
      </c>
    </row>
    <row r="28" spans="2:16" x14ac:dyDescent="0.45">
      <c r="B28" t="str">
        <f>B14</f>
        <v>Nova Scotia</v>
      </c>
      <c r="C28" s="7">
        <f>C14/12</f>
        <v>2466807.1666666665</v>
      </c>
      <c r="D28" s="7">
        <f>D14/12</f>
        <v>2460064.6666666665</v>
      </c>
      <c r="E28" s="7">
        <f>E14/12</f>
        <v>2426039.4166666665</v>
      </c>
      <c r="F28" s="7">
        <f>F14/12</f>
        <v>2402360.0833333335</v>
      </c>
      <c r="G28" s="7">
        <f>G14/12</f>
        <v>2435023.1666666665</v>
      </c>
      <c r="H28" s="7">
        <f>H14/12</f>
        <v>2451272.9166666665</v>
      </c>
      <c r="I28" s="7">
        <f>I14/12</f>
        <v>2489911.3333333335</v>
      </c>
      <c r="J28" s="7">
        <f>J14/12</f>
        <v>2530828.8333333335</v>
      </c>
      <c r="K28" s="7">
        <f>K14/12</f>
        <v>2569966.75</v>
      </c>
      <c r="L28" s="7">
        <f>L14/12</f>
        <v>2623090.1666666665</v>
      </c>
      <c r="M28" s="7"/>
      <c r="O28" s="8">
        <f>(G28/C28)^(1/4)-1</f>
        <v>-3.2368497844930122E-3</v>
      </c>
      <c r="P28" s="8">
        <f>(K28/G28)^(1/4)-1</f>
        <v>1.3575494098884366E-2</v>
      </c>
    </row>
    <row r="29" spans="2:16" x14ac:dyDescent="0.45">
      <c r="B29" t="str">
        <f>B15</f>
        <v>Ontario</v>
      </c>
      <c r="C29" s="7">
        <f>C15/12</f>
        <v>44355063.5</v>
      </c>
      <c r="D29" s="7">
        <f>D15/12</f>
        <v>45513916.083333336</v>
      </c>
      <c r="E29" s="7">
        <f>E15/12</f>
        <v>46194964.5</v>
      </c>
      <c r="F29" s="7">
        <f>F15/12</f>
        <v>46830109.166666664</v>
      </c>
      <c r="G29" s="7">
        <f>G15/12</f>
        <v>48104095.833333336</v>
      </c>
      <c r="H29" s="7">
        <f>H15/12</f>
        <v>49339212</v>
      </c>
      <c r="I29" s="7">
        <f>I15/12</f>
        <v>50611803.583333336</v>
      </c>
      <c r="J29" s="7">
        <f>J15/12</f>
        <v>52151506.833333336</v>
      </c>
      <c r="K29" s="7">
        <f>K15/12</f>
        <v>53387825.25</v>
      </c>
      <c r="L29" s="7">
        <f>L15/12</f>
        <v>54481673.916666664</v>
      </c>
      <c r="M29" s="7"/>
      <c r="O29" s="8">
        <f>(G29/C29)^(1/4)-1</f>
        <v>2.0492254248886788E-2</v>
      </c>
      <c r="P29" s="8">
        <f>(K29/G29)^(1/4)-1</f>
        <v>2.639621905095213E-2</v>
      </c>
    </row>
    <row r="30" spans="2:16" x14ac:dyDescent="0.45">
      <c r="B30" t="str">
        <f>B16</f>
        <v>Prince Edward Island</v>
      </c>
      <c r="C30" s="7">
        <f>C16/12</f>
        <v>353856.16666666669</v>
      </c>
      <c r="D30" s="7">
        <f>D16/12</f>
        <v>359179.75</v>
      </c>
      <c r="E30" s="7">
        <f>E16/12</f>
        <v>361290.5</v>
      </c>
      <c r="F30" s="7">
        <f>F16/12</f>
        <v>367566.75</v>
      </c>
      <c r="G30" s="7">
        <f>G16/12</f>
        <v>370184</v>
      </c>
      <c r="H30" s="7">
        <f>H16/12</f>
        <v>375493.91666666669</v>
      </c>
      <c r="I30" s="7">
        <f>I16/12</f>
        <v>384058.83333333331</v>
      </c>
      <c r="J30" s="7">
        <f>J16/12</f>
        <v>399356.08333333331</v>
      </c>
      <c r="K30" s="7">
        <f>K16/12</f>
        <v>410992.66666666669</v>
      </c>
      <c r="L30" s="7">
        <f>L16/12</f>
        <v>430277.41666666669</v>
      </c>
      <c r="M30" s="7"/>
      <c r="O30" s="8">
        <f>(G30/C30)^(1/4)-1</f>
        <v>1.134124415887916E-2</v>
      </c>
      <c r="P30" s="8">
        <f>(K30/G30)^(1/4)-1</f>
        <v>2.6488544951421167E-2</v>
      </c>
    </row>
    <row r="31" spans="2:16" x14ac:dyDescent="0.45">
      <c r="B31" t="str">
        <f>B17</f>
        <v>Quebec</v>
      </c>
      <c r="C31" s="7">
        <f>C17/12</f>
        <v>23487420.666666668</v>
      </c>
      <c r="D31" s="7">
        <f>D17/12</f>
        <v>23937593</v>
      </c>
      <c r="E31" s="7">
        <f>E17/12</f>
        <v>24187200.5</v>
      </c>
      <c r="F31" s="7">
        <f>F17/12</f>
        <v>24505499</v>
      </c>
      <c r="G31" s="7">
        <f>G17/12</f>
        <v>25016406.333333332</v>
      </c>
      <c r="H31" s="7">
        <f>H17/12</f>
        <v>25290319.25</v>
      </c>
      <c r="I31" s="7">
        <f>I17/12</f>
        <v>25769097.333333332</v>
      </c>
      <c r="J31" s="7">
        <f>J17/12</f>
        <v>26585797.833333332</v>
      </c>
      <c r="K31" s="7">
        <f>K17/12</f>
        <v>27350692.5</v>
      </c>
      <c r="L31" s="7">
        <f>L17/12</f>
        <v>28123260.083333332</v>
      </c>
      <c r="M31" s="7"/>
      <c r="O31" s="8">
        <f>(G31/C31)^(1/4)-1</f>
        <v>1.5891669514295437E-2</v>
      </c>
      <c r="P31" s="8">
        <f>(K31/G31)^(1/4)-1</f>
        <v>2.2553056287332618E-2</v>
      </c>
    </row>
    <row r="32" spans="2:16" x14ac:dyDescent="0.45">
      <c r="B32" t="str">
        <f>B18</f>
        <v>Saskatchewan</v>
      </c>
      <c r="C32" s="7">
        <f>C18/12</f>
        <v>5195639.166666667</v>
      </c>
      <c r="D32" s="7">
        <f>D18/12</f>
        <v>5495624.75</v>
      </c>
      <c r="E32" s="7">
        <f>E18/12</f>
        <v>5602438.833333333</v>
      </c>
      <c r="F32" s="7">
        <f>F18/12</f>
        <v>5960925.75</v>
      </c>
      <c r="G32" s="7">
        <f>G18/12</f>
        <v>6061128.333333333</v>
      </c>
      <c r="H32" s="7">
        <f>H18/12</f>
        <v>5992816.083333333</v>
      </c>
      <c r="I32" s="7">
        <f>I18/12</f>
        <v>5930813.416666667</v>
      </c>
      <c r="J32" s="7">
        <f>J18/12</f>
        <v>6093172.833333333</v>
      </c>
      <c r="K32" s="7">
        <f>K18/12</f>
        <v>6217007.75</v>
      </c>
      <c r="L32" s="7">
        <f>L18/12</f>
        <v>6127790.416666667</v>
      </c>
      <c r="M32" s="7"/>
      <c r="O32" s="8">
        <f>(G32/C32)^(1/4)-1</f>
        <v>3.9270558598449634E-2</v>
      </c>
      <c r="P32" s="8">
        <f>(K32/G32)^(1/4)-1</f>
        <v>6.3683788158892529E-3</v>
      </c>
    </row>
    <row r="34" spans="2:16" x14ac:dyDescent="0.45">
      <c r="B34" t="s">
        <v>55</v>
      </c>
      <c r="C34" s="35">
        <f>SUM(C22:C32)</f>
        <v>118931153.66666667</v>
      </c>
      <c r="D34" s="35">
        <f t="shared" ref="D34:M34" si="0">SUM(D22:D32)</f>
        <v>122858824.75</v>
      </c>
      <c r="E34" s="35">
        <f t="shared" si="0"/>
        <v>125013532.66666667</v>
      </c>
      <c r="F34" s="35">
        <f t="shared" si="0"/>
        <v>128221069</v>
      </c>
      <c r="G34" s="35">
        <f t="shared" si="0"/>
        <v>132250435</v>
      </c>
      <c r="H34" s="35">
        <f t="shared" si="0"/>
        <v>133131561.08333333</v>
      </c>
      <c r="I34" s="35">
        <f t="shared" si="0"/>
        <v>134700412.66666666</v>
      </c>
      <c r="J34" s="35">
        <f t="shared" si="0"/>
        <v>139736711.33333334</v>
      </c>
      <c r="K34" s="35">
        <f t="shared" si="0"/>
        <v>143080688</v>
      </c>
      <c r="L34" s="35">
        <f t="shared" si="0"/>
        <v>145273262.91666666</v>
      </c>
      <c r="M34" s="35"/>
      <c r="O34" s="8">
        <f>(G34/C34)^(1/4)-1</f>
        <v>2.6893416050066676E-2</v>
      </c>
      <c r="P34" s="8">
        <f>(K34/G34)^(1/4)-1</f>
        <v>1.9872725643738542E-2</v>
      </c>
    </row>
    <row r="51" spans="15:16" x14ac:dyDescent="0.45">
      <c r="O51" s="8">
        <f>(G34/C34)^(1/4)-1</f>
        <v>2.6893416050066676E-2</v>
      </c>
      <c r="P51" s="8">
        <f>(K34/G34)^(1/4)-1</f>
        <v>1.9872725643738542E-2</v>
      </c>
    </row>
  </sheetData>
  <pageMargins left="0.7" right="0.7" top="0.75" bottom="0.75" header="0.3" footer="0.3"/>
  <pageSetup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7A406D-AB29-4868-B28B-B15B78297128}">
  <dimension ref="A2:P386"/>
  <sheetViews>
    <sheetView tabSelected="1" zoomScale="85" zoomScaleNormal="85" workbookViewId="0">
      <pane xSplit="2" ySplit="9" topLeftCell="C10" activePane="bottomRight" state="frozen"/>
      <selection activeCell="D3" sqref="D3"/>
      <selection pane="topRight" activeCell="D3" sqref="D3"/>
      <selection pane="bottomLeft" activeCell="D3" sqref="D3"/>
      <selection pane="bottomRight" activeCell="D3" sqref="D3"/>
    </sheetView>
  </sheetViews>
  <sheetFormatPr defaultRowHeight="14.25" x14ac:dyDescent="0.45"/>
  <cols>
    <col min="1" max="1" width="35.73046875" customWidth="1"/>
    <col min="2" max="2" width="68.33203125" bestFit="1" customWidth="1"/>
    <col min="3" max="3" width="23.796875" bestFit="1" customWidth="1"/>
    <col min="4" max="13" width="8.9296875" bestFit="1" customWidth="1"/>
    <col min="14" max="14" width="7.46484375" bestFit="1" customWidth="1"/>
    <col min="15" max="15" width="11.796875" customWidth="1"/>
    <col min="16" max="16" width="8.46484375" bestFit="1" customWidth="1"/>
    <col min="17" max="128" width="7.46484375" bestFit="1" customWidth="1"/>
    <col min="129" max="129" width="5.73046875" bestFit="1" customWidth="1"/>
    <col min="130" max="130" width="5.53125" bestFit="1" customWidth="1"/>
    <col min="131" max="131" width="6.19921875" bestFit="1" customWidth="1"/>
    <col min="132" max="132" width="5.796875" bestFit="1" customWidth="1"/>
    <col min="133" max="135" width="6.3984375" bestFit="1" customWidth="1"/>
    <col min="136" max="136" width="9.1328125" bestFit="1" customWidth="1"/>
    <col min="137" max="137" width="9.46484375" bestFit="1" customWidth="1"/>
    <col min="138" max="138" width="6.53125" bestFit="1" customWidth="1"/>
    <col min="139" max="140" width="6.3984375" bestFit="1" customWidth="1"/>
    <col min="141" max="141" width="9.1328125" bestFit="1" customWidth="1"/>
    <col min="142" max="144" width="6.3984375" bestFit="1" customWidth="1"/>
    <col min="145" max="145" width="9.1328125" bestFit="1" customWidth="1"/>
    <col min="146" max="148" width="6.3984375" bestFit="1" customWidth="1"/>
    <col min="149" max="149" width="9.1328125" bestFit="1" customWidth="1"/>
    <col min="150" max="152" width="6.3984375" bestFit="1" customWidth="1"/>
    <col min="153" max="153" width="9.1328125" bestFit="1" customWidth="1"/>
    <col min="154" max="154" width="9.46484375" bestFit="1" customWidth="1"/>
    <col min="155" max="155" width="6.53125" bestFit="1" customWidth="1"/>
    <col min="156" max="157" width="6.3984375" bestFit="1" customWidth="1"/>
    <col min="158" max="158" width="9.1328125" bestFit="1" customWidth="1"/>
    <col min="159" max="161" width="6.3984375" bestFit="1" customWidth="1"/>
    <col min="162" max="162" width="9.1328125" bestFit="1" customWidth="1"/>
    <col min="163" max="165" width="6.3984375" bestFit="1" customWidth="1"/>
    <col min="166" max="166" width="9.1328125" bestFit="1" customWidth="1"/>
    <col min="167" max="169" width="6.3984375" bestFit="1" customWidth="1"/>
    <col min="170" max="170" width="9.1328125" bestFit="1" customWidth="1"/>
    <col min="171" max="171" width="9.46484375" bestFit="1" customWidth="1"/>
    <col min="172" max="172" width="6.53125" bestFit="1" customWidth="1"/>
    <col min="173" max="174" width="6.3984375" bestFit="1" customWidth="1"/>
    <col min="175" max="175" width="9.1328125" bestFit="1" customWidth="1"/>
    <col min="176" max="178" width="6.3984375" bestFit="1" customWidth="1"/>
    <col min="179" max="179" width="9.1328125" bestFit="1" customWidth="1"/>
    <col min="180" max="182" width="6.3984375" bestFit="1" customWidth="1"/>
    <col min="183" max="183" width="9.1328125" bestFit="1" customWidth="1"/>
    <col min="184" max="185" width="6.3984375" bestFit="1" customWidth="1"/>
    <col min="186" max="186" width="9.1328125" bestFit="1" customWidth="1"/>
    <col min="187" max="187" width="9.46484375" bestFit="1" customWidth="1"/>
  </cols>
  <sheetData>
    <row r="2" spans="2:16" x14ac:dyDescent="0.45">
      <c r="B2" s="1" t="s">
        <v>25</v>
      </c>
      <c r="C2" t="s" vm="3">
        <v>44</v>
      </c>
    </row>
    <row r="3" spans="2:16" x14ac:dyDescent="0.45">
      <c r="B3" s="1" t="s">
        <v>38</v>
      </c>
      <c r="C3" t="s" vm="4">
        <v>43</v>
      </c>
    </row>
    <row r="4" spans="2:16" x14ac:dyDescent="0.45">
      <c r="B4" s="1" t="s">
        <v>39</v>
      </c>
      <c r="C4" t="s" vm="1">
        <v>45</v>
      </c>
    </row>
    <row r="5" spans="2:16" x14ac:dyDescent="0.45">
      <c r="B5" s="1" t="s">
        <v>91</v>
      </c>
      <c r="C5" t="s" vm="11">
        <v>29</v>
      </c>
    </row>
    <row r="7" spans="2:16" x14ac:dyDescent="0.45">
      <c r="B7" t="str" vm="44">
        <f>CUBEMEMBER("ThisWorkbookDataModel","[Measures].[Item]")</f>
        <v>Item</v>
      </c>
      <c r="C7" t="s">
        <v>1</v>
      </c>
    </row>
    <row r="8" spans="2:16" x14ac:dyDescent="0.45">
      <c r="B8" t="s">
        <v>26</v>
      </c>
      <c r="C8" t="str" vm="39">
        <f>CUBEMEMBER("ThisWorkbookDataModel","[fact].[date (Year)].&amp;[2010]")</f>
        <v>2010</v>
      </c>
      <c r="D8" t="str" vm="34">
        <f>CUBEMEMBER("ThisWorkbookDataModel","[fact].[date (Year)].&amp;[2011]")</f>
        <v>2011</v>
      </c>
      <c r="E8" t="str" vm="24">
        <f>CUBEMEMBER("ThisWorkbookDataModel","[fact].[date (Year)].&amp;[2012]")</f>
        <v>2012</v>
      </c>
      <c r="F8" t="str" vm="29">
        <f>CUBEMEMBER("ThisWorkbookDataModel","[fact].[date (Year)].&amp;[2013]")</f>
        <v>2013</v>
      </c>
      <c r="G8" t="str" vm="28">
        <f>CUBEMEMBER("ThisWorkbookDataModel","[fact].[date (Year)].&amp;[2014]")</f>
        <v>2014</v>
      </c>
      <c r="H8" t="str" vm="26">
        <f>CUBEMEMBER("ThisWorkbookDataModel","[fact].[date (Year)].&amp;[2015]")</f>
        <v>2015</v>
      </c>
      <c r="I8" t="str" vm="23">
        <f>CUBEMEMBER("ThisWorkbookDataModel","[fact].[date (Year)].&amp;[2016]")</f>
        <v>2016</v>
      </c>
      <c r="J8" t="str" vm="21">
        <f>CUBEMEMBER("ThisWorkbookDataModel","[fact].[date (Year)].&amp;[2017]")</f>
        <v>2017</v>
      </c>
      <c r="K8" t="str" vm="19">
        <f>CUBEMEMBER("ThisWorkbookDataModel","[fact].[date (Year)].&amp;[2018]")</f>
        <v>2018</v>
      </c>
      <c r="L8" t="str" vm="46">
        <f>CUBEMEMBER("ThisWorkbookDataModel","[fact].[date (Year)].&amp;[2019]")</f>
        <v>2019</v>
      </c>
      <c r="M8" t="str" vm="36">
        <f>CUBEMEMBER("ThisWorkbookDataModel","[fact].[date (Year)].&amp;[2020]")</f>
        <v>2020</v>
      </c>
      <c r="O8" t="s">
        <v>86</v>
      </c>
      <c r="P8" t="s">
        <v>80</v>
      </c>
    </row>
    <row r="9" spans="2:16" x14ac:dyDescent="0.45">
      <c r="B9" s="2" t="str" vm="41">
        <f>CUBEMEMBER("ThisWorkbookDataModel","[dim_industry_with_descriptions].[Main Industry].&amp;[Arts, entertainment and recreation]")</f>
        <v>Arts, entertainment and recreation</v>
      </c>
      <c r="C9" vm="201">
        <f>CUBEVALUE("ThisWorkbookDataModel",$C$2,$C$3,$C$4,$C$5,$B$7,$B9,C$8)</f>
        <v>140500</v>
      </c>
      <c r="D9" vm="181">
        <f>CUBEVALUE("ThisWorkbookDataModel",$C$2,$C$3,$C$4,$C$5,$B$7,$B9,D$8)</f>
        <v>140400</v>
      </c>
      <c r="E9" vm="168">
        <f>CUBEVALUE("ThisWorkbookDataModel",$C$2,$C$3,$C$4,$C$5,$B$7,$B9,E$8)</f>
        <v>130000</v>
      </c>
      <c r="F9" vm="151">
        <f>CUBEVALUE("ThisWorkbookDataModel",$C$2,$C$3,$C$4,$C$5,$B$7,$B9,F$8)</f>
        <v>164900</v>
      </c>
      <c r="G9" vm="133">
        <f>CUBEVALUE("ThisWorkbookDataModel",$C$2,$C$3,$C$4,$C$5,$B$7,$B9,G$8)</f>
        <v>154200</v>
      </c>
      <c r="H9" vm="116">
        <f>CUBEVALUE("ThisWorkbookDataModel",$C$2,$C$3,$C$4,$C$5,$B$7,$B9,H$8)</f>
        <v>161200</v>
      </c>
      <c r="I9" vm="100">
        <f>CUBEVALUE("ThisWorkbookDataModel",$C$2,$C$3,$C$4,$C$5,$B$7,$B9,I$8)</f>
        <v>166500</v>
      </c>
      <c r="J9" vm="263">
        <f>CUBEVALUE("ThisWorkbookDataModel",$C$2,$C$3,$C$4,$C$5,$B$7,$B9,J$8)</f>
        <v>182500</v>
      </c>
      <c r="K9" vm="297">
        <f>CUBEVALUE("ThisWorkbookDataModel",$C$2,$C$3,$C$4,$C$5,$B$7,$B9,K$8)</f>
        <v>184600</v>
      </c>
      <c r="L9" vm="223">
        <f>CUBEVALUE("ThisWorkbookDataModel",$C$2,$C$3,$C$4,$C$5,$B$7,$B9,L$8)</f>
        <v>169700</v>
      </c>
      <c r="M9" vm="290">
        <f>CUBEVALUE("ThisWorkbookDataModel",$C$2,$C$3,$C$4,$C$5,$B$7,$B9,M$8)</f>
        <v>89700</v>
      </c>
      <c r="O9" s="4">
        <f>G9/C9-1</f>
        <v>9.7508896797153133E-2</v>
      </c>
      <c r="P9" s="4">
        <f>K9/G9-1</f>
        <v>0.19714656290531773</v>
      </c>
    </row>
    <row r="10" spans="2:16" x14ac:dyDescent="0.45">
      <c r="B10" s="36" t="str" vm="14">
        <f>CUBEMEMBER("ThisWorkbookDataModel",{"[dim_industry_with_descriptions].[Main Industry].&amp;[Arts, entertainment and recreation]","[dim_industry_with_descriptions].[naics_description].&amp;[Agents and managers for artists, athletes, entertainers and other public figures]"})</f>
        <v>Agents and managers for artists, athletes, entertainers and other public figures</v>
      </c>
      <c r="C10" t="str" vm="66">
        <f>CUBEVALUE("ThisWorkbookDataModel",$C$2,$C$3,$C$4,$C$5,$B$7,$B10,C$8)</f>
        <v/>
      </c>
      <c r="D10" t="str" vm="62">
        <f>CUBEVALUE("ThisWorkbookDataModel",$C$2,$C$3,$C$4,$C$5,$B$7,$B10,D$8)</f>
        <v/>
      </c>
      <c r="E10" t="str" vm="278">
        <f>CUBEVALUE("ThisWorkbookDataModel",$C$2,$C$3,$C$4,$C$5,$B$7,$B10,E$8)</f>
        <v/>
      </c>
      <c r="F10" t="str" vm="244">
        <f>CUBEVALUE("ThisWorkbookDataModel",$C$2,$C$3,$C$4,$C$5,$B$7,$B10,F$8)</f>
        <v/>
      </c>
      <c r="G10" t="str" vm="216">
        <f>CUBEVALUE("ThisWorkbookDataModel",$C$2,$C$3,$C$4,$C$5,$B$7,$B10,G$8)</f>
        <v/>
      </c>
      <c r="H10" t="str" vm="200">
        <f>CUBEVALUE("ThisWorkbookDataModel",$C$2,$C$3,$C$4,$C$5,$B$7,$B10,H$8)</f>
        <v/>
      </c>
      <c r="I10" t="str" vm="134">
        <f>CUBEVALUE("ThisWorkbookDataModel",$C$2,$C$3,$C$4,$C$5,$B$7,$B10,I$8)</f>
        <v/>
      </c>
      <c r="J10" t="str" vm="167">
        <f>CUBEVALUE("ThisWorkbookDataModel",$C$2,$C$3,$C$4,$C$5,$B$7,$B10,J$8)</f>
        <v/>
      </c>
      <c r="K10" t="str" vm="150">
        <f>CUBEVALUE("ThisWorkbookDataModel",$C$2,$C$3,$C$4,$C$5,$B$7,$B10,K$8)</f>
        <v/>
      </c>
      <c r="L10" t="str" vm="132">
        <f>CUBEVALUE("ThisWorkbookDataModel",$C$2,$C$3,$C$4,$C$5,$B$7,$B10,L$8)</f>
        <v/>
      </c>
      <c r="M10" t="str" vm="115">
        <f>CUBEVALUE("ThisWorkbookDataModel",$C$2,$C$3,$C$4,$C$5,$B$7,$B10,M$8)</f>
        <v/>
      </c>
      <c r="O10" s="4"/>
      <c r="P10" s="4"/>
    </row>
    <row r="11" spans="2:16" x14ac:dyDescent="0.45">
      <c r="B11" s="36" t="str" vm="45">
        <f>CUBEMEMBER("ThisWorkbookDataModel",{"[dim_industry_with_descriptions].[Main Industry].&amp;[Arts, entertainment and recreation]","[dim_industry_with_descriptions].[naics_description].&amp;[Amusement parks and arcades]"})</f>
        <v>Amusement parks and arcades</v>
      </c>
      <c r="C11" vm="99">
        <f>CUBEVALUE("ThisWorkbookDataModel",$C$2,$C$3,$C$4,$C$5,$B$7,$B11,C$8)</f>
        <v>1100</v>
      </c>
      <c r="D11" vm="229">
        <f>CUBEVALUE("ThisWorkbookDataModel",$C$2,$C$3,$C$4,$C$5,$B$7,$B11,D$8)</f>
        <v>500</v>
      </c>
      <c r="E11" vm="260">
        <f>CUBEVALUE("ThisWorkbookDataModel",$C$2,$C$3,$C$4,$C$5,$B$7,$B11,E$8)</f>
        <v>2700</v>
      </c>
      <c r="F11" t="str" vm="257">
        <f>CUBEVALUE("ThisWorkbookDataModel",$C$2,$C$3,$C$4,$C$5,$B$7,$B11,F$8)</f>
        <v/>
      </c>
      <c r="G11" t="str" vm="219">
        <f>CUBEVALUE("ThisWorkbookDataModel",$C$2,$C$3,$C$4,$C$5,$B$7,$B11,G$8)</f>
        <v/>
      </c>
      <c r="H11" vm="249">
        <f>CUBEVALUE("ThisWorkbookDataModel",$C$2,$C$3,$C$4,$C$5,$B$7,$B11,H$8)</f>
        <v>1200</v>
      </c>
      <c r="I11" t="str" vm="61">
        <f>CUBEVALUE("ThisWorkbookDataModel",$C$2,$C$3,$C$4,$C$5,$B$7,$B11,I$8)</f>
        <v/>
      </c>
      <c r="J11" vm="277">
        <f>CUBEVALUE("ThisWorkbookDataModel",$C$2,$C$3,$C$4,$C$5,$B$7,$B11,J$8)</f>
        <v>1200</v>
      </c>
      <c r="K11" t="str" vm="243">
        <f>CUBEVALUE("ThisWorkbookDataModel",$C$2,$C$3,$C$4,$C$5,$B$7,$B11,K$8)</f>
        <v/>
      </c>
      <c r="L11" vm="215">
        <f>CUBEVALUE("ThisWorkbookDataModel",$C$2,$C$3,$C$4,$C$5,$B$7,$B11,L$8)</f>
        <v>1200</v>
      </c>
      <c r="M11" t="str" vm="199">
        <f>CUBEVALUE("ThisWorkbookDataModel",$C$2,$C$3,$C$4,$C$5,$B$7,$B11,M$8)</f>
        <v/>
      </c>
      <c r="O11" s="4"/>
      <c r="P11" s="4"/>
    </row>
    <row r="12" spans="2:16" x14ac:dyDescent="0.45">
      <c r="B12" s="36" t="str" vm="13">
        <f>CUBEMEMBER("ThisWorkbookDataModel",{"[dim_industry_with_descriptions].[Main Industry].&amp;[Arts, entertainment and recreation]","[dim_industry_with_descriptions].[naics_description].&amp;[Gambling industries]"})</f>
        <v>Gambling industries</v>
      </c>
      <c r="C12" vm="180">
        <f>CUBEVALUE("ThisWorkbookDataModel",$C$2,$C$3,$C$4,$C$5,$B$7,$B12,C$8)</f>
        <v>29600</v>
      </c>
      <c r="D12" vm="166">
        <f>CUBEVALUE("ThisWorkbookDataModel",$C$2,$C$3,$C$4,$C$5,$B$7,$B12,D$8)</f>
        <v>21500</v>
      </c>
      <c r="E12" vm="149">
        <f>CUBEVALUE("ThisWorkbookDataModel",$C$2,$C$3,$C$4,$C$5,$B$7,$B12,E$8)</f>
        <v>27200</v>
      </c>
      <c r="F12" vm="131">
        <f>CUBEVALUE("ThisWorkbookDataModel",$C$2,$C$3,$C$4,$C$5,$B$7,$B12,F$8)</f>
        <v>25500</v>
      </c>
      <c r="G12" vm="114">
        <f>CUBEVALUE("ThisWorkbookDataModel",$C$2,$C$3,$C$4,$C$5,$B$7,$B12,G$8)</f>
        <v>26100</v>
      </c>
      <c r="H12" vm="98">
        <f>CUBEVALUE("ThisWorkbookDataModel",$C$2,$C$3,$C$4,$C$5,$B$7,$B12,H$8)</f>
        <v>27700</v>
      </c>
      <c r="I12" vm="299">
        <f>CUBEVALUE("ThisWorkbookDataModel",$C$2,$C$3,$C$4,$C$5,$B$7,$B12,I$8)</f>
        <v>19500</v>
      </c>
      <c r="J12" vm="227">
        <f>CUBEVALUE("ThisWorkbookDataModel",$C$2,$C$3,$C$4,$C$5,$B$7,$B12,J$8)</f>
        <v>27000</v>
      </c>
      <c r="K12" vm="293">
        <f>CUBEVALUE("ThisWorkbookDataModel",$C$2,$C$3,$C$4,$C$5,$B$7,$B12,K$8)</f>
        <v>22200</v>
      </c>
      <c r="L12" vm="71">
        <f>CUBEVALUE("ThisWorkbookDataModel",$C$2,$C$3,$C$4,$C$5,$B$7,$B12,L$8)</f>
        <v>16600</v>
      </c>
      <c r="M12" vm="283">
        <f>CUBEVALUE("ThisWorkbookDataModel",$C$2,$C$3,$C$4,$C$5,$B$7,$B12,M$8)</f>
        <v>8700</v>
      </c>
      <c r="O12" s="4">
        <f t="shared" ref="O11:O26" si="0">G12/C12-1</f>
        <v>-0.1182432432432432</v>
      </c>
      <c r="P12" s="4">
        <f t="shared" ref="P11:P26" si="1">K12/G12-1</f>
        <v>-0.14942528735632188</v>
      </c>
    </row>
    <row r="13" spans="2:16" x14ac:dyDescent="0.45">
      <c r="B13" s="38" t="str" vm="43">
        <f>CUBEMEMBER("ThisWorkbookDataModel",{"[dim_industry_with_descriptions].[Main Industry].&amp;[Arts, entertainment and recreation]","[dim_industry_with_descriptions].[naics_description].&amp;[Heritage institutions]"})</f>
        <v>Heritage institutions</v>
      </c>
      <c r="C13" vm="60">
        <f>CUBEVALUE("ThisWorkbookDataModel",$C$2,$C$3,$C$4,$C$5,$B$7,$B13,C$8)</f>
        <v>14600</v>
      </c>
      <c r="D13" vm="276">
        <f>CUBEVALUE("ThisWorkbookDataModel",$C$2,$C$3,$C$4,$C$5,$B$7,$B13,D$8)</f>
        <v>15500</v>
      </c>
      <c r="E13" vm="242">
        <f>CUBEVALUE("ThisWorkbookDataModel",$C$2,$C$3,$C$4,$C$5,$B$7,$B13,E$8)</f>
        <v>14400</v>
      </c>
      <c r="F13" vm="214">
        <f>CUBEVALUE("ThisWorkbookDataModel",$C$2,$C$3,$C$4,$C$5,$B$7,$B13,F$8)</f>
        <v>21500</v>
      </c>
      <c r="G13" vm="198">
        <f>CUBEVALUE("ThisWorkbookDataModel",$C$2,$C$3,$C$4,$C$5,$B$7,$B13,G$8)</f>
        <v>17100</v>
      </c>
      <c r="H13" vm="184">
        <f>CUBEVALUE("ThisWorkbookDataModel",$C$2,$C$3,$C$4,$C$5,$B$7,$B13,H$8)</f>
        <v>15600</v>
      </c>
      <c r="I13" vm="165">
        <f>CUBEVALUE("ThisWorkbookDataModel",$C$2,$C$3,$C$4,$C$5,$B$7,$B13,I$8)</f>
        <v>20400</v>
      </c>
      <c r="J13" vm="148">
        <f>CUBEVALUE("ThisWorkbookDataModel",$C$2,$C$3,$C$4,$C$5,$B$7,$B13,J$8)</f>
        <v>20600</v>
      </c>
      <c r="K13" vm="130">
        <f>CUBEVALUE("ThisWorkbookDataModel",$C$2,$C$3,$C$4,$C$5,$B$7,$B13,K$8)</f>
        <v>19600</v>
      </c>
      <c r="L13" vm="113">
        <f>CUBEVALUE("ThisWorkbookDataModel",$C$2,$C$3,$C$4,$C$5,$B$7,$B13,L$8)</f>
        <v>20700</v>
      </c>
      <c r="M13" vm="97">
        <f>CUBEVALUE("ThisWorkbookDataModel",$C$2,$C$3,$C$4,$C$5,$B$7,$B13,M$8)</f>
        <v>11700</v>
      </c>
      <c r="O13" s="4">
        <f t="shared" si="0"/>
        <v>0.17123287671232879</v>
      </c>
      <c r="P13" s="4">
        <f t="shared" si="1"/>
        <v>0.14619883040935666</v>
      </c>
    </row>
    <row r="14" spans="2:16" x14ac:dyDescent="0.45">
      <c r="B14" s="38" t="str" vm="38">
        <f>CUBEMEMBER("ThisWorkbookDataModel",{"[dim_industry_with_descriptions].[Main Industry].&amp;[Arts, entertainment and recreation]","[dim_industry_with_descriptions].[naics_description].&amp;[Independent artists, writers and performers]"})</f>
        <v>Independent artists, writers and performers</v>
      </c>
      <c r="C14" vm="83">
        <f>CUBEVALUE("ThisWorkbookDataModel",$C$2,$C$3,$C$4,$C$5,$B$7,$B14,C$8)</f>
        <v>17300</v>
      </c>
      <c r="D14" vm="80">
        <f>CUBEVALUE("ThisWorkbookDataModel",$C$2,$C$3,$C$4,$C$5,$B$7,$B14,D$8)</f>
        <v>15800</v>
      </c>
      <c r="E14" vm="75">
        <f>CUBEVALUE("ThisWorkbookDataModel",$C$2,$C$3,$C$4,$C$5,$B$7,$B14,E$8)</f>
        <v>9200</v>
      </c>
      <c r="F14" vm="289">
        <f>CUBEVALUE("ThisWorkbookDataModel",$C$2,$C$3,$C$4,$C$5,$B$7,$B14,F$8)</f>
        <v>17800</v>
      </c>
      <c r="G14" vm="65">
        <f>CUBEVALUE("ThisWorkbookDataModel",$C$2,$C$3,$C$4,$C$5,$B$7,$B14,G$8)</f>
        <v>18200</v>
      </c>
      <c r="H14" vm="59">
        <f>CUBEVALUE("ThisWorkbookDataModel",$C$2,$C$3,$C$4,$C$5,$B$7,$B14,H$8)</f>
        <v>19600</v>
      </c>
      <c r="I14" vm="275">
        <f>CUBEVALUE("ThisWorkbookDataModel",$C$2,$C$3,$C$4,$C$5,$B$7,$B14,I$8)</f>
        <v>16400</v>
      </c>
      <c r="J14" vm="241">
        <f>CUBEVALUE("ThisWorkbookDataModel",$C$2,$C$3,$C$4,$C$5,$B$7,$B14,J$8)</f>
        <v>19100</v>
      </c>
      <c r="K14" vm="213">
        <f>CUBEVALUE("ThisWorkbookDataModel",$C$2,$C$3,$C$4,$C$5,$B$7,$B14,K$8)</f>
        <v>19500</v>
      </c>
      <c r="L14" vm="197">
        <f>CUBEVALUE("ThisWorkbookDataModel",$C$2,$C$3,$C$4,$C$5,$B$7,$B14,L$8)</f>
        <v>18600</v>
      </c>
      <c r="M14" vm="179">
        <f>CUBEVALUE("ThisWorkbookDataModel",$C$2,$C$3,$C$4,$C$5,$B$7,$B14,M$8)</f>
        <v>14400</v>
      </c>
      <c r="O14" s="4">
        <f t="shared" si="0"/>
        <v>5.2023121387283267E-2</v>
      </c>
      <c r="P14" s="4">
        <f t="shared" si="1"/>
        <v>7.1428571428571397E-2</v>
      </c>
    </row>
    <row r="15" spans="2:16" x14ac:dyDescent="0.45">
      <c r="B15" s="36" t="str" vm="33">
        <f>CUBEMEMBER("ThisWorkbookDataModel",{"[dim_industry_with_descriptions].[Main Industry].&amp;[Arts, entertainment and recreation]","[dim_industry_with_descriptions].[naics_description].&amp;[Other amusement and recreation industries]"})</f>
        <v>Other amusement and recreation industries</v>
      </c>
      <c r="C15" vm="164">
        <f>CUBEVALUE("ThisWorkbookDataModel",$C$2,$C$3,$C$4,$C$5,$B$7,$B15,C$8)</f>
        <v>58900</v>
      </c>
      <c r="D15" vm="147">
        <f>CUBEVALUE("ThisWorkbookDataModel",$C$2,$C$3,$C$4,$C$5,$B$7,$B15,D$8)</f>
        <v>65100</v>
      </c>
      <c r="E15" vm="129">
        <f>CUBEVALUE("ThisWorkbookDataModel",$C$2,$C$3,$C$4,$C$5,$B$7,$B15,E$8)</f>
        <v>61200</v>
      </c>
      <c r="F15" vm="112">
        <f>CUBEVALUE("ThisWorkbookDataModel",$C$2,$C$3,$C$4,$C$5,$B$7,$B15,F$8)</f>
        <v>74200</v>
      </c>
      <c r="G15" vm="96">
        <f>CUBEVALUE("ThisWorkbookDataModel",$C$2,$C$3,$C$4,$C$5,$B$7,$B15,G$8)</f>
        <v>58300</v>
      </c>
      <c r="H15" vm="262">
        <f>CUBEVALUE("ThisWorkbookDataModel",$C$2,$C$3,$C$4,$C$5,$B$7,$B15,H$8)</f>
        <v>66700</v>
      </c>
      <c r="I15" vm="296">
        <f>CUBEVALUE("ThisWorkbookDataModel",$C$2,$C$3,$C$4,$C$5,$B$7,$B15,I$8)</f>
        <v>79800</v>
      </c>
      <c r="J15" vm="222">
        <f>CUBEVALUE("ThisWorkbookDataModel",$C$2,$C$3,$C$4,$C$5,$B$7,$B15,J$8)</f>
        <v>93800</v>
      </c>
      <c r="K15" vm="252">
        <f>CUBEVALUE("ThisWorkbookDataModel",$C$2,$C$3,$C$4,$C$5,$B$7,$B15,K$8)</f>
        <v>92900</v>
      </c>
      <c r="L15" vm="282">
        <f>CUBEVALUE("ThisWorkbookDataModel",$C$2,$C$3,$C$4,$C$5,$B$7,$B15,L$8)</f>
        <v>91300</v>
      </c>
      <c r="M15" vm="58">
        <f>CUBEVALUE("ThisWorkbookDataModel",$C$2,$C$3,$C$4,$C$5,$B$7,$B15,M$8)</f>
        <v>45900</v>
      </c>
      <c r="O15" s="4">
        <f t="shared" si="0"/>
        <v>-1.018675721561968E-2</v>
      </c>
      <c r="P15" s="4">
        <f t="shared" si="1"/>
        <v>0.59348198970840471</v>
      </c>
    </row>
    <row r="16" spans="2:16" x14ac:dyDescent="0.45">
      <c r="B16" s="38" t="str" vm="31">
        <f>CUBEMEMBER("ThisWorkbookDataModel",{"[dim_industry_with_descriptions].[Main Industry].&amp;[Arts, entertainment and recreation]","[dim_industry_with_descriptions].[naics_description].&amp;[Performing arts companies]"})</f>
        <v>Performing arts companies</v>
      </c>
      <c r="C16" vm="274">
        <f>CUBEVALUE("ThisWorkbookDataModel",$C$2,$C$3,$C$4,$C$5,$B$7,$B16,C$8)</f>
        <v>8800</v>
      </c>
      <c r="D16" vm="240">
        <f>CUBEVALUE("ThisWorkbookDataModel",$C$2,$C$3,$C$4,$C$5,$B$7,$B16,D$8)</f>
        <v>11500</v>
      </c>
      <c r="E16" vm="212">
        <f>CUBEVALUE("ThisWorkbookDataModel",$C$2,$C$3,$C$4,$C$5,$B$7,$B16,E$8)</f>
        <v>8700</v>
      </c>
      <c r="F16" vm="196">
        <f>CUBEVALUE("ThisWorkbookDataModel",$C$2,$C$3,$C$4,$C$5,$B$7,$B16,F$8)</f>
        <v>12600</v>
      </c>
      <c r="G16" vm="178">
        <f>CUBEVALUE("ThisWorkbookDataModel",$C$2,$C$3,$C$4,$C$5,$B$7,$B16,G$8)</f>
        <v>12100</v>
      </c>
      <c r="H16" vm="163">
        <f>CUBEVALUE("ThisWorkbookDataModel",$C$2,$C$3,$C$4,$C$5,$B$7,$B16,H$8)</f>
        <v>8600</v>
      </c>
      <c r="I16" vm="146">
        <f>CUBEVALUE("ThisWorkbookDataModel",$C$2,$C$3,$C$4,$C$5,$B$7,$B16,I$8)</f>
        <v>10600</v>
      </c>
      <c r="J16" vm="128">
        <f>CUBEVALUE("ThisWorkbookDataModel",$C$2,$C$3,$C$4,$C$5,$B$7,$B16,J$8)</f>
        <v>8300</v>
      </c>
      <c r="K16" vm="111">
        <f>CUBEVALUE("ThisWorkbookDataModel",$C$2,$C$3,$C$4,$C$5,$B$7,$B16,K$8)</f>
        <v>14400</v>
      </c>
      <c r="L16" vm="95">
        <f>CUBEVALUE("ThisWorkbookDataModel",$C$2,$C$3,$C$4,$C$5,$B$7,$B16,L$8)</f>
        <v>7300</v>
      </c>
      <c r="M16" vm="135">
        <f>CUBEVALUE("ThisWorkbookDataModel",$C$2,$C$3,$C$4,$C$5,$B$7,$B16,M$8)</f>
        <v>2800</v>
      </c>
      <c r="O16" s="4">
        <f t="shared" si="0"/>
        <v>0.375</v>
      </c>
      <c r="P16" s="4">
        <f t="shared" si="1"/>
        <v>0.19008264462809921</v>
      </c>
    </row>
    <row r="17" spans="1:16" x14ac:dyDescent="0.45">
      <c r="B17" s="36" t="str" vm="30">
        <f>CUBEMEMBER("ThisWorkbookDataModel",{"[dim_industry_with_descriptions].[Main Industry].&amp;[Arts, entertainment and recreation]","[dim_industry_with_descriptions].[naics_description].&amp;[Promoters (presenters) of performing arts, sports and similar events]"})</f>
        <v>Promoters (presenters) of performing arts, sports and similar events</v>
      </c>
      <c r="C17" vm="226">
        <f>CUBEVALUE("ThisWorkbookDataModel",$C$2,$C$3,$C$4,$C$5,$B$7,$B17,C$8)</f>
        <v>5100</v>
      </c>
      <c r="D17" vm="256">
        <f>CUBEVALUE("ThisWorkbookDataModel",$C$2,$C$3,$C$4,$C$5,$B$7,$B17,D$8)</f>
        <v>3900</v>
      </c>
      <c r="E17" vm="70">
        <f>CUBEVALUE("ThisWorkbookDataModel",$C$2,$C$3,$C$4,$C$5,$B$7,$B17,E$8)</f>
        <v>2500</v>
      </c>
      <c r="F17" vm="248">
        <f>CUBEVALUE("ThisWorkbookDataModel",$C$2,$C$3,$C$4,$C$5,$B$7,$B17,F$8)</f>
        <v>1800</v>
      </c>
      <c r="G17" vm="57">
        <f>CUBEVALUE("ThisWorkbookDataModel",$C$2,$C$3,$C$4,$C$5,$B$7,$B17,G$8)</f>
        <v>8800</v>
      </c>
      <c r="H17" vm="273">
        <f>CUBEVALUE("ThisWorkbookDataModel",$C$2,$C$3,$C$4,$C$5,$B$7,$B17,H$8)</f>
        <v>8100</v>
      </c>
      <c r="I17" vm="239">
        <f>CUBEVALUE("ThisWorkbookDataModel",$C$2,$C$3,$C$4,$C$5,$B$7,$B17,I$8)</f>
        <v>7000</v>
      </c>
      <c r="J17" vm="211">
        <f>CUBEVALUE("ThisWorkbookDataModel",$C$2,$C$3,$C$4,$C$5,$B$7,$B17,J$8)</f>
        <v>3400</v>
      </c>
      <c r="K17" vm="195">
        <f>CUBEVALUE("ThisWorkbookDataModel",$C$2,$C$3,$C$4,$C$5,$B$7,$B17,K$8)</f>
        <v>5400</v>
      </c>
      <c r="L17" vm="177">
        <f>CUBEVALUE("ThisWorkbookDataModel",$C$2,$C$3,$C$4,$C$5,$B$7,$B17,L$8)</f>
        <v>1600</v>
      </c>
      <c r="M17" vm="162">
        <f>CUBEVALUE("ThisWorkbookDataModel",$C$2,$C$3,$C$4,$C$5,$B$7,$B17,M$8)</f>
        <v>1900</v>
      </c>
      <c r="O17" s="4">
        <f t="shared" si="0"/>
        <v>0.72549019607843146</v>
      </c>
      <c r="P17" s="4">
        <f t="shared" si="1"/>
        <v>-0.38636363636363635</v>
      </c>
    </row>
    <row r="18" spans="1:16" x14ac:dyDescent="0.45">
      <c r="B18" s="36" t="str" vm="27">
        <f>CUBEMEMBER("ThisWorkbookDataModel",{"[dim_industry_with_descriptions].[Main Industry].&amp;[Arts, entertainment and recreation]","[dim_industry_with_descriptions].[naics_description].&amp;[Spectator sports]"})</f>
        <v>Spectator sports</v>
      </c>
      <c r="C18" vm="145">
        <f>CUBEVALUE("ThisWorkbookDataModel",$C$2,$C$3,$C$4,$C$5,$B$7,$B18,C$8)</f>
        <v>5100</v>
      </c>
      <c r="D18" vm="127">
        <f>CUBEVALUE("ThisWorkbookDataModel",$C$2,$C$3,$C$4,$C$5,$B$7,$B18,D$8)</f>
        <v>6600</v>
      </c>
      <c r="E18" vm="110">
        <f>CUBEVALUE("ThisWorkbookDataModel",$C$2,$C$3,$C$4,$C$5,$B$7,$B18,E$8)</f>
        <v>4100</v>
      </c>
      <c r="F18" vm="94">
        <f>CUBEVALUE("ThisWorkbookDataModel",$C$2,$C$3,$C$4,$C$5,$B$7,$B18,F$8)</f>
        <v>11500</v>
      </c>
      <c r="G18" vm="182">
        <f>CUBEVALUE("ThisWorkbookDataModel",$C$2,$C$3,$C$4,$C$5,$B$7,$B18,G$8)</f>
        <v>13600</v>
      </c>
      <c r="H18" vm="79">
        <f>CUBEVALUE("ThisWorkbookDataModel",$C$2,$C$3,$C$4,$C$5,$B$7,$B18,H$8)</f>
        <v>13700</v>
      </c>
      <c r="I18" vm="292">
        <f>CUBEVALUE("ThisWorkbookDataModel",$C$2,$C$3,$C$4,$C$5,$B$7,$B18,I$8)</f>
        <v>12800</v>
      </c>
      <c r="J18" vm="288">
        <f>CUBEVALUE("ThisWorkbookDataModel",$C$2,$C$3,$C$4,$C$5,$B$7,$B18,J$8)</f>
        <v>9100</v>
      </c>
      <c r="K18" vm="218">
        <f>CUBEVALUE("ThisWorkbookDataModel",$C$2,$C$3,$C$4,$C$5,$B$7,$B18,K$8)</f>
        <v>10600</v>
      </c>
      <c r="L18" vm="56">
        <f>CUBEVALUE("ThisWorkbookDataModel",$C$2,$C$3,$C$4,$C$5,$B$7,$B18,L$8)</f>
        <v>12400</v>
      </c>
      <c r="M18" vm="272">
        <f>CUBEVALUE("ThisWorkbookDataModel",$C$2,$C$3,$C$4,$C$5,$B$7,$B18,M$8)</f>
        <v>4300</v>
      </c>
      <c r="O18" s="4">
        <f t="shared" si="0"/>
        <v>1.6666666666666665</v>
      </c>
      <c r="P18" s="4">
        <f t="shared" si="1"/>
        <v>-0.22058823529411764</v>
      </c>
    </row>
    <row r="19" spans="1:16" x14ac:dyDescent="0.45">
      <c r="B19" s="2" t="str" vm="25">
        <f>CUBEMEMBER("ThisWorkbookDataModel","[dim_industry_with_descriptions].[Main Industry].&amp;[Information and cultural industries]")</f>
        <v>Information and cultural industries</v>
      </c>
      <c r="C19" vm="238">
        <f>CUBEVALUE("ThisWorkbookDataModel",$C$2,$C$3,$C$4,$C$5,$B$7,$B19,C$8)</f>
        <v>121400</v>
      </c>
      <c r="D19" vm="210">
        <f>CUBEVALUE("ThisWorkbookDataModel",$C$2,$C$3,$C$4,$C$5,$B$7,$B19,D$8)</f>
        <v>129300</v>
      </c>
      <c r="E19" vm="194">
        <f>CUBEVALUE("ThisWorkbookDataModel",$C$2,$C$3,$C$4,$C$5,$B$7,$B19,E$8)</f>
        <v>143500</v>
      </c>
      <c r="F19" vm="176">
        <f>CUBEVALUE("ThisWorkbookDataModel",$C$2,$C$3,$C$4,$C$5,$B$7,$B19,F$8)</f>
        <v>129300</v>
      </c>
      <c r="G19" vm="161">
        <f>CUBEVALUE("ThisWorkbookDataModel",$C$2,$C$3,$C$4,$C$5,$B$7,$B19,G$8)</f>
        <v>111000</v>
      </c>
      <c r="H19" vm="144">
        <f>CUBEVALUE("ThisWorkbookDataModel",$C$2,$C$3,$C$4,$C$5,$B$7,$B19,H$8)</f>
        <v>113200</v>
      </c>
      <c r="I19" vm="126">
        <f>CUBEVALUE("ThisWorkbookDataModel",$C$2,$C$3,$C$4,$C$5,$B$7,$B19,I$8)</f>
        <v>113400</v>
      </c>
      <c r="J19" vm="109">
        <f>CUBEVALUE("ThisWorkbookDataModel",$C$2,$C$3,$C$4,$C$5,$B$7,$B19,J$8)</f>
        <v>103300</v>
      </c>
      <c r="K19" vm="93">
        <f>CUBEVALUE("ThisWorkbookDataModel",$C$2,$C$3,$C$4,$C$5,$B$7,$B19,K$8)</f>
        <v>107600</v>
      </c>
      <c r="L19" vm="82">
        <f>CUBEVALUE("ThisWorkbookDataModel",$C$2,$C$3,$C$4,$C$5,$B$7,$B19,L$8)</f>
        <v>105800</v>
      </c>
      <c r="M19" vm="259">
        <f>CUBEVALUE("ThisWorkbookDataModel",$C$2,$C$3,$C$4,$C$5,$B$7,$B19,M$8)</f>
        <v>55500</v>
      </c>
      <c r="O19" s="4">
        <f t="shared" si="0"/>
        <v>-8.5667215815485975E-2</v>
      </c>
      <c r="P19" s="4">
        <f t="shared" si="1"/>
        <v>-3.0630630630630651E-2</v>
      </c>
    </row>
    <row r="20" spans="1:16" x14ac:dyDescent="0.45">
      <c r="B20" s="36" t="str" vm="22">
        <f>CUBEMEMBER("ThisWorkbookDataModel",{"[dim_industry_with_descriptions].[Main Industry].&amp;[Information and cultural industries]","[dim_industry_with_descriptions].[naics_description].&amp;[Data processing, hosting, and related services]"})</f>
        <v>Data processing, hosting, and related services</v>
      </c>
      <c r="C20" t="str" vm="74">
        <f>CUBEVALUE("ThisWorkbookDataModel",$C$2,$C$3,$C$4,$C$5,$B$7,$B20,C$8)</f>
        <v/>
      </c>
      <c r="D20" t="str" vm="69">
        <f>CUBEVALUE("ThisWorkbookDataModel",$C$2,$C$3,$C$4,$C$5,$B$7,$B20,D$8)</f>
        <v/>
      </c>
      <c r="E20" t="str" vm="247">
        <f>CUBEVALUE("ThisWorkbookDataModel",$C$2,$C$3,$C$4,$C$5,$B$7,$B20,E$8)</f>
        <v/>
      </c>
      <c r="F20" t="str" vm="55">
        <f>CUBEVALUE("ThisWorkbookDataModel",$C$2,$C$3,$C$4,$C$5,$B$7,$B20,F$8)</f>
        <v/>
      </c>
      <c r="G20" t="str" vm="271">
        <f>CUBEVALUE("ThisWorkbookDataModel",$C$2,$C$3,$C$4,$C$5,$B$7,$B20,G$8)</f>
        <v/>
      </c>
      <c r="H20" t="str" vm="237">
        <f>CUBEVALUE("ThisWorkbookDataModel",$C$2,$C$3,$C$4,$C$5,$B$7,$B20,H$8)</f>
        <v/>
      </c>
      <c r="I20" t="str" vm="209">
        <f>CUBEVALUE("ThisWorkbookDataModel",$C$2,$C$3,$C$4,$C$5,$B$7,$B20,I$8)</f>
        <v/>
      </c>
      <c r="J20" t="str" vm="193">
        <f>CUBEVALUE("ThisWorkbookDataModel",$C$2,$C$3,$C$4,$C$5,$B$7,$B20,J$8)</f>
        <v/>
      </c>
      <c r="K20" t="str" vm="175">
        <f>CUBEVALUE("ThisWorkbookDataModel",$C$2,$C$3,$C$4,$C$5,$B$7,$B20,K$8)</f>
        <v/>
      </c>
      <c r="L20" t="str" vm="160">
        <f>CUBEVALUE("ThisWorkbookDataModel",$C$2,$C$3,$C$4,$C$5,$B$7,$B20,L$8)</f>
        <v/>
      </c>
      <c r="M20" vm="143">
        <f>CUBEVALUE("ThisWorkbookDataModel",$C$2,$C$3,$C$4,$C$5,$B$7,$B20,M$8)</f>
        <v>600</v>
      </c>
      <c r="O20" s="4"/>
      <c r="P20" s="4"/>
    </row>
    <row r="21" spans="1:16" x14ac:dyDescent="0.45">
      <c r="B21" s="38" t="str" vm="20">
        <f>CUBEMEMBER("ThisWorkbookDataModel",{"[dim_industry_with_descriptions].[Main Industry].&amp;[Information and cultural industries]","[dim_industry_with_descriptions].[naics_description].&amp;[Motion picture and video industries]"})</f>
        <v>Motion picture and video industries</v>
      </c>
      <c r="C21" vm="125">
        <f>CUBEVALUE("ThisWorkbookDataModel",$C$2,$C$3,$C$4,$C$5,$B$7,$B21,C$8)</f>
        <v>13400</v>
      </c>
      <c r="D21" vm="108">
        <f>CUBEVALUE("ThisWorkbookDataModel",$C$2,$C$3,$C$4,$C$5,$B$7,$B21,D$8)</f>
        <v>13200</v>
      </c>
      <c r="E21" vm="92">
        <f>CUBEVALUE("ThisWorkbookDataModel",$C$2,$C$3,$C$4,$C$5,$B$7,$B21,E$8)</f>
        <v>17600</v>
      </c>
      <c r="F21" vm="185">
        <f>CUBEVALUE("ThisWorkbookDataModel",$C$2,$C$3,$C$4,$C$5,$B$7,$B21,F$8)</f>
        <v>16100</v>
      </c>
      <c r="G21" vm="295">
        <f>CUBEVALUE("ThisWorkbookDataModel",$C$2,$C$3,$C$4,$C$5,$B$7,$B21,G$8)</f>
        <v>11500</v>
      </c>
      <c r="H21" vm="255">
        <f>CUBEVALUE("ThisWorkbookDataModel",$C$2,$C$3,$C$4,$C$5,$B$7,$B21,H$8)</f>
        <v>13000</v>
      </c>
      <c r="I21" vm="287">
        <f>CUBEVALUE("ThisWorkbookDataModel",$C$2,$C$3,$C$4,$C$5,$B$7,$B21,I$8)</f>
        <v>19600</v>
      </c>
      <c r="J21" vm="281">
        <f>CUBEVALUE("ThisWorkbookDataModel",$C$2,$C$3,$C$4,$C$5,$B$7,$B21,J$8)</f>
        <v>19200</v>
      </c>
      <c r="K21" vm="54">
        <f>CUBEVALUE("ThisWorkbookDataModel",$C$2,$C$3,$C$4,$C$5,$B$7,$B21,K$8)</f>
        <v>21400</v>
      </c>
      <c r="L21" vm="270">
        <f>CUBEVALUE("ThisWorkbookDataModel",$C$2,$C$3,$C$4,$C$5,$B$7,$B21,L$8)</f>
        <v>21500</v>
      </c>
      <c r="M21" vm="236">
        <f>CUBEVALUE("ThisWorkbookDataModel",$C$2,$C$3,$C$4,$C$5,$B$7,$B21,M$8)</f>
        <v>10700</v>
      </c>
      <c r="O21" s="4">
        <f t="shared" si="0"/>
        <v>-0.14179104477611937</v>
      </c>
      <c r="P21" s="4">
        <f t="shared" si="1"/>
        <v>0.86086956521739122</v>
      </c>
    </row>
    <row r="22" spans="1:16" x14ac:dyDescent="0.45">
      <c r="B22" s="38" t="str" vm="18">
        <f>CUBEMEMBER("ThisWorkbookDataModel",{"[dim_industry_with_descriptions].[Main Industry].&amp;[Information and cultural industries]","[dim_industry_with_descriptions].[naics_description].&amp;[Newspaper, periodical, book and directory publishers]"})</f>
        <v>Newspaper, periodical, book and directory publishers</v>
      </c>
      <c r="C22" vm="208">
        <f>CUBEVALUE("ThisWorkbookDataModel",$C$2,$C$3,$C$4,$C$5,$B$7,$B22,C$8)</f>
        <v>24800</v>
      </c>
      <c r="D22" vm="192">
        <f>CUBEVALUE("ThisWorkbookDataModel",$C$2,$C$3,$C$4,$C$5,$B$7,$B22,D$8)</f>
        <v>31900</v>
      </c>
      <c r="E22" vm="174">
        <f>CUBEVALUE("ThisWorkbookDataModel",$C$2,$C$3,$C$4,$C$5,$B$7,$B22,E$8)</f>
        <v>28500</v>
      </c>
      <c r="F22" vm="159">
        <f>CUBEVALUE("ThisWorkbookDataModel",$C$2,$C$3,$C$4,$C$5,$B$7,$B22,F$8)</f>
        <v>31300</v>
      </c>
      <c r="G22" vm="142">
        <f>CUBEVALUE("ThisWorkbookDataModel",$C$2,$C$3,$C$4,$C$5,$B$7,$B22,G$8)</f>
        <v>22000</v>
      </c>
      <c r="H22" vm="124">
        <f>CUBEVALUE("ThisWorkbookDataModel",$C$2,$C$3,$C$4,$C$5,$B$7,$B22,H$8)</f>
        <v>20100</v>
      </c>
      <c r="I22" vm="107">
        <f>CUBEVALUE("ThisWorkbookDataModel",$C$2,$C$3,$C$4,$C$5,$B$7,$B22,I$8)</f>
        <v>16300</v>
      </c>
      <c r="J22" vm="91">
        <f>CUBEVALUE("ThisWorkbookDataModel",$C$2,$C$3,$C$4,$C$5,$B$7,$B22,J$8)</f>
        <v>15500</v>
      </c>
      <c r="K22" vm="152">
        <f>CUBEVALUE("ThisWorkbookDataModel",$C$2,$C$3,$C$4,$C$5,$B$7,$B22,K$8)</f>
        <v>15300</v>
      </c>
      <c r="L22" vm="78">
        <f>CUBEVALUE("ThisWorkbookDataModel",$C$2,$C$3,$C$4,$C$5,$B$7,$B22,L$8)</f>
        <v>16300</v>
      </c>
      <c r="M22" vm="221">
        <f>CUBEVALUE("ThisWorkbookDataModel",$C$2,$C$3,$C$4,$C$5,$B$7,$B22,M$8)</f>
        <v>8000</v>
      </c>
      <c r="O22" s="4">
        <f t="shared" si="0"/>
        <v>-0.11290322580645162</v>
      </c>
      <c r="P22" s="4">
        <f t="shared" si="1"/>
        <v>-0.30454545454545456</v>
      </c>
    </row>
    <row r="23" spans="1:16" x14ac:dyDescent="0.45">
      <c r="B23" s="36" t="str" vm="17">
        <f>CUBEMEMBER("ThisWorkbookDataModel",{"[dim_industry_with_descriptions].[Main Industry].&amp;[Information and cultural industries]","[dim_industry_with_descriptions].[naics_description].&amp;[Other information services]"})</f>
        <v>Other information services</v>
      </c>
      <c r="C23" vm="251">
        <f>CUBEVALUE("ThisWorkbookDataModel",$C$2,$C$3,$C$4,$C$5,$B$7,$B23,C$8)</f>
        <v>11100</v>
      </c>
      <c r="D23" vm="64">
        <f>CUBEVALUE("ThisWorkbookDataModel",$C$2,$C$3,$C$4,$C$5,$B$7,$B23,D$8)</f>
        <v>10000</v>
      </c>
      <c r="E23" vm="53">
        <f>CUBEVALUE("ThisWorkbookDataModel",$C$2,$C$3,$C$4,$C$5,$B$7,$B23,E$8)</f>
        <v>11000</v>
      </c>
      <c r="F23" vm="269">
        <f>CUBEVALUE("ThisWorkbookDataModel",$C$2,$C$3,$C$4,$C$5,$B$7,$B23,F$8)</f>
        <v>8600</v>
      </c>
      <c r="G23" vm="235">
        <f>CUBEVALUE("ThisWorkbookDataModel",$C$2,$C$3,$C$4,$C$5,$B$7,$B23,G$8)</f>
        <v>12100</v>
      </c>
      <c r="H23" vm="207">
        <f>CUBEVALUE("ThisWorkbookDataModel",$C$2,$C$3,$C$4,$C$5,$B$7,$B23,H$8)</f>
        <v>6300</v>
      </c>
      <c r="I23" vm="191">
        <f>CUBEVALUE("ThisWorkbookDataModel",$C$2,$C$3,$C$4,$C$5,$B$7,$B23,I$8)</f>
        <v>8100</v>
      </c>
      <c r="J23" vm="173">
        <f>CUBEVALUE("ThisWorkbookDataModel",$C$2,$C$3,$C$4,$C$5,$B$7,$B23,J$8)</f>
        <v>9800</v>
      </c>
      <c r="K23" vm="158">
        <f>CUBEVALUE("ThisWorkbookDataModel",$C$2,$C$3,$C$4,$C$5,$B$7,$B23,K$8)</f>
        <v>12700</v>
      </c>
      <c r="L23" vm="141">
        <f>CUBEVALUE("ThisWorkbookDataModel",$C$2,$C$3,$C$4,$C$5,$B$7,$B23,L$8)</f>
        <v>7000</v>
      </c>
      <c r="M23" vm="123">
        <f>CUBEVALUE("ThisWorkbookDataModel",$C$2,$C$3,$C$4,$C$5,$B$7,$B23,M$8)</f>
        <v>4000</v>
      </c>
      <c r="O23" s="4">
        <f t="shared" si="0"/>
        <v>9.0090090090090058E-2</v>
      </c>
      <c r="P23" s="4">
        <f t="shared" si="1"/>
        <v>4.9586776859504189E-2</v>
      </c>
    </row>
    <row r="24" spans="1:16" x14ac:dyDescent="0.45">
      <c r="B24" s="36" t="str" vm="16">
        <f>CUBEMEMBER("ThisWorkbookDataModel",{"[dim_industry_with_descriptions].[Main Industry].&amp;[Information and cultural industries]","[dim_industry_with_descriptions].[naics_description].&amp;[Other telecommunications]"})</f>
        <v>Other telecommunications</v>
      </c>
      <c r="C24" vm="106">
        <f>CUBEVALUE("ThisWorkbookDataModel",$C$2,$C$3,$C$4,$C$5,$B$7,$B24,C$8)</f>
        <v>500</v>
      </c>
      <c r="D24" t="str" vm="90">
        <f>CUBEVALUE("ThisWorkbookDataModel",$C$2,$C$3,$C$4,$C$5,$B$7,$B24,D$8)</f>
        <v/>
      </c>
      <c r="E24" t="str" vm="117">
        <f>CUBEVALUE("ThisWorkbookDataModel",$C$2,$C$3,$C$4,$C$5,$B$7,$B24,E$8)</f>
        <v/>
      </c>
      <c r="F24" t="str" vm="225">
        <f>CUBEVALUE("ThisWorkbookDataModel",$C$2,$C$3,$C$4,$C$5,$B$7,$B24,F$8)</f>
        <v/>
      </c>
      <c r="G24" t="str" vm="254">
        <f>CUBEVALUE("ThisWorkbookDataModel",$C$2,$C$3,$C$4,$C$5,$B$7,$B24,G$8)</f>
        <v/>
      </c>
      <c r="H24" vm="286">
        <f>CUBEVALUE("ThisWorkbookDataModel",$C$2,$C$3,$C$4,$C$5,$B$7,$B24,H$8)</f>
        <v>1100</v>
      </c>
      <c r="I24" t="str" vm="246">
        <f>CUBEVALUE("ThisWorkbookDataModel",$C$2,$C$3,$C$4,$C$5,$B$7,$B24,I$8)</f>
        <v/>
      </c>
      <c r="J24" vm="52">
        <f>CUBEVALUE("ThisWorkbookDataModel",$C$2,$C$3,$C$4,$C$5,$B$7,$B24,J$8)</f>
        <v>1000</v>
      </c>
      <c r="K24" t="str" vm="268">
        <f>CUBEVALUE("ThisWorkbookDataModel",$C$2,$C$3,$C$4,$C$5,$B$7,$B24,K$8)</f>
        <v/>
      </c>
      <c r="L24" t="str" vm="234">
        <f>CUBEVALUE("ThisWorkbookDataModel",$C$2,$C$3,$C$4,$C$5,$B$7,$B24,L$8)</f>
        <v/>
      </c>
      <c r="M24" vm="206">
        <f>CUBEVALUE("ThisWorkbookDataModel",$C$2,$C$3,$C$4,$C$5,$B$7,$B24,M$8)</f>
        <v>1900</v>
      </c>
      <c r="O24" s="4"/>
      <c r="P24" s="4"/>
    </row>
    <row r="25" spans="1:16" x14ac:dyDescent="0.45">
      <c r="B25" s="38" t="str" vm="15">
        <f>CUBEMEMBER("ThisWorkbookDataModel",{"[dim_industry_with_descriptions].[Main Industry].&amp;[Information and cultural industries]","[dim_industry_with_descriptions].[naics_description].&amp;[Pay and specialty television]"})</f>
        <v>Pay and specialty television</v>
      </c>
      <c r="C25" t="str" vm="190">
        <f>CUBEVALUE("ThisWorkbookDataModel",$C$2,$C$3,$C$4,$C$5,$B$7,$B25,C$8)</f>
        <v/>
      </c>
      <c r="D25" t="str" vm="183">
        <f>CUBEVALUE("ThisWorkbookDataModel",$C$2,$C$3,$C$4,$C$5,$B$7,$B25,D$8)</f>
        <v/>
      </c>
      <c r="E25" t="str" vm="157">
        <f>CUBEVALUE("ThisWorkbookDataModel",$C$2,$C$3,$C$4,$C$5,$B$7,$B25,E$8)</f>
        <v/>
      </c>
      <c r="F25" t="str" vm="140">
        <f>CUBEVALUE("ThisWorkbookDataModel",$C$2,$C$3,$C$4,$C$5,$B$7,$B25,F$8)</f>
        <v/>
      </c>
      <c r="G25" t="str" vm="122">
        <f>CUBEVALUE("ThisWorkbookDataModel",$C$2,$C$3,$C$4,$C$5,$B$7,$B25,G$8)</f>
        <v/>
      </c>
      <c r="H25" t="str" vm="105">
        <f>CUBEVALUE("ThisWorkbookDataModel",$C$2,$C$3,$C$4,$C$5,$B$7,$B25,H$8)</f>
        <v/>
      </c>
      <c r="I25" t="str" vm="89">
        <f>CUBEVALUE("ThisWorkbookDataModel",$C$2,$C$3,$C$4,$C$5,$B$7,$B25,I$8)</f>
        <v/>
      </c>
      <c r="J25" t="str" vm="298">
        <f>CUBEVALUE("ThisWorkbookDataModel",$C$2,$C$3,$C$4,$C$5,$B$7,$B25,J$8)</f>
        <v/>
      </c>
      <c r="K25" t="str" vm="77">
        <f>CUBEVALUE("ThisWorkbookDataModel",$C$2,$C$3,$C$4,$C$5,$B$7,$B25,K$8)</f>
        <v/>
      </c>
      <c r="L25" t="str" vm="73">
        <f>CUBEVALUE("ThisWorkbookDataModel",$C$2,$C$3,$C$4,$C$5,$B$7,$B25,L$8)</f>
        <v/>
      </c>
      <c r="M25" t="str" vm="68">
        <f>CUBEVALUE("ThisWorkbookDataModel",$C$2,$C$3,$C$4,$C$5,$B$7,$B25,M$8)</f>
        <v/>
      </c>
      <c r="O25" s="4"/>
      <c r="P25" s="4"/>
    </row>
    <row r="26" spans="1:16" x14ac:dyDescent="0.45">
      <c r="B26" s="38" t="str" vm="40">
        <f>CUBEMEMBER("ThisWorkbookDataModel",{"[dim_industry_with_descriptions].[Main Industry].&amp;[Information and cultural industries]","[dim_industry_with_descriptions].[naics_description].&amp;[Radio and television broadcasting]"})</f>
        <v>Radio and television broadcasting</v>
      </c>
      <c r="C26" vm="280">
        <f>CUBEVALUE("ThisWorkbookDataModel",$C$2,$C$3,$C$4,$C$5,$B$7,$B26,C$8)</f>
        <v>18000</v>
      </c>
      <c r="D26" vm="51">
        <f>CUBEVALUE("ThisWorkbookDataModel",$C$2,$C$3,$C$4,$C$5,$B$7,$B26,D$8)</f>
        <v>13400</v>
      </c>
      <c r="E26" vm="267">
        <f>CUBEVALUE("ThisWorkbookDataModel",$C$2,$C$3,$C$4,$C$5,$B$7,$B26,E$8)</f>
        <v>24100</v>
      </c>
      <c r="F26" vm="233">
        <f>CUBEVALUE("ThisWorkbookDataModel",$C$2,$C$3,$C$4,$C$5,$B$7,$B26,F$8)</f>
        <v>13500</v>
      </c>
      <c r="G26" vm="205">
        <f>CUBEVALUE("ThisWorkbookDataModel",$C$2,$C$3,$C$4,$C$5,$B$7,$B26,G$8)</f>
        <v>13600</v>
      </c>
      <c r="H26" vm="189">
        <f>CUBEVALUE("ThisWorkbookDataModel",$C$2,$C$3,$C$4,$C$5,$B$7,$B26,H$8)</f>
        <v>18600</v>
      </c>
      <c r="I26" vm="172">
        <f>CUBEVALUE("ThisWorkbookDataModel",$C$2,$C$3,$C$4,$C$5,$B$7,$B26,I$8)</f>
        <v>13700</v>
      </c>
      <c r="J26" vm="156">
        <f>CUBEVALUE("ThisWorkbookDataModel",$C$2,$C$3,$C$4,$C$5,$B$7,$B26,J$8)</f>
        <v>12100</v>
      </c>
      <c r="K26" vm="139">
        <f>CUBEVALUE("ThisWorkbookDataModel",$C$2,$C$3,$C$4,$C$5,$B$7,$B26,K$8)</f>
        <v>14500</v>
      </c>
      <c r="L26" vm="121">
        <f>CUBEVALUE("ThisWorkbookDataModel",$C$2,$C$3,$C$4,$C$5,$B$7,$B26,L$8)</f>
        <v>13700</v>
      </c>
      <c r="M26" vm="104">
        <f>CUBEVALUE("ThisWorkbookDataModel",$C$2,$C$3,$C$4,$C$5,$B$7,$B26,M$8)</f>
        <v>8300</v>
      </c>
      <c r="O26" s="4">
        <f t="shared" si="0"/>
        <v>-0.24444444444444446</v>
      </c>
      <c r="P26" s="4">
        <f t="shared" si="1"/>
        <v>6.6176470588235281E-2</v>
      </c>
    </row>
    <row r="27" spans="1:16" x14ac:dyDescent="0.45">
      <c r="B27" s="36" t="str" vm="35">
        <f>CUBEMEMBER("ThisWorkbookDataModel",{"[dim_industry_with_descriptions].[Main Industry].&amp;[Information and cultural industries]","[dim_industry_with_descriptions].[naics_description].&amp;[Satellite telecommunications]"})</f>
        <v>Satellite telecommunications</v>
      </c>
      <c r="C27" t="str" vm="88">
        <f>CUBEVALUE("ThisWorkbookDataModel",$C$2,$C$3,$C$4,$C$5,$B$7,$B27,C$8)</f>
        <v/>
      </c>
      <c r="D27" t="str" vm="228">
        <f>CUBEVALUE("ThisWorkbookDataModel",$C$2,$C$3,$C$4,$C$5,$B$7,$B27,D$8)</f>
        <v/>
      </c>
      <c r="E27" t="str" vm="258">
        <f>CUBEVALUE("ThisWorkbookDataModel",$C$2,$C$3,$C$4,$C$5,$B$7,$B27,E$8)</f>
        <v/>
      </c>
      <c r="F27" t="str" vm="291">
        <f>CUBEVALUE("ThisWorkbookDataModel",$C$2,$C$3,$C$4,$C$5,$B$7,$B27,F$8)</f>
        <v/>
      </c>
      <c r="G27" t="str" vm="285">
        <f>CUBEVALUE("ThisWorkbookDataModel",$C$2,$C$3,$C$4,$C$5,$B$7,$B27,G$8)</f>
        <v/>
      </c>
      <c r="H27" t="str" vm="217">
        <f>CUBEVALUE("ThisWorkbookDataModel",$C$2,$C$3,$C$4,$C$5,$B$7,$B27,H$8)</f>
        <v/>
      </c>
      <c r="I27" t="str" vm="50">
        <f>CUBEVALUE("ThisWorkbookDataModel",$C$2,$C$3,$C$4,$C$5,$B$7,$B27,I$8)</f>
        <v/>
      </c>
      <c r="J27" t="str" vm="266">
        <f>CUBEVALUE("ThisWorkbookDataModel",$C$2,$C$3,$C$4,$C$5,$B$7,$B27,J$8)</f>
        <v/>
      </c>
      <c r="K27" t="str" vm="232">
        <f>CUBEVALUE("ThisWorkbookDataModel",$C$2,$C$3,$C$4,$C$5,$B$7,$B27,K$8)</f>
        <v/>
      </c>
      <c r="L27" t="str" vm="204">
        <f>CUBEVALUE("ThisWorkbookDataModel",$C$2,$C$3,$C$4,$C$5,$B$7,$B27,L$8)</f>
        <v/>
      </c>
      <c r="M27" t="str" vm="188">
        <f>CUBEVALUE("ThisWorkbookDataModel",$C$2,$C$3,$C$4,$C$5,$B$7,$B27,M$8)</f>
        <v/>
      </c>
      <c r="O27" s="4"/>
      <c r="P27" s="4"/>
    </row>
    <row r="28" spans="1:16" x14ac:dyDescent="0.45">
      <c r="B28" s="36" t="str" vm="12">
        <f>CUBEMEMBER("ThisWorkbookDataModel",{"[dim_industry_with_descriptions].[Main Industry].&amp;[Information and cultural industries]","[dim_industry_with_descriptions].[naics_description].&amp;[Software publishers]"})</f>
        <v>Software publishers</v>
      </c>
      <c r="C28" vm="171">
        <f>CUBEVALUE("ThisWorkbookDataModel",$C$2,$C$3,$C$4,$C$5,$B$7,$B28,C$8)</f>
        <v>1900</v>
      </c>
      <c r="D28" vm="155">
        <f>CUBEVALUE("ThisWorkbookDataModel",$C$2,$C$3,$C$4,$C$5,$B$7,$B28,D$8)</f>
        <v>1500</v>
      </c>
      <c r="E28" t="str" vm="138">
        <f>CUBEVALUE("ThisWorkbookDataModel",$C$2,$C$3,$C$4,$C$5,$B$7,$B28,E$8)</f>
        <v/>
      </c>
      <c r="F28" t="str" vm="120">
        <f>CUBEVALUE("ThisWorkbookDataModel",$C$2,$C$3,$C$4,$C$5,$B$7,$B28,F$8)</f>
        <v/>
      </c>
      <c r="G28" t="str" vm="103">
        <f>CUBEVALUE("ThisWorkbookDataModel",$C$2,$C$3,$C$4,$C$5,$B$7,$B28,G$8)</f>
        <v/>
      </c>
      <c r="H28" t="str" vm="87">
        <f>CUBEVALUE("ThisWorkbookDataModel",$C$2,$C$3,$C$4,$C$5,$B$7,$B28,H$8)</f>
        <v/>
      </c>
      <c r="I28" vm="261">
        <f>CUBEVALUE("ThisWorkbookDataModel",$C$2,$C$3,$C$4,$C$5,$B$7,$B28,I$8)</f>
        <v>500</v>
      </c>
      <c r="J28" vm="294">
        <f>CUBEVALUE("ThisWorkbookDataModel",$C$2,$C$3,$C$4,$C$5,$B$7,$B28,J$8)</f>
        <v>500</v>
      </c>
      <c r="K28" t="str" vm="72">
        <f>CUBEVALUE("ThisWorkbookDataModel",$C$2,$C$3,$C$4,$C$5,$B$7,$B28,K$8)</f>
        <v/>
      </c>
      <c r="L28" vm="250">
        <f>CUBEVALUE("ThisWorkbookDataModel",$C$2,$C$3,$C$4,$C$5,$B$7,$B28,L$8)</f>
        <v>6300</v>
      </c>
      <c r="M28" vm="245">
        <f>CUBEVALUE("ThisWorkbookDataModel",$C$2,$C$3,$C$4,$C$5,$B$7,$B28,M$8)</f>
        <v>1900</v>
      </c>
      <c r="O28" s="4"/>
      <c r="P28" s="4"/>
    </row>
    <row r="29" spans="1:16" x14ac:dyDescent="0.45">
      <c r="B29" s="38" t="str" vm="42">
        <f>CUBEMEMBER("ThisWorkbookDataModel",{"[dim_industry_with_descriptions].[Main Industry].&amp;[Information and cultural industries]","[dim_industry_with_descriptions].[naics_description].&amp;[Sound recording industries]"})</f>
        <v>Sound recording industries</v>
      </c>
      <c r="C29" t="str" vm="49">
        <f>CUBEVALUE("ThisWorkbookDataModel",$C$2,$C$3,$C$4,$C$5,$B$7,$B29,C$8)</f>
        <v/>
      </c>
      <c r="D29" t="str" vm="265">
        <f>CUBEVALUE("ThisWorkbookDataModel",$C$2,$C$3,$C$4,$C$5,$B$7,$B29,D$8)</f>
        <v/>
      </c>
      <c r="E29" t="str" vm="231">
        <f>CUBEVALUE("ThisWorkbookDataModel",$C$2,$C$3,$C$4,$C$5,$B$7,$B29,E$8)</f>
        <v/>
      </c>
      <c r="F29" t="str" vm="203">
        <f>CUBEVALUE("ThisWorkbookDataModel",$C$2,$C$3,$C$4,$C$5,$B$7,$B29,F$8)</f>
        <v/>
      </c>
      <c r="G29" t="str" vm="187">
        <f>CUBEVALUE("ThisWorkbookDataModel",$C$2,$C$3,$C$4,$C$5,$B$7,$B29,G$8)</f>
        <v/>
      </c>
      <c r="H29" t="str" vm="170">
        <f>CUBEVALUE("ThisWorkbookDataModel",$C$2,$C$3,$C$4,$C$5,$B$7,$B29,H$8)</f>
        <v/>
      </c>
      <c r="I29" t="str" vm="154">
        <f>CUBEVALUE("ThisWorkbookDataModel",$C$2,$C$3,$C$4,$C$5,$B$7,$B29,I$8)</f>
        <v/>
      </c>
      <c r="J29" t="str" vm="137">
        <f>CUBEVALUE("ThisWorkbookDataModel",$C$2,$C$3,$C$4,$C$5,$B$7,$B29,J$8)</f>
        <v/>
      </c>
      <c r="K29" t="str" vm="119">
        <f>CUBEVALUE("ThisWorkbookDataModel",$C$2,$C$3,$C$4,$C$5,$B$7,$B29,K$8)</f>
        <v/>
      </c>
      <c r="L29" t="str" vm="102">
        <f>CUBEVALUE("ThisWorkbookDataModel",$C$2,$C$3,$C$4,$C$5,$B$7,$B29,L$8)</f>
        <v/>
      </c>
      <c r="M29" t="str" vm="86">
        <f>CUBEVALUE("ThisWorkbookDataModel",$C$2,$C$3,$C$4,$C$5,$B$7,$B29,M$8)</f>
        <v/>
      </c>
      <c r="O29" s="4"/>
      <c r="P29" s="4"/>
    </row>
    <row r="30" spans="1:16" x14ac:dyDescent="0.45">
      <c r="A30" t="s">
        <v>93</v>
      </c>
      <c r="B30" s="39" t="str" vm="37">
        <f>CUBEMEMBER("ThisWorkbookDataModel",{"[dim_industry_with_descriptions].[Main Industry].&amp;[Information and cultural industries]","[dim_industry_with_descriptions].[naics_description].&amp;[Wired telecommunications carriers]"})</f>
        <v>Wired telecommunications carriers</v>
      </c>
      <c r="C30" vm="81">
        <f>CUBEVALUE("ThisWorkbookDataModel",$C$2,$C$3,$C$4,$C$5,$B$7,$B30,C$8)</f>
        <v>51100</v>
      </c>
      <c r="D30" vm="224">
        <f>CUBEVALUE("ThisWorkbookDataModel",$C$2,$C$3,$C$4,$C$5,$B$7,$B30,D$8)</f>
        <v>58300</v>
      </c>
      <c r="E30" vm="253">
        <f>CUBEVALUE("ThisWorkbookDataModel",$C$2,$C$3,$C$4,$C$5,$B$7,$B30,E$8)</f>
        <v>61800</v>
      </c>
      <c r="F30" vm="67">
        <f>CUBEVALUE("ThisWorkbookDataModel",$C$2,$C$3,$C$4,$C$5,$B$7,$B30,F$8)</f>
        <v>59800</v>
      </c>
      <c r="G30" vm="279">
        <f>CUBEVALUE("ThisWorkbookDataModel",$C$2,$C$3,$C$4,$C$5,$B$7,$B30,G$8)</f>
        <v>51800</v>
      </c>
      <c r="H30" vm="48">
        <f>CUBEVALUE("ThisWorkbookDataModel",$C$2,$C$3,$C$4,$C$5,$B$7,$B30,H$8)</f>
        <v>54100</v>
      </c>
      <c r="I30" vm="264">
        <f>CUBEVALUE("ThisWorkbookDataModel",$C$2,$C$3,$C$4,$C$5,$B$7,$B30,I$8)</f>
        <v>55200</v>
      </c>
      <c r="J30" vm="230">
        <f>CUBEVALUE("ThisWorkbookDataModel",$C$2,$C$3,$C$4,$C$5,$B$7,$B30,J$8)</f>
        <v>45200</v>
      </c>
      <c r="K30" vm="202">
        <f>CUBEVALUE("ThisWorkbookDataModel",$C$2,$C$3,$C$4,$C$5,$B$7,$B30,K$8)</f>
        <v>43700</v>
      </c>
      <c r="L30" vm="186">
        <f>CUBEVALUE("ThisWorkbookDataModel",$C$2,$C$3,$C$4,$C$5,$B$7,$B30,L$8)</f>
        <v>41000</v>
      </c>
      <c r="M30" vm="169">
        <f>CUBEVALUE("ThisWorkbookDataModel",$C$2,$C$3,$C$4,$C$5,$B$7,$B30,M$8)</f>
        <v>20100</v>
      </c>
      <c r="O30" s="4">
        <f t="shared" ref="O27:O31" si="2">G30/C30-1</f>
        <v>1.3698630136986356E-2</v>
      </c>
      <c r="P30" s="4">
        <f t="shared" ref="P27:P31" si="3">K30/G30-1</f>
        <v>-0.15637065637065639</v>
      </c>
    </row>
    <row r="31" spans="1:16" x14ac:dyDescent="0.45">
      <c r="B31" s="36" t="str" vm="32">
        <f>CUBEMEMBER("ThisWorkbookDataModel",{"[dim_industry_with_descriptions].[Main Industry].&amp;[Information and cultural industries]","[dim_industry_with_descriptions].[naics_description].&amp;[Wireless telecommunications carriers (except satellite)]"})</f>
        <v>Wireless telecommunications carriers (except satellite)</v>
      </c>
      <c r="C31" vm="153">
        <f>CUBEVALUE("ThisWorkbookDataModel",$C$2,$C$3,$C$4,$C$5,$B$7,$B31,C$8)</f>
        <v>600</v>
      </c>
      <c r="D31" vm="136">
        <f>CUBEVALUE("ThisWorkbookDataModel",$C$2,$C$3,$C$4,$C$5,$B$7,$B31,D$8)</f>
        <v>1000</v>
      </c>
      <c r="E31" vm="118">
        <f>CUBEVALUE("ThisWorkbookDataModel",$C$2,$C$3,$C$4,$C$5,$B$7,$B31,E$8)</f>
        <v>500</v>
      </c>
      <c r="F31" t="str" vm="101">
        <f>CUBEVALUE("ThisWorkbookDataModel",$C$2,$C$3,$C$4,$C$5,$B$7,$B31,F$8)</f>
        <v/>
      </c>
      <c r="G31" t="str" vm="85">
        <f>CUBEVALUE("ThisWorkbookDataModel",$C$2,$C$3,$C$4,$C$5,$B$7,$B31,G$8)</f>
        <v/>
      </c>
      <c r="H31" t="str" vm="84">
        <f>CUBEVALUE("ThisWorkbookDataModel",$C$2,$C$3,$C$4,$C$5,$B$7,$B31,H$8)</f>
        <v/>
      </c>
      <c r="I31" t="str" vm="76">
        <f>CUBEVALUE("ThisWorkbookDataModel",$C$2,$C$3,$C$4,$C$5,$B$7,$B31,I$8)</f>
        <v/>
      </c>
      <c r="J31" t="str" vm="220">
        <f>CUBEVALUE("ThisWorkbookDataModel",$C$2,$C$3,$C$4,$C$5,$B$7,$B31,J$8)</f>
        <v/>
      </c>
      <c r="K31" t="str" vm="284">
        <f>CUBEVALUE("ThisWorkbookDataModel",$C$2,$C$3,$C$4,$C$5,$B$7,$B31,K$8)</f>
        <v/>
      </c>
      <c r="L31" t="str" vm="63">
        <f>CUBEVALUE("ThisWorkbookDataModel",$C$2,$C$3,$C$4,$C$5,$B$7,$B31,L$8)</f>
        <v/>
      </c>
      <c r="M31" t="str" vm="47">
        <f>CUBEVALUE("ThisWorkbookDataModel",$C$2,$C$3,$C$4,$C$5,$B$7,$B31,M$8)</f>
        <v/>
      </c>
      <c r="O31" s="4"/>
      <c r="P31" s="4"/>
    </row>
    <row r="33" spans="2:16" x14ac:dyDescent="0.45">
      <c r="C33" s="6">
        <f>(C19+C9)/12</f>
        <v>21825</v>
      </c>
      <c r="D33" s="6">
        <f t="shared" ref="D33:M33" si="4">(D19+D9)/12</f>
        <v>22475</v>
      </c>
      <c r="E33" s="6">
        <f t="shared" si="4"/>
        <v>22791.666666666668</v>
      </c>
      <c r="F33" s="6">
        <f t="shared" si="4"/>
        <v>24516.666666666668</v>
      </c>
      <c r="G33" s="6">
        <f t="shared" si="4"/>
        <v>22100</v>
      </c>
      <c r="H33" s="6">
        <f t="shared" si="4"/>
        <v>22866.666666666668</v>
      </c>
      <c r="I33" s="6">
        <f t="shared" si="4"/>
        <v>23325</v>
      </c>
      <c r="J33" s="6">
        <f t="shared" si="4"/>
        <v>23816.666666666668</v>
      </c>
      <c r="K33" s="6">
        <f t="shared" si="4"/>
        <v>24350</v>
      </c>
      <c r="L33" s="6">
        <f t="shared" si="4"/>
        <v>22958.333333333332</v>
      </c>
      <c r="M33" s="6">
        <f>(M19+M9)/7</f>
        <v>20742.857142857141</v>
      </c>
      <c r="O33" s="4">
        <f>G33/C33-1</f>
        <v>1.2600229095074411E-2</v>
      </c>
      <c r="P33" s="4">
        <f>K33/G33-1</f>
        <v>0.1018099547511313</v>
      </c>
    </row>
    <row r="35" spans="2:16" x14ac:dyDescent="0.45">
      <c r="B35" s="37" t="s">
        <v>92</v>
      </c>
      <c r="C35">
        <f>(C13+C14+C16+C21+C22+C26)/12</f>
        <v>8075</v>
      </c>
      <c r="D35">
        <f t="shared" ref="D35:M35" si="5">(D13+D14+D16+D21+D22+D26)/12</f>
        <v>8441.6666666666661</v>
      </c>
      <c r="E35">
        <f t="shared" si="5"/>
        <v>8541.6666666666661</v>
      </c>
      <c r="F35">
        <f t="shared" si="5"/>
        <v>9400</v>
      </c>
      <c r="G35">
        <f t="shared" si="5"/>
        <v>7875</v>
      </c>
      <c r="H35">
        <f t="shared" si="5"/>
        <v>7958.333333333333</v>
      </c>
      <c r="I35">
        <f t="shared" si="5"/>
        <v>8083.333333333333</v>
      </c>
      <c r="J35">
        <f t="shared" si="5"/>
        <v>7900</v>
      </c>
      <c r="K35">
        <f t="shared" si="5"/>
        <v>8725</v>
      </c>
      <c r="L35">
        <f t="shared" si="5"/>
        <v>8175</v>
      </c>
      <c r="M35">
        <f t="shared" si="5"/>
        <v>4658.333333333333</v>
      </c>
      <c r="O35" s="4">
        <f>G35/C35-1</f>
        <v>-2.4767801857585092E-2</v>
      </c>
      <c r="P35" s="4">
        <f>K35/G35-1</f>
        <v>0.107936507936508</v>
      </c>
    </row>
    <row r="372" spans="2:16" x14ac:dyDescent="0.45">
      <c r="B372" s="2" t="s">
        <v>49</v>
      </c>
    </row>
    <row r="373" spans="2:16" x14ac:dyDescent="0.45">
      <c r="O373" t="s">
        <v>86</v>
      </c>
      <c r="P373" t="s">
        <v>80</v>
      </c>
    </row>
    <row r="374" spans="2:16" x14ac:dyDescent="0.45">
      <c r="B374" t="str">
        <f>B8</f>
        <v>Row Labels</v>
      </c>
      <c r="C374" s="7">
        <f>C8/12</f>
        <v>167.5</v>
      </c>
      <c r="D374" s="7">
        <f>D8/12</f>
        <v>167.58333333333334</v>
      </c>
      <c r="E374" s="7">
        <f>E8/12</f>
        <v>167.66666666666666</v>
      </c>
      <c r="F374" s="7">
        <f>F8/12</f>
        <v>167.75</v>
      </c>
      <c r="G374" s="7">
        <f>G8/12</f>
        <v>167.83333333333334</v>
      </c>
      <c r="H374" s="7">
        <f>H8/12</f>
        <v>167.91666666666666</v>
      </c>
      <c r="I374" s="7">
        <f>I8/12</f>
        <v>168</v>
      </c>
      <c r="J374" s="7">
        <f>J8/12</f>
        <v>168.08333333333334</v>
      </c>
      <c r="K374" s="7">
        <f>K8/12</f>
        <v>168.16666666666666</v>
      </c>
      <c r="L374" s="7">
        <f>L8/12</f>
        <v>168.25</v>
      </c>
      <c r="M374" s="7">
        <f>M8/7</f>
        <v>288.57142857142856</v>
      </c>
      <c r="O374" s="8">
        <f>(G374/C374)^(1/4)-1</f>
        <v>4.9714159028613203E-4</v>
      </c>
      <c r="P374" s="8">
        <f>(K374/G374)^(1/4)-1</f>
        <v>4.9615495293253709E-4</v>
      </c>
    </row>
    <row r="375" spans="2:16" x14ac:dyDescent="0.45">
      <c r="B375" t="str" vm="41">
        <f>B9</f>
        <v>Arts, entertainment and recreation</v>
      </c>
      <c r="C375" s="7">
        <f>C9/12</f>
        <v>11708.333333333334</v>
      </c>
      <c r="D375" s="7">
        <f>D9/12</f>
        <v>11700</v>
      </c>
      <c r="E375" s="7">
        <f>E9/12</f>
        <v>10833.333333333334</v>
      </c>
      <c r="F375" s="7">
        <f>F9/12</f>
        <v>13741.666666666666</v>
      </c>
      <c r="G375" s="7">
        <f>G9/12</f>
        <v>12850</v>
      </c>
      <c r="H375" s="7">
        <f>H9/12</f>
        <v>13433.333333333334</v>
      </c>
      <c r="I375" s="7">
        <f>I9/12</f>
        <v>13875</v>
      </c>
      <c r="J375" s="7">
        <f>J9/12</f>
        <v>15208.333333333334</v>
      </c>
      <c r="K375" s="7">
        <f>K9/12</f>
        <v>15383.333333333334</v>
      </c>
      <c r="L375" s="7">
        <f>L9/12</f>
        <v>14141.666666666666</v>
      </c>
      <c r="M375" s="7">
        <f>M9/7</f>
        <v>12814.285714285714</v>
      </c>
      <c r="O375" s="8">
        <f t="shared" ref="O375:O384" si="6">(G375/C375)^(1/4)-1</f>
        <v>2.3533384012876413E-2</v>
      </c>
      <c r="P375" s="8">
        <f t="shared" ref="P375:P384" si="7">(K375/G375)^(1/4)-1</f>
        <v>4.6012394746824503E-2</v>
      </c>
    </row>
    <row r="376" spans="2:16" x14ac:dyDescent="0.45">
      <c r="B376" t="str" vm="14">
        <f>B10</f>
        <v>Agents and managers for artists, athletes, entertainers and other public figures</v>
      </c>
      <c r="C376" s="7" t="e">
        <f>C10/12</f>
        <v>#VALUE!</v>
      </c>
      <c r="D376" s="7" t="e">
        <f>D10/12</f>
        <v>#VALUE!</v>
      </c>
      <c r="E376" s="7" t="e">
        <f>E10/12</f>
        <v>#VALUE!</v>
      </c>
      <c r="F376" s="7" t="e">
        <f>F10/12</f>
        <v>#VALUE!</v>
      </c>
      <c r="G376" s="7" t="e">
        <f>G10/12</f>
        <v>#VALUE!</v>
      </c>
      <c r="H376" s="7" t="e">
        <f>H10/12</f>
        <v>#VALUE!</v>
      </c>
      <c r="I376" s="7" t="e">
        <f>I10/12</f>
        <v>#VALUE!</v>
      </c>
      <c r="J376" s="7" t="e">
        <f>J10/12</f>
        <v>#VALUE!</v>
      </c>
      <c r="K376" s="7" t="e">
        <f>K10/12</f>
        <v>#VALUE!</v>
      </c>
      <c r="L376" s="7" t="e">
        <f>L10/12</f>
        <v>#VALUE!</v>
      </c>
      <c r="M376" s="7" t="e">
        <f>M10/7</f>
        <v>#VALUE!</v>
      </c>
      <c r="O376" s="8" t="e">
        <f t="shared" si="6"/>
        <v>#VALUE!</v>
      </c>
      <c r="P376" s="8" t="e">
        <f t="shared" si="7"/>
        <v>#VALUE!</v>
      </c>
    </row>
    <row r="377" spans="2:16" x14ac:dyDescent="0.45">
      <c r="B377" t="str" vm="45">
        <f>B11</f>
        <v>Amusement parks and arcades</v>
      </c>
      <c r="C377" s="7">
        <f>C11/12</f>
        <v>91.666666666666671</v>
      </c>
      <c r="D377" s="7">
        <f>D11/12</f>
        <v>41.666666666666664</v>
      </c>
      <c r="E377" s="7">
        <f>E11/12</f>
        <v>225</v>
      </c>
      <c r="F377" s="7" t="e">
        <f>F11/12</f>
        <v>#VALUE!</v>
      </c>
      <c r="G377" s="7" t="e">
        <f>G11/12</f>
        <v>#VALUE!</v>
      </c>
      <c r="H377" s="7">
        <f>H11/12</f>
        <v>100</v>
      </c>
      <c r="I377" s="7" t="e">
        <f>I11/12</f>
        <v>#VALUE!</v>
      </c>
      <c r="J377" s="7">
        <f>J11/12</f>
        <v>100</v>
      </c>
      <c r="K377" s="7" t="e">
        <f>K11/12</f>
        <v>#VALUE!</v>
      </c>
      <c r="L377" s="7">
        <f>L11/12</f>
        <v>100</v>
      </c>
      <c r="M377" s="7" t="e">
        <f>M11/7</f>
        <v>#VALUE!</v>
      </c>
      <c r="O377" s="8" t="e">
        <f t="shared" si="6"/>
        <v>#VALUE!</v>
      </c>
      <c r="P377" s="8" t="e">
        <f t="shared" si="7"/>
        <v>#VALUE!</v>
      </c>
    </row>
    <row r="378" spans="2:16" x14ac:dyDescent="0.45">
      <c r="B378" t="str" vm="13">
        <f>B12</f>
        <v>Gambling industries</v>
      </c>
      <c r="C378" s="7">
        <f>C12/12</f>
        <v>2466.6666666666665</v>
      </c>
      <c r="D378" s="7">
        <f>D12/12</f>
        <v>1791.6666666666667</v>
      </c>
      <c r="E378" s="7">
        <f>E12/12</f>
        <v>2266.6666666666665</v>
      </c>
      <c r="F378" s="7">
        <f>F12/12</f>
        <v>2125</v>
      </c>
      <c r="G378" s="7">
        <f>G12/12</f>
        <v>2175</v>
      </c>
      <c r="H378" s="7">
        <f>H12/12</f>
        <v>2308.3333333333335</v>
      </c>
      <c r="I378" s="7">
        <f>I12/12</f>
        <v>1625</v>
      </c>
      <c r="J378" s="7">
        <f>J12/12</f>
        <v>2250</v>
      </c>
      <c r="K378" s="7">
        <f>K12/12</f>
        <v>1850</v>
      </c>
      <c r="L378" s="7">
        <f>L12/12</f>
        <v>1383.3333333333333</v>
      </c>
      <c r="M378" s="7">
        <f>M12/7</f>
        <v>1242.8571428571429</v>
      </c>
      <c r="O378" s="8">
        <f t="shared" si="6"/>
        <v>-3.0970052261772629E-2</v>
      </c>
      <c r="P378" s="8">
        <f t="shared" si="7"/>
        <v>-3.9653148724468346E-2</v>
      </c>
    </row>
    <row r="379" spans="2:16" x14ac:dyDescent="0.45">
      <c r="B379" t="str" vm="43">
        <f>B13</f>
        <v>Heritage institutions</v>
      </c>
      <c r="C379" s="7">
        <f>C13/12</f>
        <v>1216.6666666666667</v>
      </c>
      <c r="D379" s="7">
        <f>D13/12</f>
        <v>1291.6666666666667</v>
      </c>
      <c r="E379" s="7">
        <f>E13/12</f>
        <v>1200</v>
      </c>
      <c r="F379" s="7">
        <f>F13/12</f>
        <v>1791.6666666666667</v>
      </c>
      <c r="G379" s="7">
        <f>G13/12</f>
        <v>1425</v>
      </c>
      <c r="H379" s="7">
        <f>H13/12</f>
        <v>1300</v>
      </c>
      <c r="I379" s="7">
        <f>I13/12</f>
        <v>1700</v>
      </c>
      <c r="J379" s="7">
        <f>J13/12</f>
        <v>1716.6666666666667</v>
      </c>
      <c r="K379" s="7">
        <f>K13/12</f>
        <v>1633.3333333333333</v>
      </c>
      <c r="L379" s="7">
        <f>L13/12</f>
        <v>1725</v>
      </c>
      <c r="M379" s="7">
        <f>M13/7</f>
        <v>1671.4285714285713</v>
      </c>
      <c r="O379" s="8">
        <f t="shared" si="6"/>
        <v>4.0305306171736666E-2</v>
      </c>
      <c r="P379" s="8">
        <f t="shared" si="7"/>
        <v>3.4701289292045745E-2</v>
      </c>
    </row>
    <row r="380" spans="2:16" x14ac:dyDescent="0.45">
      <c r="B380" t="str" vm="38">
        <f>B14</f>
        <v>Independent artists, writers and performers</v>
      </c>
      <c r="C380" s="7">
        <f>C14/12</f>
        <v>1441.6666666666667</v>
      </c>
      <c r="D380" s="7">
        <f>D14/12</f>
        <v>1316.6666666666667</v>
      </c>
      <c r="E380" s="7">
        <f>E14/12</f>
        <v>766.66666666666663</v>
      </c>
      <c r="F380" s="7">
        <f>F14/12</f>
        <v>1483.3333333333333</v>
      </c>
      <c r="G380" s="7">
        <f>G14/12</f>
        <v>1516.6666666666667</v>
      </c>
      <c r="H380" s="7">
        <f>H14/12</f>
        <v>1633.3333333333333</v>
      </c>
      <c r="I380" s="7">
        <f>I14/12</f>
        <v>1366.6666666666667</v>
      </c>
      <c r="J380" s="7">
        <f>J14/12</f>
        <v>1591.6666666666667</v>
      </c>
      <c r="K380" s="7">
        <f>K14/12</f>
        <v>1625</v>
      </c>
      <c r="L380" s="7">
        <f>L14/12</f>
        <v>1550</v>
      </c>
      <c r="M380" s="7">
        <f>M14/7</f>
        <v>2057.1428571428573</v>
      </c>
      <c r="O380" s="8">
        <f t="shared" si="6"/>
        <v>1.2759489556612102E-2</v>
      </c>
      <c r="P380" s="8">
        <f t="shared" si="7"/>
        <v>1.7397827309224789E-2</v>
      </c>
    </row>
    <row r="381" spans="2:16" x14ac:dyDescent="0.45">
      <c r="B381" t="str" vm="33">
        <f>B15</f>
        <v>Other amusement and recreation industries</v>
      </c>
      <c r="C381" s="7">
        <f>C15/12</f>
        <v>4908.333333333333</v>
      </c>
      <c r="D381" s="7">
        <f>D15/12</f>
        <v>5425</v>
      </c>
      <c r="E381" s="7">
        <f>E15/12</f>
        <v>5100</v>
      </c>
      <c r="F381" s="7">
        <f>F15/12</f>
        <v>6183.333333333333</v>
      </c>
      <c r="G381" s="7">
        <f>G15/12</f>
        <v>4858.333333333333</v>
      </c>
      <c r="H381" s="7">
        <f>H15/12</f>
        <v>5558.333333333333</v>
      </c>
      <c r="I381" s="7">
        <f>I15/12</f>
        <v>6650</v>
      </c>
      <c r="J381" s="7">
        <f>J15/12</f>
        <v>7816.666666666667</v>
      </c>
      <c r="K381" s="7">
        <f>K15/12</f>
        <v>7741.666666666667</v>
      </c>
      <c r="L381" s="7">
        <f>L15/12</f>
        <v>7608.333333333333</v>
      </c>
      <c r="M381" s="7">
        <f>M15/7</f>
        <v>6557.1428571428569</v>
      </c>
      <c r="O381" s="8">
        <f t="shared" si="6"/>
        <v>-2.556475960562854E-3</v>
      </c>
      <c r="P381" s="8">
        <f t="shared" si="7"/>
        <v>0.12353547560353118</v>
      </c>
    </row>
    <row r="382" spans="2:16" x14ac:dyDescent="0.45">
      <c r="B382" t="str" vm="31">
        <f>B16</f>
        <v>Performing arts companies</v>
      </c>
      <c r="C382" s="7">
        <f>C16/12</f>
        <v>733.33333333333337</v>
      </c>
      <c r="D382" s="7">
        <f>D16/12</f>
        <v>958.33333333333337</v>
      </c>
      <c r="E382" s="7">
        <f>E16/12</f>
        <v>725</v>
      </c>
      <c r="F382" s="7">
        <f>F16/12</f>
        <v>1050</v>
      </c>
      <c r="G382" s="7">
        <f>G16/12</f>
        <v>1008.3333333333334</v>
      </c>
      <c r="H382" s="7">
        <f>H16/12</f>
        <v>716.66666666666663</v>
      </c>
      <c r="I382" s="7">
        <f>I16/12</f>
        <v>883.33333333333337</v>
      </c>
      <c r="J382" s="7">
        <f>J16/12</f>
        <v>691.66666666666663</v>
      </c>
      <c r="K382" s="7">
        <f>K16/12</f>
        <v>1200</v>
      </c>
      <c r="L382" s="7">
        <f>L16/12</f>
        <v>608.33333333333337</v>
      </c>
      <c r="M382" s="7">
        <f>M16/7</f>
        <v>400</v>
      </c>
      <c r="O382" s="8">
        <f t="shared" si="6"/>
        <v>8.2868385333996875E-2</v>
      </c>
      <c r="P382" s="8">
        <f t="shared" si="7"/>
        <v>4.4465935734187001E-2</v>
      </c>
    </row>
    <row r="383" spans="2:16" x14ac:dyDescent="0.45">
      <c r="B383" t="str" vm="30">
        <f>B17</f>
        <v>Promoters (presenters) of performing arts, sports and similar events</v>
      </c>
      <c r="C383" s="7">
        <f>C17/12</f>
        <v>425</v>
      </c>
      <c r="D383" s="7">
        <f>D17/12</f>
        <v>325</v>
      </c>
      <c r="E383" s="7">
        <f>E17/12</f>
        <v>208.33333333333334</v>
      </c>
      <c r="F383" s="7">
        <f>F17/12</f>
        <v>150</v>
      </c>
      <c r="G383" s="7">
        <f>G17/12</f>
        <v>733.33333333333337</v>
      </c>
      <c r="H383" s="7">
        <f>H17/12</f>
        <v>675</v>
      </c>
      <c r="I383" s="7">
        <f>I17/12</f>
        <v>583.33333333333337</v>
      </c>
      <c r="J383" s="7">
        <f>J17/12</f>
        <v>283.33333333333331</v>
      </c>
      <c r="K383" s="7">
        <f>K17/12</f>
        <v>450</v>
      </c>
      <c r="L383" s="7">
        <f>L17/12</f>
        <v>133.33333333333334</v>
      </c>
      <c r="M383" s="7">
        <f>M17/7</f>
        <v>271.42857142857144</v>
      </c>
      <c r="O383" s="8">
        <f t="shared" si="6"/>
        <v>0.14611480875973792</v>
      </c>
      <c r="P383" s="8">
        <f t="shared" si="7"/>
        <v>-0.11492969104107875</v>
      </c>
    </row>
    <row r="384" spans="2:16" x14ac:dyDescent="0.45">
      <c r="B384" t="str" vm="27">
        <f>B18</f>
        <v>Spectator sports</v>
      </c>
      <c r="C384" s="7">
        <f>C18/12</f>
        <v>425</v>
      </c>
      <c r="D384" s="7">
        <f>D18/12</f>
        <v>550</v>
      </c>
      <c r="E384" s="7">
        <f>E18/12</f>
        <v>341.66666666666669</v>
      </c>
      <c r="F384" s="7">
        <f>F18/12</f>
        <v>958.33333333333337</v>
      </c>
      <c r="G384" s="7">
        <f>G18/12</f>
        <v>1133.3333333333333</v>
      </c>
      <c r="H384" s="7">
        <f>H18/12</f>
        <v>1141.6666666666667</v>
      </c>
      <c r="I384" s="7">
        <f>I18/12</f>
        <v>1066.6666666666667</v>
      </c>
      <c r="J384" s="7">
        <f>J18/12</f>
        <v>758.33333333333337</v>
      </c>
      <c r="K384" s="7">
        <f>K18/12</f>
        <v>883.33333333333337</v>
      </c>
      <c r="L384" s="7">
        <f>L18/12</f>
        <v>1033.3333333333333</v>
      </c>
      <c r="M384" s="7">
        <f>M18/7</f>
        <v>614.28571428571433</v>
      </c>
      <c r="O384" s="8">
        <f t="shared" si="6"/>
        <v>0.27788620849254486</v>
      </c>
      <c r="P384" s="8">
        <f t="shared" si="7"/>
        <v>-6.0402745233406052E-2</v>
      </c>
    </row>
    <row r="386" spans="2:16" x14ac:dyDescent="0.45">
      <c r="B386" t="s">
        <v>55</v>
      </c>
      <c r="C386" s="35" t="e">
        <f>SUM(C374:C384)</f>
        <v>#VALUE!</v>
      </c>
      <c r="D386" s="35" t="e">
        <f t="shared" ref="D386:M386" si="8">SUM(D374:D384)</f>
        <v>#VALUE!</v>
      </c>
      <c r="E386" s="35" t="e">
        <f t="shared" si="8"/>
        <v>#VALUE!</v>
      </c>
      <c r="F386" s="35" t="e">
        <f t="shared" si="8"/>
        <v>#VALUE!</v>
      </c>
      <c r="G386" s="35" t="e">
        <f t="shared" si="8"/>
        <v>#VALUE!</v>
      </c>
      <c r="H386" s="35" t="e">
        <f t="shared" si="8"/>
        <v>#VALUE!</v>
      </c>
      <c r="I386" s="35" t="e">
        <f t="shared" si="8"/>
        <v>#VALUE!</v>
      </c>
      <c r="J386" s="35" t="e">
        <f t="shared" si="8"/>
        <v>#VALUE!</v>
      </c>
      <c r="K386" s="35" t="e">
        <f t="shared" si="8"/>
        <v>#VALUE!</v>
      </c>
      <c r="L386" s="35" t="e">
        <f t="shared" si="8"/>
        <v>#VALUE!</v>
      </c>
      <c r="M386" s="35" t="e">
        <f t="shared" si="8"/>
        <v>#VALUE!</v>
      </c>
      <c r="O386" s="8" t="e">
        <f t="shared" ref="O386" si="9">(G386/C386)^(1/4)-1</f>
        <v>#VALUE!</v>
      </c>
      <c r="P386" s="8" t="e">
        <f t="shared" ref="P386" si="10">(K386/G386)^(1/4)-1</f>
        <v>#VALUE!</v>
      </c>
    </row>
  </sheetData>
  <pageMargins left="0.7" right="0.7" top="0.75" bottom="0.75" header="0.3" footer="0.3"/>
  <pageSetup orientation="portrait"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3D60D9-15EF-43A3-AD45-65E7CEF9CC36}">
  <dimension ref="B1:P51"/>
  <sheetViews>
    <sheetView tabSelected="1" zoomScale="85" zoomScaleNormal="85" workbookViewId="0">
      <pane xSplit="2" ySplit="9" topLeftCell="C10" activePane="bottomRight" state="frozen"/>
      <selection activeCell="D3" sqref="D3"/>
      <selection pane="topRight" activeCell="D3" sqref="D3"/>
      <selection pane="bottomLeft" activeCell="D3" sqref="D3"/>
      <selection pane="bottomRight" activeCell="D3" sqref="D3"/>
    </sheetView>
  </sheetViews>
  <sheetFormatPr defaultRowHeight="14.25" x14ac:dyDescent="0.45"/>
  <cols>
    <col min="2" max="2" width="50.86328125" customWidth="1"/>
    <col min="3" max="3" width="21.86328125" bestFit="1" customWidth="1"/>
    <col min="4" max="12" width="8.6640625" bestFit="1" customWidth="1"/>
    <col min="13" max="13" width="9.9296875" bestFit="1" customWidth="1"/>
    <col min="14" max="14" width="7.46484375" bestFit="1" customWidth="1"/>
    <col min="15" max="15" width="11.796875" customWidth="1"/>
    <col min="16" max="128" width="7.46484375" bestFit="1" customWidth="1"/>
    <col min="129" max="129" width="5.73046875" bestFit="1" customWidth="1"/>
    <col min="130" max="130" width="5.53125" bestFit="1" customWidth="1"/>
    <col min="131" max="131" width="6.19921875" bestFit="1" customWidth="1"/>
    <col min="132" max="132" width="5.796875" bestFit="1" customWidth="1"/>
    <col min="133" max="135" width="6.3984375" bestFit="1" customWidth="1"/>
    <col min="136" max="136" width="9.1328125" bestFit="1" customWidth="1"/>
    <col min="137" max="137" width="9.46484375" bestFit="1" customWidth="1"/>
    <col min="138" max="138" width="6.53125" bestFit="1" customWidth="1"/>
    <col min="139" max="140" width="6.3984375" bestFit="1" customWidth="1"/>
    <col min="141" max="141" width="9.1328125" bestFit="1" customWidth="1"/>
    <col min="142" max="144" width="6.3984375" bestFit="1" customWidth="1"/>
    <col min="145" max="145" width="9.1328125" bestFit="1" customWidth="1"/>
    <col min="146" max="148" width="6.3984375" bestFit="1" customWidth="1"/>
    <col min="149" max="149" width="9.1328125" bestFit="1" customWidth="1"/>
    <col min="150" max="152" width="6.3984375" bestFit="1" customWidth="1"/>
    <col min="153" max="153" width="9.1328125" bestFit="1" customWidth="1"/>
    <col min="154" max="154" width="9.46484375" bestFit="1" customWidth="1"/>
    <col min="155" max="155" width="6.53125" bestFit="1" customWidth="1"/>
    <col min="156" max="157" width="6.3984375" bestFit="1" customWidth="1"/>
    <col min="158" max="158" width="9.1328125" bestFit="1" customWidth="1"/>
    <col min="159" max="161" width="6.3984375" bestFit="1" customWidth="1"/>
    <col min="162" max="162" width="9.1328125" bestFit="1" customWidth="1"/>
    <col min="163" max="165" width="6.3984375" bestFit="1" customWidth="1"/>
    <col min="166" max="166" width="9.1328125" bestFit="1" customWidth="1"/>
    <col min="167" max="169" width="6.3984375" bestFit="1" customWidth="1"/>
    <col min="170" max="170" width="9.1328125" bestFit="1" customWidth="1"/>
    <col min="171" max="171" width="9.46484375" bestFit="1" customWidth="1"/>
    <col min="172" max="172" width="6.53125" bestFit="1" customWidth="1"/>
    <col min="173" max="174" width="6.3984375" bestFit="1" customWidth="1"/>
    <col min="175" max="175" width="9.1328125" bestFit="1" customWidth="1"/>
    <col min="176" max="178" width="6.3984375" bestFit="1" customWidth="1"/>
    <col min="179" max="179" width="9.1328125" bestFit="1" customWidth="1"/>
    <col min="180" max="182" width="6.3984375" bestFit="1" customWidth="1"/>
    <col min="183" max="183" width="9.1328125" bestFit="1" customWidth="1"/>
    <col min="184" max="185" width="6.3984375" bestFit="1" customWidth="1"/>
    <col min="186" max="186" width="9.1328125" bestFit="1" customWidth="1"/>
    <col min="187" max="187" width="9.46484375" bestFit="1" customWidth="1"/>
  </cols>
  <sheetData>
    <row r="1" spans="2:12" x14ac:dyDescent="0.45">
      <c r="B1" s="1" t="s">
        <v>25</v>
      </c>
      <c r="C1" t="s" vm="300">
        <v>94</v>
      </c>
    </row>
    <row r="2" spans="2:12" x14ac:dyDescent="0.45">
      <c r="B2" s="1" t="s">
        <v>38</v>
      </c>
      <c r="C2" t="s" vm="7">
        <v>41</v>
      </c>
    </row>
    <row r="3" spans="2:12" x14ac:dyDescent="0.45">
      <c r="B3" s="1" t="s">
        <v>39</v>
      </c>
      <c r="C3" t="s" vm="2">
        <v>46</v>
      </c>
    </row>
    <row r="4" spans="2:12" x14ac:dyDescent="0.45">
      <c r="B4" s="1" t="s">
        <v>47</v>
      </c>
      <c r="C4" t="s" vm="6">
        <v>48</v>
      </c>
    </row>
    <row r="6" spans="2:12" x14ac:dyDescent="0.45">
      <c r="B6" s="1" t="s">
        <v>0</v>
      </c>
      <c r="C6" s="1" t="s">
        <v>1</v>
      </c>
    </row>
    <row r="7" spans="2:12" x14ac:dyDescent="0.45">
      <c r="B7" s="1" t="s">
        <v>26</v>
      </c>
      <c r="C7" t="s">
        <v>15</v>
      </c>
      <c r="D7" t="s">
        <v>16</v>
      </c>
      <c r="E7" t="s">
        <v>17</v>
      </c>
      <c r="F7" t="s">
        <v>18</v>
      </c>
      <c r="G7" t="s">
        <v>19</v>
      </c>
      <c r="H7" t="s">
        <v>20</v>
      </c>
      <c r="I7" t="s">
        <v>21</v>
      </c>
      <c r="J7" t="s">
        <v>22</v>
      </c>
      <c r="K7" t="s">
        <v>23</v>
      </c>
      <c r="L7" t="s">
        <v>24</v>
      </c>
    </row>
    <row r="8" spans="2:12" x14ac:dyDescent="0.45">
      <c r="B8" s="2" t="s">
        <v>27</v>
      </c>
      <c r="C8" s="6">
        <v>92090</v>
      </c>
      <c r="D8" s="6">
        <v>92945</v>
      </c>
      <c r="E8" s="6">
        <v>99095</v>
      </c>
      <c r="F8" s="6">
        <v>103455</v>
      </c>
      <c r="G8" s="6">
        <v>104365</v>
      </c>
      <c r="H8" s="6">
        <v>99155</v>
      </c>
      <c r="I8" s="6">
        <v>95665</v>
      </c>
      <c r="J8" s="6">
        <v>91625</v>
      </c>
      <c r="K8" s="6">
        <v>94495</v>
      </c>
      <c r="L8" s="6">
        <v>95365</v>
      </c>
    </row>
    <row r="9" spans="2:12" x14ac:dyDescent="0.45">
      <c r="B9" s="2" t="s">
        <v>28</v>
      </c>
      <c r="C9" s="6">
        <v>83415</v>
      </c>
      <c r="D9" s="6">
        <v>85300</v>
      </c>
      <c r="E9" s="6">
        <v>84575</v>
      </c>
      <c r="F9" s="6">
        <v>85465</v>
      </c>
      <c r="G9" s="6">
        <v>85125</v>
      </c>
      <c r="H9" s="6">
        <v>87705</v>
      </c>
      <c r="I9" s="6">
        <v>89405</v>
      </c>
      <c r="J9" s="6">
        <v>90595</v>
      </c>
      <c r="K9" s="6">
        <v>91915</v>
      </c>
      <c r="L9" s="6">
        <v>98070</v>
      </c>
    </row>
    <row r="10" spans="2:12" x14ac:dyDescent="0.45">
      <c r="B10" s="2" t="s">
        <v>29</v>
      </c>
      <c r="C10" s="6">
        <v>11980</v>
      </c>
      <c r="D10" s="6">
        <v>12360</v>
      </c>
      <c r="E10" s="6">
        <v>12470</v>
      </c>
      <c r="F10" s="6">
        <v>13865</v>
      </c>
      <c r="G10" s="6">
        <v>13370</v>
      </c>
      <c r="H10" s="6">
        <v>13630</v>
      </c>
      <c r="I10" s="6">
        <v>14395</v>
      </c>
      <c r="J10" s="6">
        <v>14680</v>
      </c>
      <c r="K10" s="6">
        <v>14720</v>
      </c>
      <c r="L10" s="6">
        <v>14865</v>
      </c>
    </row>
    <row r="11" spans="2:12" x14ac:dyDescent="0.45">
      <c r="B11" s="2" t="s">
        <v>30</v>
      </c>
      <c r="C11" s="6">
        <v>8180</v>
      </c>
      <c r="D11" s="6">
        <v>8455</v>
      </c>
      <c r="E11" s="6">
        <v>8520</v>
      </c>
      <c r="F11" s="6">
        <v>8585</v>
      </c>
      <c r="G11" s="6">
        <v>9140</v>
      </c>
      <c r="H11" s="6">
        <v>7705</v>
      </c>
      <c r="I11" s="6">
        <v>7850</v>
      </c>
      <c r="J11" s="6">
        <v>7595</v>
      </c>
      <c r="K11" s="6">
        <v>7870</v>
      </c>
      <c r="L11" s="6">
        <v>7315</v>
      </c>
    </row>
    <row r="12" spans="2:12" x14ac:dyDescent="0.45">
      <c r="B12" s="2" t="s">
        <v>31</v>
      </c>
      <c r="C12" s="6">
        <v>4135</v>
      </c>
      <c r="D12" s="6">
        <v>4440</v>
      </c>
      <c r="E12" s="6">
        <v>5270</v>
      </c>
      <c r="F12" s="6">
        <v>5265</v>
      </c>
      <c r="G12" s="6">
        <v>5120</v>
      </c>
      <c r="H12" s="6">
        <v>5135</v>
      </c>
      <c r="I12" s="6">
        <v>5330</v>
      </c>
      <c r="J12" s="6">
        <v>5090</v>
      </c>
      <c r="K12" s="6">
        <v>5255</v>
      </c>
      <c r="L12" s="6">
        <v>4830</v>
      </c>
    </row>
    <row r="13" spans="2:12" x14ac:dyDescent="0.45">
      <c r="B13" s="2" t="s">
        <v>32</v>
      </c>
      <c r="C13" s="6">
        <v>1055</v>
      </c>
      <c r="D13" s="6">
        <v>1065</v>
      </c>
      <c r="E13" s="6">
        <v>1035</v>
      </c>
      <c r="F13" s="6">
        <v>1125</v>
      </c>
      <c r="G13" s="6">
        <v>1280</v>
      </c>
      <c r="H13" s="6">
        <v>1200</v>
      </c>
      <c r="I13" s="6">
        <v>1365</v>
      </c>
      <c r="J13" s="6">
        <v>1380</v>
      </c>
      <c r="K13" s="6">
        <v>1485</v>
      </c>
      <c r="L13" s="6">
        <v>1500</v>
      </c>
    </row>
    <row r="14" spans="2:12" x14ac:dyDescent="0.45">
      <c r="B14" s="2" t="s">
        <v>33</v>
      </c>
      <c r="C14" s="6">
        <v>10915</v>
      </c>
      <c r="D14" s="6">
        <v>11135</v>
      </c>
      <c r="E14" s="6">
        <v>10600</v>
      </c>
      <c r="F14" s="6">
        <v>10880</v>
      </c>
      <c r="G14" s="6">
        <v>10400</v>
      </c>
      <c r="H14" s="6">
        <v>10565</v>
      </c>
      <c r="I14" s="6">
        <v>10440</v>
      </c>
      <c r="J14" s="6">
        <v>10760</v>
      </c>
      <c r="K14" s="6">
        <v>11560</v>
      </c>
      <c r="L14" s="6">
        <v>12815</v>
      </c>
    </row>
    <row r="15" spans="2:12" x14ac:dyDescent="0.45">
      <c r="B15" s="2" t="s">
        <v>34</v>
      </c>
      <c r="C15" s="6">
        <v>251630</v>
      </c>
      <c r="D15" s="6">
        <v>254000</v>
      </c>
      <c r="E15" s="6">
        <v>256415</v>
      </c>
      <c r="F15" s="6">
        <v>259115</v>
      </c>
      <c r="G15" s="6">
        <v>260335</v>
      </c>
      <c r="H15" s="6">
        <v>267295</v>
      </c>
      <c r="I15" s="6">
        <v>272255</v>
      </c>
      <c r="J15" s="6">
        <v>284335</v>
      </c>
      <c r="K15" s="6">
        <v>288720</v>
      </c>
      <c r="L15" s="6">
        <v>300400</v>
      </c>
    </row>
    <row r="16" spans="2:12" x14ac:dyDescent="0.45">
      <c r="B16" s="2" t="s">
        <v>35</v>
      </c>
      <c r="C16" s="6">
        <v>965</v>
      </c>
      <c r="D16" s="6">
        <v>1040</v>
      </c>
      <c r="E16" s="6">
        <v>1020</v>
      </c>
      <c r="F16" s="6">
        <v>1195</v>
      </c>
      <c r="G16" s="6">
        <v>1085</v>
      </c>
      <c r="H16" s="6">
        <v>985</v>
      </c>
      <c r="I16" s="6">
        <v>990</v>
      </c>
      <c r="J16" s="6">
        <v>1050</v>
      </c>
      <c r="K16" s="6">
        <v>1150</v>
      </c>
      <c r="L16" s="6">
        <v>1165</v>
      </c>
    </row>
    <row r="17" spans="2:16" x14ac:dyDescent="0.45">
      <c r="B17" s="2" t="s">
        <v>36</v>
      </c>
      <c r="C17" s="6">
        <v>128980</v>
      </c>
      <c r="D17" s="6">
        <v>135365</v>
      </c>
      <c r="E17" s="6">
        <v>137505</v>
      </c>
      <c r="F17" s="6">
        <v>127320</v>
      </c>
      <c r="G17" s="6">
        <v>126705</v>
      </c>
      <c r="H17" s="6">
        <v>130200</v>
      </c>
      <c r="I17" s="6">
        <v>130450</v>
      </c>
      <c r="J17" s="6">
        <v>135850</v>
      </c>
      <c r="K17" s="6">
        <v>137695</v>
      </c>
      <c r="L17" s="6">
        <v>145330</v>
      </c>
    </row>
    <row r="18" spans="2:16" x14ac:dyDescent="0.45">
      <c r="B18" s="2" t="s">
        <v>37</v>
      </c>
      <c r="C18" s="6">
        <v>10665</v>
      </c>
      <c r="D18" s="6">
        <v>10875</v>
      </c>
      <c r="E18" s="6">
        <v>11785</v>
      </c>
      <c r="F18" s="6">
        <v>12340</v>
      </c>
      <c r="G18" s="6">
        <v>12245</v>
      </c>
      <c r="H18" s="6">
        <v>12035</v>
      </c>
      <c r="I18" s="6">
        <v>12180</v>
      </c>
      <c r="J18" s="6">
        <v>12375</v>
      </c>
      <c r="K18" s="6">
        <v>12495</v>
      </c>
      <c r="L18" s="6">
        <v>12895</v>
      </c>
    </row>
    <row r="20" spans="2:16" x14ac:dyDescent="0.45">
      <c r="B20" s="2"/>
    </row>
    <row r="21" spans="2:16" x14ac:dyDescent="0.45">
      <c r="O21" t="s">
        <v>86</v>
      </c>
      <c r="P21" t="s">
        <v>80</v>
      </c>
    </row>
    <row r="22" spans="2:16" x14ac:dyDescent="0.45">
      <c r="B22" t="str">
        <f>B8</f>
        <v>Alberta</v>
      </c>
      <c r="C22" s="7">
        <f>C8</f>
        <v>92090</v>
      </c>
      <c r="D22" s="7">
        <f t="shared" ref="D22:L22" si="0">D8</f>
        <v>92945</v>
      </c>
      <c r="E22" s="7">
        <f t="shared" si="0"/>
        <v>99095</v>
      </c>
      <c r="F22" s="7">
        <f t="shared" si="0"/>
        <v>103455</v>
      </c>
      <c r="G22" s="7">
        <f t="shared" si="0"/>
        <v>104365</v>
      </c>
      <c r="H22" s="7">
        <f t="shared" si="0"/>
        <v>99155</v>
      </c>
      <c r="I22" s="7">
        <f t="shared" si="0"/>
        <v>95665</v>
      </c>
      <c r="J22" s="7">
        <f t="shared" si="0"/>
        <v>91625</v>
      </c>
      <c r="K22" s="7">
        <f t="shared" si="0"/>
        <v>94495</v>
      </c>
      <c r="L22" s="7">
        <f t="shared" si="0"/>
        <v>95365</v>
      </c>
      <c r="M22" s="7"/>
      <c r="O22" s="8">
        <f>(G22/C22)^(1/4)-1</f>
        <v>3.1776426515681244E-2</v>
      </c>
      <c r="P22" s="8">
        <f>(K22/G22)^(1/4)-1</f>
        <v>-2.4530964677005329E-2</v>
      </c>
    </row>
    <row r="23" spans="2:16" x14ac:dyDescent="0.45">
      <c r="B23" t="str">
        <f>B9</f>
        <v>British Columbia</v>
      </c>
      <c r="C23" s="7">
        <f t="shared" ref="C23:L23" si="1">C9</f>
        <v>83415</v>
      </c>
      <c r="D23" s="7">
        <f t="shared" si="1"/>
        <v>85300</v>
      </c>
      <c r="E23" s="7">
        <f t="shared" si="1"/>
        <v>84575</v>
      </c>
      <c r="F23" s="7">
        <f t="shared" si="1"/>
        <v>85465</v>
      </c>
      <c r="G23" s="7">
        <f t="shared" si="1"/>
        <v>85125</v>
      </c>
      <c r="H23" s="7">
        <f t="shared" si="1"/>
        <v>87705</v>
      </c>
      <c r="I23" s="7">
        <f t="shared" si="1"/>
        <v>89405</v>
      </c>
      <c r="J23" s="7">
        <f t="shared" si="1"/>
        <v>90595</v>
      </c>
      <c r="K23" s="7">
        <f t="shared" si="1"/>
        <v>91915</v>
      </c>
      <c r="L23" s="7">
        <f t="shared" si="1"/>
        <v>98070</v>
      </c>
      <c r="M23" s="7"/>
      <c r="O23" s="8">
        <f>(G23/C23)^(1/4)-1</f>
        <v>5.0860440240281246E-3</v>
      </c>
      <c r="P23" s="8">
        <f>(K23/G23)^(1/4)-1</f>
        <v>1.9371099596496411E-2</v>
      </c>
    </row>
    <row r="24" spans="2:16" x14ac:dyDescent="0.45">
      <c r="B24" t="str">
        <f>B10</f>
        <v>Manitoba</v>
      </c>
      <c r="C24" s="7">
        <f t="shared" ref="C24:L24" si="2">C10</f>
        <v>11980</v>
      </c>
      <c r="D24" s="7">
        <f t="shared" si="2"/>
        <v>12360</v>
      </c>
      <c r="E24" s="7">
        <f t="shared" si="2"/>
        <v>12470</v>
      </c>
      <c r="F24" s="7">
        <f t="shared" si="2"/>
        <v>13865</v>
      </c>
      <c r="G24" s="7">
        <f t="shared" si="2"/>
        <v>13370</v>
      </c>
      <c r="H24" s="7">
        <f t="shared" si="2"/>
        <v>13630</v>
      </c>
      <c r="I24" s="7">
        <f t="shared" si="2"/>
        <v>14395</v>
      </c>
      <c r="J24" s="7">
        <f t="shared" si="2"/>
        <v>14680</v>
      </c>
      <c r="K24" s="7">
        <f t="shared" si="2"/>
        <v>14720</v>
      </c>
      <c r="L24" s="7">
        <f t="shared" si="2"/>
        <v>14865</v>
      </c>
      <c r="M24" s="7"/>
      <c r="O24" s="8">
        <f>(G24/C24)^(1/4)-1</f>
        <v>2.7823746597016807E-2</v>
      </c>
      <c r="P24" s="8">
        <f>(K24/G24)^(1/4)-1</f>
        <v>2.4339926031981651E-2</v>
      </c>
    </row>
    <row r="25" spans="2:16" x14ac:dyDescent="0.45">
      <c r="B25" t="str">
        <f>B11</f>
        <v>New Brunswick</v>
      </c>
      <c r="C25" s="7">
        <f t="shared" ref="C25:L25" si="3">C11</f>
        <v>8180</v>
      </c>
      <c r="D25" s="7">
        <f t="shared" si="3"/>
        <v>8455</v>
      </c>
      <c r="E25" s="7">
        <f t="shared" si="3"/>
        <v>8520</v>
      </c>
      <c r="F25" s="7">
        <f t="shared" si="3"/>
        <v>8585</v>
      </c>
      <c r="G25" s="7">
        <f t="shared" si="3"/>
        <v>9140</v>
      </c>
      <c r="H25" s="7">
        <f t="shared" si="3"/>
        <v>7705</v>
      </c>
      <c r="I25" s="7">
        <f t="shared" si="3"/>
        <v>7850</v>
      </c>
      <c r="J25" s="7">
        <f t="shared" si="3"/>
        <v>7595</v>
      </c>
      <c r="K25" s="7">
        <f t="shared" si="3"/>
        <v>7870</v>
      </c>
      <c r="L25" s="7">
        <f t="shared" si="3"/>
        <v>7315</v>
      </c>
      <c r="M25" s="7"/>
      <c r="O25" s="8">
        <f>(G25/C25)^(1/4)-1</f>
        <v>2.8130452923434301E-2</v>
      </c>
      <c r="P25" s="8">
        <f>(K25/G25)^(1/4)-1</f>
        <v>-3.6709817461058947E-2</v>
      </c>
    </row>
    <row r="26" spans="2:16" x14ac:dyDescent="0.45">
      <c r="B26" t="str">
        <f>B12</f>
        <v>Newfoundland and Labrador</v>
      </c>
      <c r="C26" s="7">
        <f t="shared" ref="C26:L26" si="4">C12</f>
        <v>4135</v>
      </c>
      <c r="D26" s="7">
        <f t="shared" si="4"/>
        <v>4440</v>
      </c>
      <c r="E26" s="7">
        <f t="shared" si="4"/>
        <v>5270</v>
      </c>
      <c r="F26" s="7">
        <f t="shared" si="4"/>
        <v>5265</v>
      </c>
      <c r="G26" s="7">
        <f t="shared" si="4"/>
        <v>5120</v>
      </c>
      <c r="H26" s="7">
        <f t="shared" si="4"/>
        <v>5135</v>
      </c>
      <c r="I26" s="7">
        <f t="shared" si="4"/>
        <v>5330</v>
      </c>
      <c r="J26" s="7">
        <f t="shared" si="4"/>
        <v>5090</v>
      </c>
      <c r="K26" s="7">
        <f t="shared" si="4"/>
        <v>5255</v>
      </c>
      <c r="L26" s="7">
        <f t="shared" si="4"/>
        <v>4830</v>
      </c>
      <c r="M26" s="7"/>
      <c r="O26" s="8">
        <f>(G26/C26)^(1/4)-1</f>
        <v>5.4869199414388836E-2</v>
      </c>
      <c r="P26" s="8">
        <f>(K26/G26)^(1/4)-1</f>
        <v>6.5276038641255418E-3</v>
      </c>
    </row>
    <row r="27" spans="2:16" x14ac:dyDescent="0.45">
      <c r="B27" t="str">
        <f>B13</f>
        <v>North (NorthWest, Northern, Nunavut and Yukon)</v>
      </c>
      <c r="C27" s="7">
        <f t="shared" ref="C27:L27" si="5">C13</f>
        <v>1055</v>
      </c>
      <c r="D27" s="7">
        <f t="shared" si="5"/>
        <v>1065</v>
      </c>
      <c r="E27" s="7">
        <f t="shared" si="5"/>
        <v>1035</v>
      </c>
      <c r="F27" s="7">
        <f t="shared" si="5"/>
        <v>1125</v>
      </c>
      <c r="G27" s="7">
        <f t="shared" si="5"/>
        <v>1280</v>
      </c>
      <c r="H27" s="7">
        <f t="shared" si="5"/>
        <v>1200</v>
      </c>
      <c r="I27" s="7">
        <f t="shared" si="5"/>
        <v>1365</v>
      </c>
      <c r="J27" s="7">
        <f t="shared" si="5"/>
        <v>1380</v>
      </c>
      <c r="K27" s="7">
        <f t="shared" si="5"/>
        <v>1485</v>
      </c>
      <c r="L27" s="7">
        <f t="shared" si="5"/>
        <v>1500</v>
      </c>
      <c r="M27" s="7"/>
      <c r="O27" s="8">
        <f>(G27/C27)^(1/4)-1</f>
        <v>4.9516757995994531E-2</v>
      </c>
      <c r="P27" s="8">
        <f>(K27/G27)^(1/4)-1</f>
        <v>3.783693142317901E-2</v>
      </c>
    </row>
    <row r="28" spans="2:16" x14ac:dyDescent="0.45">
      <c r="B28" t="str">
        <f>B14</f>
        <v>Nova Scotia</v>
      </c>
      <c r="C28" s="7">
        <f t="shared" ref="C28:L28" si="6">C14</f>
        <v>10915</v>
      </c>
      <c r="D28" s="7">
        <f t="shared" si="6"/>
        <v>11135</v>
      </c>
      <c r="E28" s="7">
        <f t="shared" si="6"/>
        <v>10600</v>
      </c>
      <c r="F28" s="7">
        <f t="shared" si="6"/>
        <v>10880</v>
      </c>
      <c r="G28" s="7">
        <f t="shared" si="6"/>
        <v>10400</v>
      </c>
      <c r="H28" s="7">
        <f t="shared" si="6"/>
        <v>10565</v>
      </c>
      <c r="I28" s="7">
        <f t="shared" si="6"/>
        <v>10440</v>
      </c>
      <c r="J28" s="7">
        <f t="shared" si="6"/>
        <v>10760</v>
      </c>
      <c r="K28" s="7">
        <f t="shared" si="6"/>
        <v>11560</v>
      </c>
      <c r="L28" s="7">
        <f t="shared" si="6"/>
        <v>12815</v>
      </c>
      <c r="M28" s="7"/>
      <c r="O28" s="8">
        <f>(G28/C28)^(1/4)-1</f>
        <v>-1.2010339098525336E-2</v>
      </c>
      <c r="P28" s="8">
        <f>(K28/G28)^(1/4)-1</f>
        <v>2.6788802046590288E-2</v>
      </c>
    </row>
    <row r="29" spans="2:16" x14ac:dyDescent="0.45">
      <c r="B29" t="str">
        <f>B15</f>
        <v>Ontario</v>
      </c>
      <c r="C29" s="7">
        <f t="shared" ref="C29:L29" si="7">C15</f>
        <v>251630</v>
      </c>
      <c r="D29" s="7">
        <f t="shared" si="7"/>
        <v>254000</v>
      </c>
      <c r="E29" s="7">
        <f t="shared" si="7"/>
        <v>256415</v>
      </c>
      <c r="F29" s="7">
        <f t="shared" si="7"/>
        <v>259115</v>
      </c>
      <c r="G29" s="7">
        <f t="shared" si="7"/>
        <v>260335</v>
      </c>
      <c r="H29" s="7">
        <f t="shared" si="7"/>
        <v>267295</v>
      </c>
      <c r="I29" s="7">
        <f t="shared" si="7"/>
        <v>272255</v>
      </c>
      <c r="J29" s="7">
        <f t="shared" si="7"/>
        <v>284335</v>
      </c>
      <c r="K29" s="7">
        <f t="shared" si="7"/>
        <v>288720</v>
      </c>
      <c r="L29" s="7">
        <f t="shared" si="7"/>
        <v>300400</v>
      </c>
      <c r="M29" s="7"/>
      <c r="O29" s="8">
        <f>(G29/C29)^(1/4)-1</f>
        <v>8.5386250161931798E-3</v>
      </c>
      <c r="P29" s="8">
        <f>(K29/G29)^(1/4)-1</f>
        <v>2.6209610159628305E-2</v>
      </c>
    </row>
    <row r="30" spans="2:16" x14ac:dyDescent="0.45">
      <c r="B30" t="str">
        <f>B16</f>
        <v>Prince Edward Island</v>
      </c>
      <c r="C30" s="7">
        <f t="shared" ref="C30:L30" si="8">C16</f>
        <v>965</v>
      </c>
      <c r="D30" s="7">
        <f t="shared" si="8"/>
        <v>1040</v>
      </c>
      <c r="E30" s="7">
        <f t="shared" si="8"/>
        <v>1020</v>
      </c>
      <c r="F30" s="7">
        <f t="shared" si="8"/>
        <v>1195</v>
      </c>
      <c r="G30" s="7">
        <f t="shared" si="8"/>
        <v>1085</v>
      </c>
      <c r="H30" s="7">
        <f t="shared" si="8"/>
        <v>985</v>
      </c>
      <c r="I30" s="7">
        <f t="shared" si="8"/>
        <v>990</v>
      </c>
      <c r="J30" s="7">
        <f t="shared" si="8"/>
        <v>1050</v>
      </c>
      <c r="K30" s="7">
        <f t="shared" si="8"/>
        <v>1150</v>
      </c>
      <c r="L30" s="7">
        <f t="shared" si="8"/>
        <v>1165</v>
      </c>
      <c r="M30" s="7"/>
      <c r="O30" s="8">
        <f>(G30/C30)^(1/4)-1</f>
        <v>2.9735312600124075E-2</v>
      </c>
      <c r="P30" s="8">
        <f>(K30/G30)^(1/4)-1</f>
        <v>1.4651789240301749E-2</v>
      </c>
    </row>
    <row r="31" spans="2:16" x14ac:dyDescent="0.45">
      <c r="B31" t="str">
        <f>B17</f>
        <v>Quebec</v>
      </c>
      <c r="C31" s="7">
        <f t="shared" ref="C31:L31" si="9">C17</f>
        <v>128980</v>
      </c>
      <c r="D31" s="7">
        <f t="shared" si="9"/>
        <v>135365</v>
      </c>
      <c r="E31" s="7">
        <f t="shared" si="9"/>
        <v>137505</v>
      </c>
      <c r="F31" s="7">
        <f t="shared" si="9"/>
        <v>127320</v>
      </c>
      <c r="G31" s="7">
        <f t="shared" si="9"/>
        <v>126705</v>
      </c>
      <c r="H31" s="7">
        <f t="shared" si="9"/>
        <v>130200</v>
      </c>
      <c r="I31" s="7">
        <f t="shared" si="9"/>
        <v>130450</v>
      </c>
      <c r="J31" s="7">
        <f t="shared" si="9"/>
        <v>135850</v>
      </c>
      <c r="K31" s="7">
        <f t="shared" si="9"/>
        <v>137695</v>
      </c>
      <c r="L31" s="7">
        <f t="shared" si="9"/>
        <v>145330</v>
      </c>
      <c r="M31" s="7"/>
      <c r="O31" s="8">
        <f>(G31/C31)^(1/4)-1</f>
        <v>-4.4390690116206111E-3</v>
      </c>
      <c r="P31" s="8">
        <f>(K31/G31)^(1/4)-1</f>
        <v>2.1012606282390545E-2</v>
      </c>
    </row>
    <row r="32" spans="2:16" x14ac:dyDescent="0.45">
      <c r="B32" t="str">
        <f>B18</f>
        <v>Saskatchewan</v>
      </c>
      <c r="C32" s="7">
        <f t="shared" ref="C32:L32" si="10">C18</f>
        <v>10665</v>
      </c>
      <c r="D32" s="7">
        <f t="shared" si="10"/>
        <v>10875</v>
      </c>
      <c r="E32" s="7">
        <f t="shared" si="10"/>
        <v>11785</v>
      </c>
      <c r="F32" s="7">
        <f t="shared" si="10"/>
        <v>12340</v>
      </c>
      <c r="G32" s="7">
        <f t="shared" si="10"/>
        <v>12245</v>
      </c>
      <c r="H32" s="7">
        <f t="shared" si="10"/>
        <v>12035</v>
      </c>
      <c r="I32" s="7">
        <f t="shared" si="10"/>
        <v>12180</v>
      </c>
      <c r="J32" s="7">
        <f t="shared" si="10"/>
        <v>12375</v>
      </c>
      <c r="K32" s="7">
        <f t="shared" si="10"/>
        <v>12495</v>
      </c>
      <c r="L32" s="7">
        <f t="shared" si="10"/>
        <v>12895</v>
      </c>
      <c r="M32" s="7"/>
      <c r="O32" s="8">
        <f>(G32/C32)^(1/4)-1</f>
        <v>3.5140933023827259E-2</v>
      </c>
      <c r="P32" s="8">
        <f>(K32/G32)^(1/4)-1</f>
        <v>5.0655049791399342E-3</v>
      </c>
    </row>
    <row r="34" spans="2:16" x14ac:dyDescent="0.45">
      <c r="B34" t="s">
        <v>55</v>
      </c>
      <c r="C34" s="35">
        <f>SUM(C22:C32)</f>
        <v>604010</v>
      </c>
      <c r="D34" s="35">
        <f t="shared" ref="D34:M34" si="11">SUM(D22:D32)</f>
        <v>616980</v>
      </c>
      <c r="E34" s="35">
        <f t="shared" si="11"/>
        <v>628290</v>
      </c>
      <c r="F34" s="35">
        <f t="shared" si="11"/>
        <v>628610</v>
      </c>
      <c r="G34" s="35">
        <f t="shared" si="11"/>
        <v>629170</v>
      </c>
      <c r="H34" s="35">
        <f t="shared" si="11"/>
        <v>635610</v>
      </c>
      <c r="I34" s="35">
        <f t="shared" si="11"/>
        <v>640325</v>
      </c>
      <c r="J34" s="35">
        <f t="shared" si="11"/>
        <v>655335</v>
      </c>
      <c r="K34" s="35">
        <f t="shared" si="11"/>
        <v>667360</v>
      </c>
      <c r="L34" s="35">
        <f t="shared" si="11"/>
        <v>694550</v>
      </c>
      <c r="M34" s="35"/>
      <c r="O34" s="8">
        <f>(G34/C34)^(1/4)-1</f>
        <v>1.0254908932689766E-2</v>
      </c>
      <c r="P34" s="8">
        <f>(K34/G34)^(1/4)-1</f>
        <v>1.4841086283891025E-2</v>
      </c>
    </row>
    <row r="37" spans="2:16" x14ac:dyDescent="0.45">
      <c r="B37" s="40" t="s">
        <v>97</v>
      </c>
    </row>
    <row r="51" spans="15:16" x14ac:dyDescent="0.45">
      <c r="O51" s="8">
        <f>(G34/C34)^(1/4)-1</f>
        <v>1.0254908932689766E-2</v>
      </c>
      <c r="P51" s="8">
        <f>(K34/G34)^(1/4)-1</f>
        <v>1.4841086283891025E-2</v>
      </c>
    </row>
  </sheetData>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0FB6A960-A528-475A-83E1-D401CE049E8A}">
  <ds:schemaRefs/>
</ds:datastoreItem>
</file>

<file path=customXml/itemProps2.xml><?xml version="1.0" encoding="utf-8"?>
<ds:datastoreItem xmlns:ds="http://schemas.openxmlformats.org/officeDocument/2006/customXml" ds:itemID="{C50AA954-6FC9-4189-972C-9D5E778DC0E5}">
  <ds:schemaRefs/>
</ds:datastoreItem>
</file>

<file path=customXml/itemProps3.xml><?xml version="1.0" encoding="utf-8"?>
<ds:datastoreItem xmlns:ds="http://schemas.openxmlformats.org/officeDocument/2006/customXml" ds:itemID="{D3E313D3-F99B-4E4D-BF77-98AD2D47E9CA}">
  <ds:schemaRefs/>
</ds:datastoreItem>
</file>

<file path=customXml/itemProps4.xml><?xml version="1.0" encoding="utf-8"?>
<ds:datastoreItem xmlns:ds="http://schemas.openxmlformats.org/officeDocument/2006/customXml" ds:itemID="{6E66683E-7EBC-4F1A-B8EC-1538BF355712}">
  <ds:schemaRefs/>
</ds:datastoreItem>
</file>

<file path=customXml/itemProps5.xml><?xml version="1.0" encoding="utf-8"?>
<ds:datastoreItem xmlns:ds="http://schemas.openxmlformats.org/officeDocument/2006/customXml" ds:itemID="{5E641358-B9EF-44ED-B031-246A927412CE}">
  <ds:schemaRefs/>
</ds:datastoreItem>
</file>

<file path=customXml/itemProps6.xml><?xml version="1.0" encoding="utf-8"?>
<ds:datastoreItem xmlns:ds="http://schemas.openxmlformats.org/officeDocument/2006/customXml" ds:itemID="{5F3BAD01-DA40-485F-AA3F-2ACAB15D0122}">
  <ds:schemaRefs/>
</ds:datastoreItem>
</file>

<file path=customXml/itemProps7.xml><?xml version="1.0" encoding="utf-8"?>
<ds:datastoreItem xmlns:ds="http://schemas.openxmlformats.org/officeDocument/2006/customXml" ds:itemID="{7527EA71-2480-4E4F-9E8D-1E024FDA3428}">
  <ds:schemaRefs/>
</ds:datastoreItem>
</file>

<file path=customXml/itemProps8.xml><?xml version="1.0" encoding="utf-8"?>
<ds:datastoreItem xmlns:ds="http://schemas.openxmlformats.org/officeDocument/2006/customXml" ds:itemID="{4ACE29E9-FC84-4E93-84E8-98C7736D8C6C}">
  <ds:schemaRefs/>
</ds:datastoreItem>
</file>

<file path=customXml/itemProps9.xml><?xml version="1.0" encoding="utf-8"?>
<ds:datastoreItem xmlns:ds="http://schemas.openxmlformats.org/officeDocument/2006/customXml" ds:itemID="{F42EAAA5-5144-46EB-96ED-6E0963ADB1EA}">
  <ds:schemaRefs/>
</ds:datastoreItem>
</file>

<file path=customXml/itemProps10.xml><?xml version="1.0" encoding="utf-8"?>
<ds:datastoreItem xmlns:ds="http://schemas.openxmlformats.org/officeDocument/2006/customXml" ds:itemID="{75716478-5CDB-4B45-AF53-DF28ABFCF88B}">
  <ds:schemaRefs/>
</ds:datastoreItem>
</file>

<file path=customXml/itemProps11.xml><?xml version="1.0" encoding="utf-8"?>
<ds:datastoreItem xmlns:ds="http://schemas.openxmlformats.org/officeDocument/2006/customXml" ds:itemID="{2ED35940-8FB4-4301-A5E8-C35AF05E2010}">
  <ds:schemaRefs/>
</ds:datastoreItem>
</file>

<file path=customXml/itemProps12.xml><?xml version="1.0" encoding="utf-8"?>
<ds:datastoreItem xmlns:ds="http://schemas.openxmlformats.org/officeDocument/2006/customXml" ds:itemID="{3D57483D-9E8F-4DB9-B715-D787A4EF4850}">
  <ds:schemaRefs/>
</ds:datastoreItem>
</file>

<file path=customXml/itemProps13.xml><?xml version="1.0" encoding="utf-8"?>
<ds:datastoreItem xmlns:ds="http://schemas.openxmlformats.org/officeDocument/2006/customXml" ds:itemID="{4F516026-B532-4CB1-A477-D7F0712277E4}">
  <ds:schemaRefs/>
</ds:datastoreItem>
</file>

<file path=customXml/itemProps14.xml><?xml version="1.0" encoding="utf-8"?>
<ds:datastoreItem xmlns:ds="http://schemas.openxmlformats.org/officeDocument/2006/customXml" ds:itemID="{9340548A-1CA6-4284-8E16-5098FC739F4D}">
  <ds:schemaRefs/>
</ds:datastoreItem>
</file>

<file path=customXml/itemProps15.xml><?xml version="1.0" encoding="utf-8"?>
<ds:datastoreItem xmlns:ds="http://schemas.openxmlformats.org/officeDocument/2006/customXml" ds:itemID="{E2DE6F38-B212-4BA0-A59E-0837EF07885A}">
  <ds:schemaRefs/>
</ds:datastoreItem>
</file>

<file path=customXml/itemProps16.xml><?xml version="1.0" encoding="utf-8"?>
<ds:datastoreItem xmlns:ds="http://schemas.openxmlformats.org/officeDocument/2006/customXml" ds:itemID="{4A7911B4-8079-471F-874E-09FB83F9AD14}">
  <ds:schemaRefs/>
</ds:datastoreItem>
</file>

<file path=customXml/itemProps17.xml><?xml version="1.0" encoding="utf-8"?>
<ds:datastoreItem xmlns:ds="http://schemas.openxmlformats.org/officeDocument/2006/customXml" ds:itemID="{294CEBC1-838E-4339-9A20-D2D0899CD2E5}">
  <ds:schemaRefs/>
</ds:datastoreItem>
</file>

<file path=customXml/itemProps18.xml><?xml version="1.0" encoding="utf-8"?>
<ds:datastoreItem xmlns:ds="http://schemas.openxmlformats.org/officeDocument/2006/customXml" ds:itemID="{83D53262-F76A-4899-8004-08DE2FD165BF}">
  <ds:schemaRefs/>
</ds:datastoreItem>
</file>

<file path=customXml/itemProps19.xml><?xml version="1.0" encoding="utf-8"?>
<ds:datastoreItem xmlns:ds="http://schemas.openxmlformats.org/officeDocument/2006/customXml" ds:itemID="{67D0460A-0525-4C45-AB5E-CDBA7C801B1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Copyright</vt:lpstr>
      <vt:lpstr>Explanation</vt:lpstr>
      <vt:lpstr>Comparisons</vt:lpstr>
      <vt:lpstr>Employment CI No IT</vt:lpstr>
      <vt:lpstr>Employment CI with IT</vt:lpstr>
      <vt:lpstr>Real GDP CI With IT</vt:lpstr>
      <vt:lpstr>Real GDP CI No IT</vt:lpstr>
      <vt:lpstr>2010-18 Culture GDP</vt:lpstr>
      <vt:lpstr>2010-18 Culture Jobs</vt:lpstr>
      <vt:lpstr>Main Industries Employment</vt:lpstr>
      <vt:lpstr>Main Industries Output</vt:lpstr>
      <vt:lpstr>Drill-down Employment</vt:lpstr>
      <vt:lpstr>P&amp;H Jobs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Alan Freeman</dc:creator>
  <cp:lastModifiedBy>Alan Freeman</cp:lastModifiedBy>
  <dcterms:created xsi:type="dcterms:W3CDTF">2020-12-20T00:23:24Z</dcterms:created>
  <dcterms:modified xsi:type="dcterms:W3CDTF">2020-12-21T01:54:09Z</dcterms:modified>
</cp:coreProperties>
</file>