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ink/ink1.xml" ContentType="application/inkml+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showInkAnnotation="0" codeName="ThisWorkbook" defaultThemeVersion="166925"/>
  <mc:AlternateContent xmlns:mc="http://schemas.openxmlformats.org/markup-compatibility/2006">
    <mc:Choice Requires="x15">
      <x15ac:absPath xmlns:x15ac="http://schemas.microsoft.com/office/spreadsheetml/2010/11/ac" url="C:\Users\afree\Documents\Our Works\Catalogued Works\2014-2017\2017m Ren Min University Course\Theory of Value\Course Materials\Spreadsheets\"/>
    </mc:Choice>
  </mc:AlternateContent>
  <bookViews>
    <workbookView xWindow="0" yWindow="0" windowWidth="22710" windowHeight="10314"/>
  </bookViews>
  <sheets>
    <sheet name="Content" sheetId="9" r:id="rId1"/>
    <sheet name="Temporal Value" sheetId="7" r:id="rId2"/>
    <sheet name="Bortkiewicz" sheetId="8"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0" i="8" l="1"/>
  <c r="B29" i="8"/>
  <c r="B28" i="8"/>
  <c r="E6" i="8" l="1"/>
  <c r="E5" i="8"/>
  <c r="E4" i="8"/>
  <c r="C16" i="8"/>
  <c r="C27" i="8" s="1"/>
  <c r="E13" i="8"/>
  <c r="E12" i="8"/>
  <c r="E11" i="8"/>
  <c r="H11" i="8" s="1"/>
  <c r="D7" i="8"/>
  <c r="C7" i="8"/>
  <c r="B7" i="8"/>
  <c r="B14" i="8"/>
  <c r="C13" i="8"/>
  <c r="D13" i="8" s="1"/>
  <c r="C12" i="8"/>
  <c r="D12" i="8" s="1"/>
  <c r="C11" i="8"/>
  <c r="E7" i="8" l="1"/>
  <c r="F11" i="8"/>
  <c r="F13" i="8"/>
  <c r="C17" i="8"/>
  <c r="C28" i="8" s="1"/>
  <c r="C18" i="8"/>
  <c r="C14" i="8"/>
  <c r="C19" i="8"/>
  <c r="C30" i="8" s="1"/>
  <c r="H12" i="8"/>
  <c r="E14" i="8"/>
  <c r="F12" i="8"/>
  <c r="H13" i="8"/>
  <c r="I11" i="8"/>
  <c r="D11" i="8"/>
  <c r="D14" i="8" s="1"/>
  <c r="B20" i="7"/>
  <c r="H12" i="7"/>
  <c r="G12" i="7"/>
  <c r="F12" i="7"/>
  <c r="F8" i="7"/>
  <c r="G8" i="7" s="1"/>
  <c r="H8" i="7" s="1"/>
  <c r="E12" i="7"/>
  <c r="C10" i="7"/>
  <c r="C11" i="7" s="1"/>
  <c r="C12" i="7"/>
  <c r="F14" i="8" l="1"/>
  <c r="C20" i="8"/>
  <c r="C29" i="8"/>
  <c r="C31" i="8" s="1"/>
  <c r="H14" i="8"/>
  <c r="I13" i="8"/>
  <c r="I12" i="8"/>
  <c r="C15" i="7"/>
  <c r="C16" i="7" s="1"/>
  <c r="B21" i="7" s="1"/>
  <c r="C13" i="7"/>
  <c r="I14" i="8" l="1"/>
  <c r="J11" i="8" s="1"/>
  <c r="K11" i="8" s="1"/>
  <c r="J12" i="8"/>
  <c r="B22" i="7"/>
  <c r="B23" i="7" s="1"/>
  <c r="C14" i="7"/>
  <c r="L11" i="8" l="1"/>
  <c r="J13" i="8"/>
  <c r="K13" i="8" s="1"/>
  <c r="L13" i="8"/>
  <c r="K12" i="8"/>
  <c r="K14" i="8" s="1"/>
  <c r="L12" i="8"/>
  <c r="M11" i="8"/>
  <c r="E10" i="7"/>
  <c r="E11" i="7" s="1"/>
  <c r="C20" i="7"/>
  <c r="J14" i="8" l="1"/>
  <c r="L14" i="8"/>
  <c r="B19" i="8"/>
  <c r="D19" i="8" s="1"/>
  <c r="B18" i="8"/>
  <c r="D18" i="8" s="1"/>
  <c r="B17" i="8"/>
  <c r="D17" i="8" s="1"/>
  <c r="M13" i="8"/>
  <c r="M12" i="8"/>
  <c r="E13" i="7"/>
  <c r="E14" i="7" s="1"/>
  <c r="E15" i="7" s="1"/>
  <c r="E16" i="7" s="1"/>
  <c r="C21" i="7" s="1"/>
  <c r="E19" i="8" l="1"/>
  <c r="E30" i="8" s="1"/>
  <c r="F30" i="8" s="1"/>
  <c r="E18" i="8"/>
  <c r="E17" i="8"/>
  <c r="E28" i="8" s="1"/>
  <c r="D20" i="8"/>
  <c r="B20" i="8"/>
  <c r="D20" i="7"/>
  <c r="F10" i="7"/>
  <c r="F11" i="7" s="1"/>
  <c r="C22" i="7"/>
  <c r="C23" i="7" s="1"/>
  <c r="F18" i="8" l="1"/>
  <c r="E29" i="8"/>
  <c r="F29" i="8" s="1"/>
  <c r="F28" i="8"/>
  <c r="F17" i="8"/>
  <c r="H17" i="8"/>
  <c r="E20" i="8"/>
  <c r="F19" i="8"/>
  <c r="H19" i="8"/>
  <c r="H18" i="8"/>
  <c r="I18" i="8" s="1"/>
  <c r="F13" i="7"/>
  <c r="F14" i="7" s="1"/>
  <c r="F31" i="8" l="1"/>
  <c r="E31" i="8"/>
  <c r="I19" i="8"/>
  <c r="F20" i="8"/>
  <c r="I17" i="8"/>
  <c r="H20" i="8"/>
  <c r="F15" i="7"/>
  <c r="G10" i="7"/>
  <c r="G11" i="7" s="1"/>
  <c r="E20" i="7"/>
  <c r="I20" i="8" l="1"/>
  <c r="J17" i="8" s="1"/>
  <c r="K17" i="8" s="1"/>
  <c r="G13" i="7"/>
  <c r="G14" i="7" s="1"/>
  <c r="F16" i="7"/>
  <c r="D21" i="7" s="1"/>
  <c r="D22" i="7"/>
  <c r="L17" i="8" l="1"/>
  <c r="D28" i="8" s="1"/>
  <c r="J18" i="8"/>
  <c r="L18" i="8" s="1"/>
  <c r="M18" i="8" s="1"/>
  <c r="J19" i="8"/>
  <c r="L19" i="8" s="1"/>
  <c r="M17" i="8"/>
  <c r="D23" i="7"/>
  <c r="G15" i="7"/>
  <c r="H10" i="7"/>
  <c r="H11" i="7" s="1"/>
  <c r="F20" i="7"/>
  <c r="H29" i="8" l="1"/>
  <c r="K18" i="8"/>
  <c r="H28" i="8"/>
  <c r="I28" i="8" s="1"/>
  <c r="J20" i="8"/>
  <c r="L20" i="8"/>
  <c r="K19" i="8"/>
  <c r="M19" i="8"/>
  <c r="D29" i="8"/>
  <c r="G16" i="7"/>
  <c r="E21" i="7" s="1"/>
  <c r="E22" i="7"/>
  <c r="H13" i="7"/>
  <c r="H14" i="7" s="1"/>
  <c r="H15" i="7" s="1"/>
  <c r="H16" i="7" s="1"/>
  <c r="F21" i="7" s="1"/>
  <c r="B31" i="8" l="1"/>
  <c r="K20" i="8"/>
  <c r="D30" i="8"/>
  <c r="D31" i="8" s="1"/>
  <c r="H30" i="8"/>
  <c r="I30" i="8" s="1"/>
  <c r="I29" i="8"/>
  <c r="F22" i="7"/>
  <c r="F23" i="7" s="1"/>
  <c r="E23" i="7"/>
  <c r="H31" i="8" l="1"/>
  <c r="I31" i="8" s="1"/>
  <c r="J30" i="8" s="1"/>
  <c r="J29" i="8" l="1"/>
  <c r="J28" i="8"/>
  <c r="L28" i="8" s="1"/>
  <c r="K30" i="8"/>
  <c r="L30" i="8"/>
  <c r="M30" i="8" s="1"/>
  <c r="K28" i="8" l="1"/>
  <c r="J31" i="8"/>
  <c r="L29" i="8"/>
  <c r="M29" i="8" s="1"/>
  <c r="K29" i="8"/>
  <c r="M28" i="8"/>
  <c r="K31" i="8" l="1"/>
  <c r="L31" i="8"/>
</calcChain>
</file>

<file path=xl/comments1.xml><?xml version="1.0" encoding="utf-8"?>
<comments xmlns="http://schemas.openxmlformats.org/spreadsheetml/2006/main">
  <authors>
    <author>Alan Freeman</author>
  </authors>
  <commentList>
    <comment ref="C6" authorId="0" shapeId="0">
      <text>
        <r>
          <rPr>
            <b/>
            <sz val="9"/>
            <color indexed="81"/>
            <rFont val="Tahoma"/>
            <charset val="1"/>
          </rPr>
          <t>Alan Freeman:</t>
        </r>
        <r>
          <rPr>
            <sz val="9"/>
            <color indexed="81"/>
            <rFont val="Tahoma"/>
            <charset val="1"/>
          </rPr>
          <t xml:space="preserve">
Try changing this number and see what happens. What should it be for value to be  constant?
</t>
        </r>
      </text>
    </comment>
  </commentList>
</comments>
</file>

<file path=xl/comments2.xml><?xml version="1.0" encoding="utf-8"?>
<comments xmlns="http://schemas.openxmlformats.org/spreadsheetml/2006/main">
  <authors>
    <author>Alan Freeman</author>
  </authors>
  <commentList>
    <comment ref="F10" authorId="0" shapeId="0">
      <text>
        <r>
          <rPr>
            <b/>
            <sz val="9"/>
            <color indexed="81"/>
            <rFont val="Tahoma"/>
            <family val="2"/>
          </rPr>
          <t xml:space="preserve">S = output - V
</t>
        </r>
      </text>
    </comment>
    <comment ref="H10" authorId="0" shapeId="0">
      <text>
        <r>
          <rPr>
            <b/>
            <sz val="9"/>
            <color indexed="81"/>
            <rFont val="Tahoma"/>
            <family val="2"/>
          </rPr>
          <t>Capital = C+V</t>
        </r>
      </text>
    </comment>
    <comment ref="I10" authorId="0" shapeId="0">
      <text>
        <r>
          <rPr>
            <b/>
            <sz val="9"/>
            <color indexed="81"/>
            <rFont val="Tahoma"/>
            <family val="2"/>
          </rPr>
          <t>r = S/(C+V)</t>
        </r>
      </text>
    </comment>
    <comment ref="J10" authorId="0" shapeId="0">
      <text>
        <r>
          <rPr>
            <b/>
            <sz val="9"/>
            <color indexed="81"/>
            <rFont val="Tahoma"/>
            <family val="2"/>
          </rPr>
          <t>Profit = r * Invested Capital</t>
        </r>
      </text>
    </comment>
    <comment ref="K10" authorId="0" shapeId="0">
      <text>
        <r>
          <rPr>
            <b/>
            <sz val="9"/>
            <color indexed="81"/>
            <rFont val="Tahoma"/>
            <family val="2"/>
          </rPr>
          <t>Transfer = profit -S</t>
        </r>
      </text>
    </comment>
    <comment ref="L10" authorId="0" shapeId="0">
      <text>
        <r>
          <rPr>
            <b/>
            <sz val="9"/>
            <color indexed="81"/>
            <rFont val="Tahoma"/>
            <family val="2"/>
          </rPr>
          <t xml:space="preserve">Price of production = C+V+Profit
</t>
        </r>
      </text>
    </comment>
    <comment ref="M10" authorId="0" shapeId="0">
      <text>
        <r>
          <rPr>
            <b/>
            <sz val="9"/>
            <color indexed="81"/>
            <rFont val="Tahoma"/>
            <family val="2"/>
          </rPr>
          <t>Output/Input (used to calculate the values of inputs in the next period)</t>
        </r>
      </text>
    </comment>
    <comment ref="B16" authorId="0" shapeId="0">
      <text>
        <r>
          <rPr>
            <b/>
            <sz val="9"/>
            <color indexed="81"/>
            <rFont val="Tahoma"/>
            <family val="2"/>
          </rPr>
          <t>Equal to  the value of constant capital in this department at the start of the previous period, times the relative price of the output of Department I at the end of the last period</t>
        </r>
      </text>
    </comment>
    <comment ref="E16" authorId="0" shapeId="0">
      <text>
        <r>
          <rPr>
            <b/>
            <sz val="9"/>
            <color indexed="81"/>
            <rFont val="Tahoma"/>
            <family val="2"/>
          </rPr>
          <t>Equal to  the value of the wage in this department at the start of the previous period, times the relative price of the output of Department II at the end of the last period</t>
        </r>
        <r>
          <rPr>
            <sz val="9"/>
            <color indexed="81"/>
            <rFont val="Tahoma"/>
            <family val="2"/>
          </rPr>
          <t xml:space="preserve">
</t>
        </r>
      </text>
    </comment>
  </commentList>
</comments>
</file>

<file path=xl/sharedStrings.xml><?xml version="1.0" encoding="utf-8"?>
<sst xmlns="http://schemas.openxmlformats.org/spreadsheetml/2006/main" count="126" uniqueCount="90">
  <si>
    <t>Profit Rate</t>
  </si>
  <si>
    <t>Unit value</t>
  </si>
  <si>
    <t>X</t>
  </si>
  <si>
    <t>L</t>
  </si>
  <si>
    <t>Constant capital</t>
  </si>
  <si>
    <t>Labour</t>
  </si>
  <si>
    <t>Product</t>
  </si>
  <si>
    <t>Material (use value)</t>
  </si>
  <si>
    <t>Initial Value</t>
  </si>
  <si>
    <t>Value of constant capital</t>
  </si>
  <si>
    <t>Value of one unit of corn</t>
  </si>
  <si>
    <t>Value added by labour</t>
  </si>
  <si>
    <t>Given</t>
  </si>
  <si>
    <t>D2 X G7</t>
  </si>
  <si>
    <t>D3</t>
  </si>
  <si>
    <t>G8+G9</t>
  </si>
  <si>
    <t>Value of output</t>
  </si>
  <si>
    <t>New unit value</t>
  </si>
  <si>
    <t>G10/G4</t>
  </si>
  <si>
    <t>Why?</t>
  </si>
  <si>
    <t>What</t>
  </si>
  <si>
    <t>result</t>
  </si>
  <si>
    <t>F11</t>
  </si>
  <si>
    <t>D2XH7</t>
  </si>
  <si>
    <t xml:space="preserve">D3 </t>
  </si>
  <si>
    <t>H8+H9</t>
  </si>
  <si>
    <t>H10/H4</t>
  </si>
  <si>
    <t>V</t>
  </si>
  <si>
    <t>v(0)</t>
  </si>
  <si>
    <t>Value of the wage</t>
  </si>
  <si>
    <t>W</t>
  </si>
  <si>
    <t>Wage</t>
  </si>
  <si>
    <t>F8*C5</t>
  </si>
  <si>
    <t>Profits</t>
  </si>
  <si>
    <t>H8*C5</t>
  </si>
  <si>
    <t>F11-F13</t>
  </si>
  <si>
    <t>Capital Invested</t>
  </si>
  <si>
    <t>H11-H13</t>
  </si>
  <si>
    <t>Time-&gt;</t>
  </si>
  <si>
    <t>output</t>
  </si>
  <si>
    <t>profit rate</t>
  </si>
  <si>
    <t>Invested capital</t>
  </si>
  <si>
    <t>S</t>
  </si>
  <si>
    <t>C</t>
  </si>
  <si>
    <t>Total</t>
  </si>
  <si>
    <t>Profit</t>
  </si>
  <si>
    <t>L(=V+S)</t>
  </si>
  <si>
    <t>Period 1</t>
  </si>
  <si>
    <t>Period 2</t>
  </si>
  <si>
    <t>Price of production</t>
  </si>
  <si>
    <t>Relative price</t>
  </si>
  <si>
    <t>Transfer</t>
  </si>
  <si>
    <t>Parameters</t>
  </si>
  <si>
    <t>E3=B6 (constant capital consumed = output of department 1)</t>
  </si>
  <si>
    <t>E4=C6 (wages = output of department II)</t>
  </si>
  <si>
    <t>E5=D6  (capitalist consumption = output of department III)</t>
  </si>
  <si>
    <t>I</t>
  </si>
  <si>
    <t>II</t>
  </si>
  <si>
    <t>III</t>
  </si>
  <si>
    <t>Department</t>
  </si>
  <si>
    <t>(relative price of wage goods)</t>
  </si>
  <si>
    <t>Period 3</t>
  </si>
  <si>
    <t>Prices of production are completely consistent with Marx</t>
  </si>
  <si>
    <t>But the price at the end is different from the price at the beginning</t>
  </si>
  <si>
    <t>(relative price of constant capital)</t>
  </si>
  <si>
    <t>System cannot reproduce! (capital costs more than output of capital goods)</t>
  </si>
  <si>
    <t>But this was never required by Marx's transformation procedure</t>
  </si>
  <si>
    <t>Inputs</t>
  </si>
  <si>
    <t>Calculation of price of production</t>
  </si>
  <si>
    <t>Conditions for reproduction</t>
  </si>
  <si>
    <t>Note: prices are converging to simultaneous prices</t>
  </si>
  <si>
    <t>BUT: value is defined within the system</t>
  </si>
  <si>
    <t>The price of production of each output serves as the value of the corresponding input in the next period</t>
  </si>
  <si>
    <t>Profit rate</t>
  </si>
  <si>
    <t>A temporal single system solution to the  system proposed by Bortkiewicz</t>
  </si>
  <si>
    <t>Author</t>
  </si>
  <si>
    <t>Alan Freeman</t>
  </si>
  <si>
    <t>Contact</t>
  </si>
  <si>
    <t>afreeman@iwgvt.org</t>
  </si>
  <si>
    <t>Date of this release</t>
  </si>
  <si>
    <t>Temporal Value</t>
  </si>
  <si>
    <t>Sheet Name</t>
  </si>
  <si>
    <t>Contents</t>
  </si>
  <si>
    <t>Purpose</t>
  </si>
  <si>
    <t>Worksheet to accompany course in  'Marxist Political Economy Since Marx', Renmin University July 2017</t>
  </si>
  <si>
    <t>Course site</t>
  </si>
  <si>
    <t>https://geopolitical.wixsite.com/renmin</t>
  </si>
  <si>
    <t>A simple temporal value calculation</t>
  </si>
  <si>
    <t>Bortkiewicz</t>
  </si>
  <si>
    <t>A temporal solution to Bortkiewicz's price system, illustrating the TSSI interpretation of Marx's transformation procedure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</si>
</sst>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_-* #,##0.0_-;\-* #,##0.0_-;_-* &quot;-&quot;??_-;_-@_-"/>
    <numFmt numFmtId="165" formatCode="_-* #,##0_-;\-* #,##0_-;_-* &quot;-&quot;??_-;_-@_-"/>
    <numFmt numFmtId="167" formatCode="[$-F800]dddd\,\ mmmm\ dd\,\ yyyy"/>
  </numFmts>
  <fonts count="10" x14ac:knownFonts="1">
    <font>
      <sz val="11"/>
      <color theme="1"/>
      <name val="Calibri"/>
      <family val="2"/>
      <scheme val="minor"/>
    </font>
    <font>
      <sz val="11"/>
      <color theme="1"/>
      <name val="Calibri"/>
      <family val="2"/>
      <scheme val="minor"/>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5" tint="0.59999389629810485"/>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0" fontId="9" fillId="0" borderId="0" applyNumberFormat="0" applyFill="0" applyBorder="0" applyAlignment="0" applyProtection="0"/>
  </cellStyleXfs>
  <cellXfs count="63">
    <xf numFmtId="0" fontId="0" fillId="0" borderId="0" xfId="0"/>
    <xf numFmtId="43" fontId="0" fillId="0" borderId="0" xfId="1" applyFont="1"/>
    <xf numFmtId="0" fontId="0" fillId="2" borderId="0" xfId="0" applyFill="1"/>
    <xf numFmtId="0" fontId="2" fillId="2" borderId="0" xfId="0" applyFont="1" applyFill="1"/>
    <xf numFmtId="43" fontId="0" fillId="0" borderId="0" xfId="0" applyNumberFormat="1"/>
    <xf numFmtId="164" fontId="0" fillId="0" borderId="0" xfId="1" applyNumberFormat="1" applyFont="1"/>
    <xf numFmtId="165" fontId="0" fillId="0" borderId="0" xfId="1" applyNumberFormat="1" applyFont="1"/>
    <xf numFmtId="0" fontId="0" fillId="3" borderId="0" xfId="0" applyFill="1"/>
    <xf numFmtId="0" fontId="0" fillId="0" borderId="0" xfId="0" applyAlignment="1">
      <alignment horizontal="center" wrapText="1"/>
    </xf>
    <xf numFmtId="0" fontId="2" fillId="0" borderId="0" xfId="0" applyFont="1"/>
    <xf numFmtId="0" fontId="0" fillId="0" borderId="0" xfId="0" applyBorder="1"/>
    <xf numFmtId="2" fontId="0" fillId="2" borderId="0" xfId="0" applyNumberFormat="1" applyFill="1" applyBorder="1"/>
    <xf numFmtId="2" fontId="0" fillId="5" borderId="0" xfId="0" applyNumberFormat="1" applyFill="1" applyBorder="1"/>
    <xf numFmtId="2" fontId="0" fillId="4" borderId="0" xfId="0" applyNumberFormat="1" applyFill="1" applyBorder="1"/>
    <xf numFmtId="43" fontId="0" fillId="0" borderId="0" xfId="1" applyFont="1" applyBorder="1"/>
    <xf numFmtId="43" fontId="0" fillId="0" borderId="0" xfId="0" applyNumberFormat="1" applyBorder="1"/>
    <xf numFmtId="0" fontId="5" fillId="0" borderId="0" xfId="0" applyFont="1"/>
    <xf numFmtId="43" fontId="0" fillId="0" borderId="4" xfId="1" applyFont="1" applyBorder="1"/>
    <xf numFmtId="43" fontId="0" fillId="0" borderId="5" xfId="1" applyFont="1"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xf numFmtId="0" fontId="0" fillId="0" borderId="7" xfId="0" applyBorder="1"/>
    <xf numFmtId="43" fontId="0" fillId="6" borderId="5" xfId="0" applyNumberFormat="1" applyFill="1" applyBorder="1"/>
    <xf numFmtId="43" fontId="0" fillId="0" borderId="5" xfId="0" applyNumberFormat="1" applyBorder="1"/>
    <xf numFmtId="0" fontId="0" fillId="0" borderId="8" xfId="0" applyBorder="1"/>
    <xf numFmtId="0" fontId="0" fillId="2" borderId="5" xfId="0" applyFill="1" applyBorder="1"/>
    <xf numFmtId="0" fontId="0" fillId="5" borderId="5" xfId="0" applyFill="1" applyBorder="1"/>
    <xf numFmtId="0" fontId="0" fillId="4" borderId="5" xfId="0" applyFill="1" applyBorder="1"/>
    <xf numFmtId="0" fontId="0" fillId="0" borderId="0" xfId="0" applyAlignment="1">
      <alignment horizontal="left"/>
    </xf>
    <xf numFmtId="0" fontId="0" fillId="2" borderId="0" xfId="0" applyFill="1" applyAlignment="1">
      <alignment horizontal="left"/>
    </xf>
    <xf numFmtId="0" fontId="0" fillId="7" borderId="0" xfId="0" applyFill="1" applyAlignment="1">
      <alignment horizontal="left"/>
    </xf>
    <xf numFmtId="0" fontId="0" fillId="4" borderId="0" xfId="0" applyFill="1" applyAlignment="1">
      <alignment horizontal="left"/>
    </xf>
    <xf numFmtId="0" fontId="6" fillId="0" borderId="0" xfId="0" applyFont="1"/>
    <xf numFmtId="43" fontId="6" fillId="2" borderId="6" xfId="1" applyFont="1" applyFill="1" applyBorder="1"/>
    <xf numFmtId="0" fontId="6" fillId="0" borderId="7" xfId="0" applyFont="1" applyBorder="1"/>
    <xf numFmtId="2" fontId="6" fillId="5" borderId="7" xfId="0" applyNumberFormat="1" applyFont="1" applyFill="1" applyBorder="1"/>
    <xf numFmtId="2" fontId="6" fillId="4" borderId="8" xfId="0" applyNumberFormat="1" applyFont="1" applyFill="1" applyBorder="1"/>
    <xf numFmtId="0" fontId="6" fillId="2" borderId="6" xfId="0" applyFont="1" applyFill="1" applyBorder="1"/>
    <xf numFmtId="0" fontId="6" fillId="5" borderId="7" xfId="0" applyFont="1" applyFill="1" applyBorder="1"/>
    <xf numFmtId="0" fontId="6" fillId="4" borderId="7" xfId="0" applyFont="1" applyFill="1" applyBorder="1"/>
    <xf numFmtId="0" fontId="6" fillId="0" borderId="8" xfId="0" applyFont="1" applyBorder="1"/>
    <xf numFmtId="0" fontId="6" fillId="0" borderId="6" xfId="0" applyFont="1" applyBorder="1"/>
    <xf numFmtId="43" fontId="6" fillId="0" borderId="7" xfId="1" applyFont="1" applyBorder="1"/>
    <xf numFmtId="43" fontId="6" fillId="0" borderId="6" xfId="1" applyFont="1" applyBorder="1"/>
    <xf numFmtId="43" fontId="6" fillId="0" borderId="8" xfId="1" applyFont="1" applyBorder="1"/>
    <xf numFmtId="0" fontId="0" fillId="0" borderId="9" xfId="0" applyBorder="1"/>
    <xf numFmtId="0" fontId="5" fillId="0" borderId="4" xfId="0" applyFont="1" applyBorder="1" applyAlignment="1">
      <alignment horizontal="center" wrapText="1"/>
    </xf>
    <xf numFmtId="0" fontId="5" fillId="0" borderId="0" xfId="0" applyFont="1" applyBorder="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2" xfId="0" applyFont="1" applyBorder="1" applyAlignment="1">
      <alignment horizontal="center" wrapText="1"/>
    </xf>
    <xf numFmtId="0" fontId="5" fillId="0" borderId="3" xfId="0" applyFont="1" applyBorder="1" applyAlignment="1">
      <alignment horizontal="center" wrapText="1"/>
    </xf>
    <xf numFmtId="0" fontId="5" fillId="0" borderId="1" xfId="0" applyFont="1" applyBorder="1" applyAlignment="1">
      <alignment horizontal="center" wrapText="1"/>
    </xf>
    <xf numFmtId="0" fontId="5" fillId="0" borderId="0" xfId="0" applyFont="1" applyAlignment="1">
      <alignment horizontal="center" wrapText="1"/>
    </xf>
    <xf numFmtId="0" fontId="5" fillId="0" borderId="0" xfId="0" applyFont="1" applyAlignment="1">
      <alignment horizontal="center"/>
    </xf>
    <xf numFmtId="0" fontId="9" fillId="0" borderId="0" xfId="2"/>
    <xf numFmtId="0" fontId="0" fillId="0" borderId="0" xfId="0" quotePrefix="1"/>
    <xf numFmtId="167" fontId="0" fillId="0" borderId="0" xfId="0" applyNumberFormat="1" applyAlignment="1">
      <alignment horizontal="left"/>
    </xf>
  </cellXfs>
  <cellStyles count="3">
    <cellStyle name="Comma" xfId="1" builtinId="3"/>
    <cellStyle name="Hyperlink" xfId="2" builtinId="8"/>
    <cellStyle name="Normal" xfId="0" builtinId="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'Temporal Value'!$A$20</c:f>
              <c:strCache>
                <c:ptCount val="1"/>
                <c:pt idx="0">
                  <c:v>Unit value</c:v>
                </c:pt>
              </c:strCache>
            </c:strRef>
          </c:tx>
          <c:spPr>
            <a:ln w="28575" cap="rnd">
              <a:solidFill>
                <a:schemeClr val="accent1"/>
              </a:solidFill>
              <a:round/>
            </a:ln>
            <a:effectLst/>
          </c:spPr>
          <c:marker>
            <c:symbol val="none"/>
          </c:marker>
          <c:cat>
            <c:numRef>
              <c:f>'Temporal Value'!$B$19:$F$19</c:f>
              <c:numCache>
                <c:formatCode>General</c:formatCode>
                <c:ptCount val="5"/>
                <c:pt idx="0">
                  <c:v>1</c:v>
                </c:pt>
                <c:pt idx="1">
                  <c:v>2</c:v>
                </c:pt>
                <c:pt idx="2">
                  <c:v>3</c:v>
                </c:pt>
                <c:pt idx="3">
                  <c:v>4</c:v>
                </c:pt>
                <c:pt idx="4">
                  <c:v>5</c:v>
                </c:pt>
              </c:numCache>
            </c:numRef>
          </c:cat>
          <c:val>
            <c:numRef>
              <c:f>'Temporal Value'!$B$20:$F$20</c:f>
              <c:numCache>
                <c:formatCode>_(* #,##0.00_);_(* \(#,##0.00\);_(* "-"??_);_(@_)</c:formatCode>
                <c:ptCount val="5"/>
                <c:pt idx="0" formatCode="General">
                  <c:v>1.1000000000000001</c:v>
                </c:pt>
                <c:pt idx="1">
                  <c:v>1.0333333333333334</c:v>
                </c:pt>
                <c:pt idx="2">
                  <c:v>1.0111111111111113</c:v>
                </c:pt>
                <c:pt idx="3">
                  <c:v>1.0037037037037038</c:v>
                </c:pt>
                <c:pt idx="4">
                  <c:v>1.0012345679012347</c:v>
                </c:pt>
              </c:numCache>
            </c:numRef>
          </c:val>
          <c:smooth val="0"/>
          <c:extLst>
            <c:ext xmlns:c16="http://schemas.microsoft.com/office/drawing/2014/chart" uri="{C3380CC4-5D6E-409C-BE32-E72D297353CC}">
              <c16:uniqueId val="{00000000-86AA-4584-83D6-9B6CD0649A23}"/>
            </c:ext>
          </c:extLst>
        </c:ser>
        <c:dLbls>
          <c:showLegendKey val="0"/>
          <c:showVal val="0"/>
          <c:showCatName val="0"/>
          <c:showSerName val="0"/>
          <c:showPercent val="0"/>
          <c:showBubbleSize val="0"/>
        </c:dLbls>
        <c:smooth val="0"/>
        <c:axId val="521341208"/>
        <c:axId val="521340880"/>
      </c:lineChart>
      <c:catAx>
        <c:axId val="521341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40880"/>
        <c:crosses val="autoZero"/>
        <c:auto val="1"/>
        <c:lblAlgn val="ctr"/>
        <c:lblOffset val="100"/>
        <c:noMultiLvlLbl val="0"/>
      </c:catAx>
      <c:valAx>
        <c:axId val="52134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41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43419</xdr:colOff>
      <xdr:row>17</xdr:row>
      <xdr:rowOff>79075</xdr:rowOff>
    </xdr:from>
    <xdr:to>
      <xdr:col>7</xdr:col>
      <xdr:colOff>557122</xdr:colOff>
      <xdr:row>28</xdr:row>
      <xdr:rowOff>128389</xdr:rowOff>
    </xdr:to>
    <xdr:graphicFrame macro="">
      <xdr:nvGraphicFramePr>
        <xdr:cNvPr id="2" name="Chart 1">
          <a:extLst>
            <a:ext uri="{FF2B5EF4-FFF2-40B4-BE49-F238E27FC236}">
              <a16:creationId xmlns:a16="http://schemas.microsoft.com/office/drawing/2014/main" id="{08376B3A-0F4A-404E-976D-946C2FD59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316223</xdr:colOff>
      <xdr:row>4</xdr:row>
      <xdr:rowOff>168915</xdr:rowOff>
    </xdr:from>
    <xdr:to>
      <xdr:col>3</xdr:col>
      <xdr:colOff>316583</xdr:colOff>
      <xdr:row>4</xdr:row>
      <xdr:rowOff>169275</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3" name="Ink 2">
              <a:extLst>
                <a:ext uri="{FF2B5EF4-FFF2-40B4-BE49-F238E27FC236}">
                  <a16:creationId xmlns:a16="http://schemas.microsoft.com/office/drawing/2014/main" id="{D7F23DCD-C417-4C52-AFB1-5C7D2D24AF50}"/>
                </a:ext>
              </a:extLst>
            </xdr14:cNvPr>
            <xdr14:cNvContentPartPr/>
          </xdr14:nvContentPartPr>
          <xdr14:nvPr macro=""/>
          <xdr14:xfrm>
            <a:off x="3058704" y="902160"/>
            <a:ext cx="360" cy="360"/>
          </xdr14:xfrm>
        </xdr:contentPart>
      </mc:Choice>
      <mc:Fallback xmlns="">
        <xdr:pic>
          <xdr:nvPicPr>
            <xdr:cNvPr id="3" name="Ink 2">
              <a:extLst>
                <a:ext uri="{FF2B5EF4-FFF2-40B4-BE49-F238E27FC236}">
                  <a16:creationId xmlns:a16="http://schemas.microsoft.com/office/drawing/2014/main" id="{D7F23DCD-C417-4C52-AFB1-5C7D2D24AF50}"/>
                </a:ext>
              </a:extLst>
            </xdr:cNvPr>
            <xdr:cNvPicPr/>
          </xdr:nvPicPr>
          <xdr:blipFill>
            <a:blip xmlns:r="http://schemas.openxmlformats.org/officeDocument/2006/relationships" r:embed="rId3"/>
            <a:stretch>
              <a:fillRect/>
            </a:stretch>
          </xdr:blipFill>
          <xdr:spPr>
            <a:xfrm>
              <a:off x="3056184" y="899640"/>
              <a:ext cx="5040" cy="504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7-05T07:47:57.937"/>
    </inkml:context>
    <inkml:brush xml:id="br0">
      <inkml:brushProperty name="width" value="0.014" units="cm"/>
      <inkml:brushProperty name="height" value="0.014" units="cm"/>
      <inkml:brushProperty name="ignorePressure" value="1"/>
    </inkml:brush>
  </inkml:definitions>
  <inkml:traceGroup>
    <inkml:annotationXML>
      <emma:emma xmlns:emma="http://www.w3.org/2003/04/emma" version="1.0">
        <emma:interpretation id="{9C6EB004-7BBB-4D57-924E-6E73DF765989}" emma:medium="tactile" emma:mode="ink">
          <msink:context xmlns:msink="http://schemas.microsoft.com/ink/2010/main" type="inkDrawing"/>
        </emma:interpretation>
      </emma:emma>
    </inkml:annotationXML>
    <inkml:trace contextRef="#ctx0" brushRef="#br0">12746 3759,'0'0</inkml:trace>
  </inkml:traceGroup>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afreeman@iwgvt.org"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14"/>
  <sheetViews>
    <sheetView tabSelected="1" workbookViewId="0">
      <selection activeCell="D6" sqref="D6"/>
    </sheetView>
  </sheetViews>
  <sheetFormatPr defaultRowHeight="14.4" x14ac:dyDescent="0.55000000000000004"/>
  <cols>
    <col min="3" max="3" width="22.05078125" customWidth="1"/>
    <col min="4" max="4" width="97.47265625" customWidth="1"/>
  </cols>
  <sheetData>
    <row r="4" spans="3:4" x14ac:dyDescent="0.55000000000000004">
      <c r="C4" t="s">
        <v>75</v>
      </c>
      <c r="D4" t="s">
        <v>76</v>
      </c>
    </row>
    <row r="5" spans="3:4" x14ac:dyDescent="0.55000000000000004">
      <c r="C5" t="s">
        <v>77</v>
      </c>
      <c r="D5" s="60" t="s">
        <v>78</v>
      </c>
    </row>
    <row r="6" spans="3:4" x14ac:dyDescent="0.55000000000000004">
      <c r="C6" t="s">
        <v>79</v>
      </c>
      <c r="D6" s="62">
        <v>42923</v>
      </c>
    </row>
    <row r="7" spans="3:4" x14ac:dyDescent="0.55000000000000004">
      <c r="C7" t="s">
        <v>83</v>
      </c>
      <c r="D7" t="s">
        <v>84</v>
      </c>
    </row>
    <row r="8" spans="3:4" x14ac:dyDescent="0.55000000000000004">
      <c r="C8" t="s">
        <v>85</v>
      </c>
      <c r="D8" s="60" t="s">
        <v>86</v>
      </c>
    </row>
    <row r="11" spans="3:4" x14ac:dyDescent="0.55000000000000004">
      <c r="C11" s="61" t="s">
        <v>81</v>
      </c>
      <c r="D11" t="s">
        <v>82</v>
      </c>
    </row>
    <row r="13" spans="3:4" x14ac:dyDescent="0.55000000000000004">
      <c r="C13" t="s">
        <v>80</v>
      </c>
      <c r="D13" t="s">
        <v>87</v>
      </c>
    </row>
    <row r="14" spans="3:4" x14ac:dyDescent="0.55000000000000004">
      <c r="C14" t="s">
        <v>88</v>
      </c>
      <c r="D14" t="s">
        <v>89</v>
      </c>
    </row>
  </sheetData>
  <hyperlinks>
    <hyperlink ref="D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3"/>
  <sheetViews>
    <sheetView zoomScale="106" workbookViewId="0">
      <selection activeCell="K5" sqref="K5"/>
    </sheetView>
  </sheetViews>
  <sheetFormatPr defaultRowHeight="14.4" x14ac:dyDescent="0.55000000000000004"/>
  <cols>
    <col min="2" max="2" width="20.20703125" bestFit="1" customWidth="1"/>
    <col min="5" max="5" width="7.3125" bestFit="1" customWidth="1"/>
  </cols>
  <sheetData>
    <row r="1" spans="1:8" x14ac:dyDescent="0.55000000000000004">
      <c r="A1" t="s">
        <v>7</v>
      </c>
    </row>
    <row r="2" spans="1:8" x14ac:dyDescent="0.55000000000000004">
      <c r="A2" t="s">
        <v>27</v>
      </c>
      <c r="B2" t="s">
        <v>4</v>
      </c>
      <c r="C2">
        <v>170</v>
      </c>
    </row>
    <row r="3" spans="1:8" x14ac:dyDescent="0.55000000000000004">
      <c r="A3" t="s">
        <v>3</v>
      </c>
      <c r="B3" t="s">
        <v>5</v>
      </c>
      <c r="C3">
        <v>340</v>
      </c>
    </row>
    <row r="4" spans="1:8" x14ac:dyDescent="0.55000000000000004">
      <c r="A4" t="s">
        <v>2</v>
      </c>
      <c r="B4" t="s">
        <v>6</v>
      </c>
      <c r="C4">
        <v>510</v>
      </c>
    </row>
    <row r="5" spans="1:8" x14ac:dyDescent="0.55000000000000004">
      <c r="A5" t="s">
        <v>30</v>
      </c>
      <c r="B5" t="s">
        <v>31</v>
      </c>
      <c r="C5">
        <v>170</v>
      </c>
    </row>
    <row r="6" spans="1:8" x14ac:dyDescent="0.55000000000000004">
      <c r="A6" t="s">
        <v>28</v>
      </c>
      <c r="B6" t="s">
        <v>8</v>
      </c>
      <c r="C6" s="7">
        <v>1.1000000000000001</v>
      </c>
    </row>
    <row r="8" spans="1:8" x14ac:dyDescent="0.55000000000000004">
      <c r="B8" t="s">
        <v>38</v>
      </c>
      <c r="C8">
        <v>1</v>
      </c>
      <c r="E8">
        <v>2</v>
      </c>
      <c r="F8">
        <f>E8+C8</f>
        <v>3</v>
      </c>
      <c r="G8">
        <f>F8+D8</f>
        <v>3</v>
      </c>
      <c r="H8">
        <f>G8+E8</f>
        <v>5</v>
      </c>
    </row>
    <row r="9" spans="1:8" x14ac:dyDescent="0.55000000000000004">
      <c r="A9" t="s">
        <v>19</v>
      </c>
      <c r="B9" t="s">
        <v>20</v>
      </c>
      <c r="C9" t="s">
        <v>21</v>
      </c>
      <c r="D9" t="s">
        <v>19</v>
      </c>
    </row>
    <row r="10" spans="1:8" x14ac:dyDescent="0.55000000000000004">
      <c r="A10" s="2" t="s">
        <v>12</v>
      </c>
      <c r="B10" t="s">
        <v>10</v>
      </c>
      <c r="C10">
        <f>C6</f>
        <v>1.1000000000000001</v>
      </c>
      <c r="D10" s="3" t="s">
        <v>22</v>
      </c>
      <c r="E10" s="1">
        <f>C14</f>
        <v>1.0333333333333334</v>
      </c>
      <c r="F10" s="1">
        <f>E14</f>
        <v>1.0111111111111113</v>
      </c>
      <c r="G10" s="1">
        <f>F14</f>
        <v>1.0037037037037038</v>
      </c>
      <c r="H10" s="1">
        <f>G14</f>
        <v>1.0012345679012347</v>
      </c>
    </row>
    <row r="11" spans="1:8" x14ac:dyDescent="0.55000000000000004">
      <c r="A11" s="2" t="s">
        <v>13</v>
      </c>
      <c r="B11" t="s">
        <v>9</v>
      </c>
      <c r="C11">
        <f>C10*$C$2</f>
        <v>187.00000000000003</v>
      </c>
      <c r="D11" s="2" t="s">
        <v>23</v>
      </c>
      <c r="E11" s="6">
        <f>E10*$C$2</f>
        <v>175.66666666666669</v>
      </c>
      <c r="F11" s="6">
        <f>F10*$C$2</f>
        <v>171.88888888888891</v>
      </c>
      <c r="G11" s="6">
        <f>G10*$C$2</f>
        <v>170.62962962962965</v>
      </c>
      <c r="H11" s="6">
        <f>H10*$C$2</f>
        <v>170.2098765432099</v>
      </c>
    </row>
    <row r="12" spans="1:8" x14ac:dyDescent="0.55000000000000004">
      <c r="A12" s="2" t="s">
        <v>14</v>
      </c>
      <c r="B12" t="s">
        <v>11</v>
      </c>
      <c r="C12">
        <f>$C$3</f>
        <v>340</v>
      </c>
      <c r="D12" s="2" t="s">
        <v>24</v>
      </c>
      <c r="E12" s="6">
        <f>$C$3</f>
        <v>340</v>
      </c>
      <c r="F12" s="6">
        <f>$C$3</f>
        <v>340</v>
      </c>
      <c r="G12" s="6">
        <f>$C$3</f>
        <v>340</v>
      </c>
      <c r="H12" s="6">
        <f>$C$3</f>
        <v>340</v>
      </c>
    </row>
    <row r="13" spans="1:8" x14ac:dyDescent="0.55000000000000004">
      <c r="A13" s="2" t="s">
        <v>15</v>
      </c>
      <c r="B13" t="s">
        <v>16</v>
      </c>
      <c r="C13">
        <f>SUM(C11:C12)</f>
        <v>527</v>
      </c>
      <c r="D13" s="2" t="s">
        <v>25</v>
      </c>
      <c r="E13" s="6">
        <f>SUM(E11:E12)</f>
        <v>515.66666666666674</v>
      </c>
      <c r="F13" s="6">
        <f>SUM(F11:F12)</f>
        <v>511.88888888888891</v>
      </c>
      <c r="G13" s="6">
        <f>SUM(G11:G12)</f>
        <v>510.62962962962968</v>
      </c>
      <c r="H13" s="6">
        <f>SUM(H11:H12)</f>
        <v>510.20987654320993</v>
      </c>
    </row>
    <row r="14" spans="1:8" x14ac:dyDescent="0.55000000000000004">
      <c r="A14" s="2" t="s">
        <v>18</v>
      </c>
      <c r="B14" t="s">
        <v>17</v>
      </c>
      <c r="C14" s="1">
        <f>C13/$C$4</f>
        <v>1.0333333333333334</v>
      </c>
      <c r="D14" s="2" t="s">
        <v>26</v>
      </c>
      <c r="E14" s="1">
        <f>E13/$C$4</f>
        <v>1.0111111111111113</v>
      </c>
      <c r="F14" s="1">
        <f>F13/$C$4</f>
        <v>1.0037037037037038</v>
      </c>
      <c r="G14" s="1">
        <f>G13/$C$4</f>
        <v>1.0012345679012347</v>
      </c>
      <c r="H14" s="1">
        <f>H13/$C$4</f>
        <v>1.0004115226337449</v>
      </c>
    </row>
    <row r="15" spans="1:8" x14ac:dyDescent="0.55000000000000004">
      <c r="A15" s="2" t="s">
        <v>32</v>
      </c>
      <c r="B15" t="s">
        <v>29</v>
      </c>
      <c r="C15" s="1">
        <f>C10*$C$5</f>
        <v>187.00000000000003</v>
      </c>
      <c r="D15" s="2" t="s">
        <v>34</v>
      </c>
      <c r="E15" s="5">
        <f>E14*$C$5</f>
        <v>171.88888888888891</v>
      </c>
      <c r="F15" s="5">
        <f t="shared" ref="F15:H15" si="0">F14*$C$5</f>
        <v>170.62962962962965</v>
      </c>
      <c r="G15" s="5">
        <f t="shared" si="0"/>
        <v>170.2098765432099</v>
      </c>
      <c r="H15" s="5">
        <f t="shared" si="0"/>
        <v>170.06995884773664</v>
      </c>
    </row>
    <row r="16" spans="1:8" x14ac:dyDescent="0.55000000000000004">
      <c r="A16" s="2" t="s">
        <v>35</v>
      </c>
      <c r="B16" t="s">
        <v>33</v>
      </c>
      <c r="C16" s="1">
        <f>C12-C15</f>
        <v>152.99999999999997</v>
      </c>
      <c r="D16" s="2" t="s">
        <v>37</v>
      </c>
      <c r="E16" s="5">
        <f t="shared" ref="E16:H16" si="1">E12-E15</f>
        <v>168.11111111111109</v>
      </c>
      <c r="F16" s="5">
        <f t="shared" si="1"/>
        <v>169.37037037037035</v>
      </c>
      <c r="G16" s="5">
        <f t="shared" si="1"/>
        <v>169.7901234567901</v>
      </c>
      <c r="H16" s="5">
        <f t="shared" si="1"/>
        <v>169.93004115226336</v>
      </c>
    </row>
    <row r="19" spans="1:6" x14ac:dyDescent="0.55000000000000004">
      <c r="B19">
        <v>1</v>
      </c>
      <c r="C19">
        <v>2</v>
      </c>
      <c r="D19">
        <v>3</v>
      </c>
      <c r="E19">
        <v>4</v>
      </c>
      <c r="F19">
        <v>5</v>
      </c>
    </row>
    <row r="20" spans="1:6" x14ac:dyDescent="0.55000000000000004">
      <c r="A20" t="s">
        <v>1</v>
      </c>
      <c r="B20">
        <f>C6</f>
        <v>1.1000000000000001</v>
      </c>
      <c r="C20" s="4">
        <f>C14</f>
        <v>1.0333333333333334</v>
      </c>
      <c r="D20" s="4">
        <f>E14</f>
        <v>1.0111111111111113</v>
      </c>
      <c r="E20" s="4">
        <f>F14</f>
        <v>1.0037037037037038</v>
      </c>
      <c r="F20" s="4">
        <f>G14</f>
        <v>1.0012345679012347</v>
      </c>
    </row>
    <row r="21" spans="1:6" x14ac:dyDescent="0.55000000000000004">
      <c r="A21" t="s">
        <v>33</v>
      </c>
      <c r="B21" s="4">
        <f>C16</f>
        <v>152.99999999999997</v>
      </c>
      <c r="C21" s="4">
        <f>E16</f>
        <v>168.11111111111109</v>
      </c>
      <c r="D21" s="4">
        <f>F16</f>
        <v>169.37037037037035</v>
      </c>
      <c r="E21" s="4">
        <f>G16</f>
        <v>169.7901234567901</v>
      </c>
      <c r="F21" s="4">
        <f>H16</f>
        <v>169.93004115226336</v>
      </c>
    </row>
    <row r="22" spans="1:6" x14ac:dyDescent="0.55000000000000004">
      <c r="A22" t="s">
        <v>36</v>
      </c>
      <c r="B22" s="4">
        <f>C11+C15</f>
        <v>374.00000000000006</v>
      </c>
      <c r="C22" s="4">
        <f>E11+E15</f>
        <v>347.5555555555556</v>
      </c>
      <c r="D22" s="4">
        <f>F11+F15</f>
        <v>342.51851851851859</v>
      </c>
      <c r="E22" s="4">
        <f>G11+G15</f>
        <v>340.83950617283955</v>
      </c>
      <c r="F22" s="4">
        <f>H11+H15</f>
        <v>340.27983539094657</v>
      </c>
    </row>
    <row r="23" spans="1:6" x14ac:dyDescent="0.55000000000000004">
      <c r="A23" t="s">
        <v>0</v>
      </c>
      <c r="B23" s="4">
        <f>B21/B22</f>
        <v>0.40909090909090895</v>
      </c>
      <c r="C23" s="4">
        <f t="shared" ref="C23:F23" si="2">C21/C22</f>
        <v>0.48369565217391292</v>
      </c>
      <c r="D23" s="4">
        <f t="shared" si="2"/>
        <v>0.49448529411764691</v>
      </c>
      <c r="E23" s="4">
        <f t="shared" si="2"/>
        <v>0.49815270935960576</v>
      </c>
      <c r="F23" s="4">
        <f t="shared" si="2"/>
        <v>0.49938322368421034</v>
      </c>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5"/>
  <sheetViews>
    <sheetView workbookViewId="0">
      <selection activeCell="N4" sqref="N4"/>
    </sheetView>
  </sheetViews>
  <sheetFormatPr defaultRowHeight="14.4" x14ac:dyDescent="0.55000000000000004"/>
  <cols>
    <col min="1" max="1" width="16.26171875" customWidth="1"/>
    <col min="7" max="7" width="2.62890625" customWidth="1"/>
    <col min="8" max="8" width="18.41796875" customWidth="1"/>
    <col min="9" max="9" width="12.578125" customWidth="1"/>
    <col min="10" max="11" width="12.62890625" customWidth="1"/>
    <col min="12" max="12" width="15" customWidth="1"/>
    <col min="14" max="14" width="26.9453125" customWidth="1"/>
  </cols>
  <sheetData>
    <row r="1" spans="1:14" x14ac:dyDescent="0.55000000000000004">
      <c r="A1" s="59" t="s">
        <v>74</v>
      </c>
      <c r="B1" s="59"/>
      <c r="C1" s="59"/>
      <c r="D1" s="59"/>
      <c r="E1" s="59"/>
      <c r="F1" s="59"/>
      <c r="G1" s="59"/>
      <c r="H1" s="59"/>
      <c r="I1" s="59"/>
      <c r="J1" s="59"/>
      <c r="K1" s="59"/>
      <c r="L1" s="59"/>
      <c r="M1" s="59"/>
    </row>
    <row r="2" spans="1:14" ht="14.7" thickBot="1" x14ac:dyDescent="0.6">
      <c r="A2" s="16" t="s">
        <v>52</v>
      </c>
    </row>
    <row r="3" spans="1:14" x14ac:dyDescent="0.55000000000000004">
      <c r="A3" t="s">
        <v>59</v>
      </c>
      <c r="B3" s="52" t="s">
        <v>43</v>
      </c>
      <c r="C3" s="53" t="s">
        <v>27</v>
      </c>
      <c r="D3" s="53" t="s">
        <v>42</v>
      </c>
      <c r="E3" s="54" t="s">
        <v>39</v>
      </c>
      <c r="H3" s="31" t="s">
        <v>69</v>
      </c>
      <c r="I3" s="31"/>
      <c r="J3" s="31"/>
      <c r="K3" s="31"/>
    </row>
    <row r="4" spans="1:14" x14ac:dyDescent="0.55000000000000004">
      <c r="A4" t="s">
        <v>56</v>
      </c>
      <c r="B4" s="22">
        <v>225</v>
      </c>
      <c r="C4" s="10">
        <v>90</v>
      </c>
      <c r="D4" s="10">
        <v>60</v>
      </c>
      <c r="E4" s="28">
        <f>B4+C4+D4</f>
        <v>375</v>
      </c>
      <c r="H4" s="32" t="s">
        <v>53</v>
      </c>
      <c r="I4" s="32"/>
      <c r="J4" s="32"/>
      <c r="K4" s="32"/>
    </row>
    <row r="5" spans="1:14" x14ac:dyDescent="0.55000000000000004">
      <c r="A5" t="s">
        <v>57</v>
      </c>
      <c r="B5" s="22">
        <v>100</v>
      </c>
      <c r="C5" s="10">
        <v>120</v>
      </c>
      <c r="D5" s="10">
        <v>80</v>
      </c>
      <c r="E5" s="29">
        <f t="shared" ref="E5:E7" si="0">B5+C5+D5</f>
        <v>300</v>
      </c>
      <c r="H5" s="33" t="s">
        <v>54</v>
      </c>
      <c r="I5" s="33"/>
      <c r="J5" s="33"/>
      <c r="K5" s="33"/>
    </row>
    <row r="6" spans="1:14" x14ac:dyDescent="0.55000000000000004">
      <c r="A6" t="s">
        <v>58</v>
      </c>
      <c r="B6" s="22">
        <v>50</v>
      </c>
      <c r="C6" s="10">
        <v>90</v>
      </c>
      <c r="D6" s="10">
        <v>60</v>
      </c>
      <c r="E6" s="30">
        <f t="shared" si="0"/>
        <v>200</v>
      </c>
      <c r="H6" s="34" t="s">
        <v>55</v>
      </c>
      <c r="I6" s="34"/>
      <c r="J6" s="34"/>
      <c r="K6" s="34"/>
    </row>
    <row r="7" spans="1:14" ht="14.7" thickBot="1" x14ac:dyDescent="0.6">
      <c r="A7" s="35" t="s">
        <v>44</v>
      </c>
      <c r="B7" s="40">
        <f>SUM(B4:B6)</f>
        <v>375</v>
      </c>
      <c r="C7" s="41">
        <f>SUM(C4:C6)</f>
        <v>300</v>
      </c>
      <c r="D7" s="42">
        <f>SUM(D4:D6)</f>
        <v>200</v>
      </c>
      <c r="E7" s="43">
        <f t="shared" si="0"/>
        <v>875</v>
      </c>
    </row>
    <row r="8" spans="1:14" ht="14.7" thickBot="1" x14ac:dyDescent="0.6"/>
    <row r="9" spans="1:14" x14ac:dyDescent="0.55000000000000004">
      <c r="A9" s="16" t="s">
        <v>47</v>
      </c>
      <c r="B9" s="19" t="s">
        <v>67</v>
      </c>
      <c r="C9" s="20"/>
      <c r="D9" s="20"/>
      <c r="E9" s="20"/>
      <c r="F9" s="21"/>
      <c r="H9" s="19" t="s">
        <v>68</v>
      </c>
      <c r="I9" s="20"/>
      <c r="J9" s="20"/>
      <c r="K9" s="20"/>
      <c r="L9" s="20"/>
      <c r="M9" s="21"/>
    </row>
    <row r="10" spans="1:14" ht="28.8" x14ac:dyDescent="0.55000000000000004">
      <c r="B10" s="49" t="s">
        <v>43</v>
      </c>
      <c r="C10" s="50" t="s">
        <v>46</v>
      </c>
      <c r="D10" s="50" t="s">
        <v>39</v>
      </c>
      <c r="E10" s="50" t="s">
        <v>27</v>
      </c>
      <c r="F10" s="51" t="s">
        <v>42</v>
      </c>
      <c r="G10" s="8"/>
      <c r="H10" s="49" t="s">
        <v>41</v>
      </c>
      <c r="I10" s="50" t="s">
        <v>73</v>
      </c>
      <c r="J10" s="50" t="s">
        <v>45</v>
      </c>
      <c r="K10" s="50" t="s">
        <v>51</v>
      </c>
      <c r="L10" s="50" t="s">
        <v>49</v>
      </c>
      <c r="M10" s="51" t="s">
        <v>50</v>
      </c>
    </row>
    <row r="11" spans="1:14" x14ac:dyDescent="0.55000000000000004">
      <c r="A11" t="s">
        <v>56</v>
      </c>
      <c r="B11" s="22">
        <v>225</v>
      </c>
      <c r="C11" s="10">
        <f>C4+D4</f>
        <v>150</v>
      </c>
      <c r="D11" s="11">
        <f>B11+C11</f>
        <v>375</v>
      </c>
      <c r="E11" s="10">
        <f>C4</f>
        <v>90</v>
      </c>
      <c r="F11" s="23">
        <f>C11-E11</f>
        <v>60</v>
      </c>
      <c r="H11" s="22">
        <f>B11+E11</f>
        <v>315</v>
      </c>
      <c r="I11" s="14">
        <f>F11/H11</f>
        <v>0.19047619047619047</v>
      </c>
      <c r="J11" s="14">
        <f>H11*I14</f>
        <v>93.333333333333329</v>
      </c>
      <c r="K11" s="14">
        <f>J11-F11</f>
        <v>33.333333333333329</v>
      </c>
      <c r="L11" s="15">
        <f>B11+E11+J11</f>
        <v>408.33333333333331</v>
      </c>
      <c r="M11" s="25">
        <f>L11/D11</f>
        <v>1.0888888888888888</v>
      </c>
      <c r="N11" t="s">
        <v>64</v>
      </c>
    </row>
    <row r="12" spans="1:14" x14ac:dyDescent="0.55000000000000004">
      <c r="A12" t="s">
        <v>57</v>
      </c>
      <c r="B12" s="22">
        <v>100</v>
      </c>
      <c r="C12" s="10">
        <f>C5+D5</f>
        <v>200</v>
      </c>
      <c r="D12" s="12">
        <f t="shared" ref="D12:D13" si="1">B12+C12</f>
        <v>300</v>
      </c>
      <c r="E12" s="10">
        <f>C5</f>
        <v>120</v>
      </c>
      <c r="F12" s="23">
        <f t="shared" ref="F12:F13" si="2">C12-E12</f>
        <v>80</v>
      </c>
      <c r="H12" s="22">
        <f t="shared" ref="H12:H13" si="3">B12+E12</f>
        <v>220</v>
      </c>
      <c r="I12" s="14">
        <f>F12/H12</f>
        <v>0.36363636363636365</v>
      </c>
      <c r="J12" s="14">
        <f>H12*I14</f>
        <v>65.185185185185176</v>
      </c>
      <c r="K12" s="14">
        <f t="shared" ref="K12:K13" si="4">J12-F12</f>
        <v>-14.814814814814824</v>
      </c>
      <c r="L12" s="15">
        <f t="shared" ref="L12:L13" si="5">B12+E12+J12</f>
        <v>285.18518518518516</v>
      </c>
      <c r="M12" s="25">
        <f t="shared" ref="M12:M13" si="6">L12/D12</f>
        <v>0.95061728395061718</v>
      </c>
      <c r="N12" t="s">
        <v>60</v>
      </c>
    </row>
    <row r="13" spans="1:14" x14ac:dyDescent="0.55000000000000004">
      <c r="A13" t="s">
        <v>58</v>
      </c>
      <c r="B13" s="22">
        <v>50</v>
      </c>
      <c r="C13" s="10">
        <f>C6+D6</f>
        <v>150</v>
      </c>
      <c r="D13" s="13">
        <f t="shared" si="1"/>
        <v>200</v>
      </c>
      <c r="E13" s="10">
        <f>C6</f>
        <v>90</v>
      </c>
      <c r="F13" s="23">
        <f t="shared" si="2"/>
        <v>60</v>
      </c>
      <c r="H13" s="22">
        <f t="shared" si="3"/>
        <v>140</v>
      </c>
      <c r="I13" s="14">
        <f>F13/H13</f>
        <v>0.42857142857142855</v>
      </c>
      <c r="J13" s="14">
        <f>H13*I14</f>
        <v>41.481481481481481</v>
      </c>
      <c r="K13" s="14">
        <f t="shared" si="4"/>
        <v>-18.518518518518519</v>
      </c>
      <c r="L13" s="15">
        <f t="shared" si="5"/>
        <v>181.48148148148147</v>
      </c>
      <c r="M13" s="26">
        <f t="shared" si="6"/>
        <v>0.90740740740740733</v>
      </c>
    </row>
    <row r="14" spans="1:14" ht="14.7" thickBot="1" x14ac:dyDescent="0.6">
      <c r="A14" s="35" t="s">
        <v>44</v>
      </c>
      <c r="B14" s="36">
        <f>SUM(B11:B13)</f>
        <v>375</v>
      </c>
      <c r="C14" s="37">
        <f t="shared" ref="C14:L14" si="7">SUM(C11:C13)</f>
        <v>500</v>
      </c>
      <c r="D14" s="37">
        <f t="shared" si="7"/>
        <v>875</v>
      </c>
      <c r="E14" s="38">
        <f t="shared" si="7"/>
        <v>300</v>
      </c>
      <c r="F14" s="39">
        <f t="shared" si="7"/>
        <v>200</v>
      </c>
      <c r="H14" s="44">
        <f t="shared" si="7"/>
        <v>675</v>
      </c>
      <c r="I14" s="45">
        <f>F14/H14</f>
        <v>0.29629629629629628</v>
      </c>
      <c r="J14" s="37">
        <f t="shared" si="7"/>
        <v>200</v>
      </c>
      <c r="K14" s="37">
        <f t="shared" si="7"/>
        <v>0</v>
      </c>
      <c r="L14" s="37">
        <f t="shared" si="7"/>
        <v>875</v>
      </c>
      <c r="M14" s="27"/>
    </row>
    <row r="15" spans="1:14" ht="14.7" thickBot="1" x14ac:dyDescent="0.6">
      <c r="M15" s="48"/>
    </row>
    <row r="16" spans="1:14" ht="28.8" x14ac:dyDescent="0.55000000000000004">
      <c r="A16" s="16" t="s">
        <v>48</v>
      </c>
      <c r="B16" s="52" t="s">
        <v>43</v>
      </c>
      <c r="C16" s="53" t="str">
        <f>C10</f>
        <v>L(=V+S)</v>
      </c>
      <c r="D16" s="55" t="s">
        <v>39</v>
      </c>
      <c r="E16" s="53" t="s">
        <v>27</v>
      </c>
      <c r="F16" s="56" t="s">
        <v>42</v>
      </c>
      <c r="G16" s="8"/>
      <c r="H16" s="57" t="s">
        <v>41</v>
      </c>
      <c r="I16" s="55" t="s">
        <v>40</v>
      </c>
      <c r="J16" s="55" t="s">
        <v>45</v>
      </c>
      <c r="K16" s="55" t="s">
        <v>51</v>
      </c>
      <c r="L16" s="55" t="s">
        <v>49</v>
      </c>
      <c r="M16" s="51" t="s">
        <v>50</v>
      </c>
    </row>
    <row r="17" spans="1:13" x14ac:dyDescent="0.55000000000000004">
      <c r="A17" t="s">
        <v>56</v>
      </c>
      <c r="B17" s="17">
        <f>B11*M11</f>
        <v>244.99999999999997</v>
      </c>
      <c r="C17" s="10">
        <f>C11</f>
        <v>150</v>
      </c>
      <c r="D17" s="11">
        <f>B17+C17</f>
        <v>395</v>
      </c>
      <c r="E17" s="15">
        <f>E11*M12</f>
        <v>85.555555555555543</v>
      </c>
      <c r="F17" s="18">
        <f>C17-E17</f>
        <v>64.444444444444457</v>
      </c>
      <c r="G17" s="1"/>
      <c r="H17" s="17">
        <f>B17+E17</f>
        <v>330.55555555555554</v>
      </c>
      <c r="I17" s="14">
        <f>F17/H17</f>
        <v>0.19495798319327737</v>
      </c>
      <c r="J17" s="14">
        <f>H17*I20</f>
        <v>102.38836967808932</v>
      </c>
      <c r="K17" s="14">
        <f>J17-F17</f>
        <v>37.943925233644862</v>
      </c>
      <c r="L17" s="14">
        <f>B17+E17+J17</f>
        <v>432.94392523364485</v>
      </c>
      <c r="M17" s="18">
        <f>L17/D17</f>
        <v>1.0960605702117592</v>
      </c>
    </row>
    <row r="18" spans="1:13" x14ac:dyDescent="0.55000000000000004">
      <c r="A18" t="s">
        <v>57</v>
      </c>
      <c r="B18" s="17">
        <f>B12*M11</f>
        <v>108.88888888888889</v>
      </c>
      <c r="C18" s="10">
        <f>C12</f>
        <v>200</v>
      </c>
      <c r="D18" s="12">
        <f t="shared" ref="D18:D19" si="8">B18+C18</f>
        <v>308.88888888888891</v>
      </c>
      <c r="E18" s="15">
        <f>E12*M12</f>
        <v>114.07407407407406</v>
      </c>
      <c r="F18" s="18">
        <f t="shared" ref="F18:F19" si="9">C18-E18</f>
        <v>85.925925925925938</v>
      </c>
      <c r="G18" s="1"/>
      <c r="H18" s="17">
        <f t="shared" ref="H18:H19" si="10">B18+E18</f>
        <v>222.96296296296293</v>
      </c>
      <c r="I18" s="14">
        <f>F18/H18</f>
        <v>0.38538205980066453</v>
      </c>
      <c r="J18" s="14">
        <f>H18*I20</f>
        <v>69.0619591554171</v>
      </c>
      <c r="K18" s="14">
        <f t="shared" ref="K18:K19" si="11">J18-F18</f>
        <v>-16.863966770508839</v>
      </c>
      <c r="L18" s="14">
        <f t="shared" ref="L18:L19" si="12">B18+E18+J18</f>
        <v>292.02492211838</v>
      </c>
      <c r="M18" s="18">
        <f t="shared" ref="M18:M19" si="13">L18/D18</f>
        <v>0.94540442412425174</v>
      </c>
    </row>
    <row r="19" spans="1:13" x14ac:dyDescent="0.55000000000000004">
      <c r="A19" t="s">
        <v>58</v>
      </c>
      <c r="B19" s="17">
        <f>B13*M11</f>
        <v>54.444444444444443</v>
      </c>
      <c r="C19" s="10">
        <f>C13</f>
        <v>150</v>
      </c>
      <c r="D19" s="13">
        <f t="shared" si="8"/>
        <v>204.44444444444446</v>
      </c>
      <c r="E19" s="15">
        <f>E13*M12</f>
        <v>85.555555555555543</v>
      </c>
      <c r="F19" s="18">
        <f t="shared" si="9"/>
        <v>64.444444444444457</v>
      </c>
      <c r="G19" s="1"/>
      <c r="H19" s="17">
        <f t="shared" si="10"/>
        <v>140</v>
      </c>
      <c r="I19" s="14">
        <f>F19/H19</f>
        <v>0.4603174603174604</v>
      </c>
      <c r="J19" s="14">
        <f>H19*I20</f>
        <v>43.36448598130842</v>
      </c>
      <c r="K19" s="14">
        <f t="shared" si="11"/>
        <v>-21.079958463136037</v>
      </c>
      <c r="L19" s="14">
        <f t="shared" si="12"/>
        <v>183.36448598130841</v>
      </c>
      <c r="M19" s="18">
        <f t="shared" si="13"/>
        <v>0.89689150751726932</v>
      </c>
    </row>
    <row r="20" spans="1:13" ht="14.7" thickBot="1" x14ac:dyDescent="0.6">
      <c r="B20" s="36">
        <f>SUM(B17:B19)</f>
        <v>408.33333333333331</v>
      </c>
      <c r="C20" s="45">
        <f t="shared" ref="C20:E20" si="14">SUM(C17:C19)</f>
        <v>500</v>
      </c>
      <c r="D20" s="45">
        <f t="shared" si="14"/>
        <v>908.33333333333337</v>
      </c>
      <c r="E20" s="38">
        <f t="shared" si="14"/>
        <v>285.18518518518516</v>
      </c>
      <c r="F20" s="39">
        <f t="shared" ref="F20" si="15">SUM(F17:F19)</f>
        <v>214.81481481481484</v>
      </c>
      <c r="G20" s="1"/>
      <c r="H20" s="46">
        <f t="shared" ref="H20" si="16">SUM(H17:H19)</f>
        <v>693.51851851851848</v>
      </c>
      <c r="I20" s="45">
        <f>F20/H20</f>
        <v>0.30974632843791727</v>
      </c>
      <c r="J20" s="45">
        <f t="shared" ref="J20" si="17">SUM(J17:J19)</f>
        <v>214.81481481481484</v>
      </c>
      <c r="K20" s="45">
        <f t="shared" ref="K20" si="18">SUM(K17:K19)</f>
        <v>0</v>
      </c>
      <c r="L20" s="45">
        <f t="shared" ref="L20" si="19">SUM(L17:L19)</f>
        <v>908.33333333333326</v>
      </c>
      <c r="M20" s="47"/>
    </row>
    <row r="22" spans="1:13" x14ac:dyDescent="0.55000000000000004">
      <c r="H22" s="9" t="s">
        <v>65</v>
      </c>
    </row>
    <row r="23" spans="1:13" x14ac:dyDescent="0.55000000000000004">
      <c r="H23" s="9" t="s">
        <v>66</v>
      </c>
    </row>
    <row r="24" spans="1:13" x14ac:dyDescent="0.55000000000000004">
      <c r="H24" s="9" t="s">
        <v>62</v>
      </c>
    </row>
    <row r="25" spans="1:13" x14ac:dyDescent="0.55000000000000004">
      <c r="H25" s="9" t="s">
        <v>63</v>
      </c>
    </row>
    <row r="26" spans="1:13" ht="14.7" thickBot="1" x14ac:dyDescent="0.6">
      <c r="A26" s="16" t="s">
        <v>61</v>
      </c>
      <c r="M26" s="24"/>
    </row>
    <row r="27" spans="1:13" ht="28.8" x14ac:dyDescent="0.55000000000000004">
      <c r="B27" s="52" t="s">
        <v>43</v>
      </c>
      <c r="C27" s="53" t="str">
        <f>C16</f>
        <v>L(=V+S)</v>
      </c>
      <c r="D27" s="55" t="s">
        <v>39</v>
      </c>
      <c r="E27" s="53" t="s">
        <v>27</v>
      </c>
      <c r="F27" s="56" t="s">
        <v>42</v>
      </c>
      <c r="G27" s="58"/>
      <c r="H27" s="57" t="s">
        <v>41</v>
      </c>
      <c r="I27" s="55" t="s">
        <v>40</v>
      </c>
      <c r="J27" s="55" t="s">
        <v>45</v>
      </c>
      <c r="K27" s="55" t="s">
        <v>51</v>
      </c>
      <c r="L27" s="55" t="s">
        <v>49</v>
      </c>
      <c r="M27" s="51" t="s">
        <v>50</v>
      </c>
    </row>
    <row r="28" spans="1:13" x14ac:dyDescent="0.55000000000000004">
      <c r="A28" t="s">
        <v>56</v>
      </c>
      <c r="B28" s="17">
        <f>B17*M17</f>
        <v>268.53483970188097</v>
      </c>
      <c r="C28" s="10">
        <f>C17</f>
        <v>150</v>
      </c>
      <c r="D28" s="11">
        <f>B28+C28</f>
        <v>418.53483970188097</v>
      </c>
      <c r="E28" s="15">
        <f>E17*$M$12</f>
        <v>81.33058984910835</v>
      </c>
      <c r="F28" s="18">
        <f>C28-E28</f>
        <v>68.66941015089165</v>
      </c>
      <c r="G28" s="1"/>
      <c r="H28" s="17">
        <f>B28+E28</f>
        <v>349.86542955098935</v>
      </c>
      <c r="I28" s="14">
        <f>F28/H28</f>
        <v>0.1962737794329113</v>
      </c>
      <c r="J28" s="14">
        <f>H28*I31</f>
        <v>111.43448268784891</v>
      </c>
      <c r="K28" s="14">
        <f>J28-F28</f>
        <v>42.765072536957263</v>
      </c>
      <c r="L28" s="14">
        <f>B28+E28+J28</f>
        <v>461.29991223883826</v>
      </c>
      <c r="M28" s="18">
        <f>L28/D28</f>
        <v>1.1021780470352684</v>
      </c>
    </row>
    <row r="29" spans="1:13" x14ac:dyDescent="0.55000000000000004">
      <c r="A29" t="s">
        <v>57</v>
      </c>
      <c r="B29" s="17">
        <f>B18*M17</f>
        <v>119.34881764528043</v>
      </c>
      <c r="C29" s="10">
        <f>C18</f>
        <v>200</v>
      </c>
      <c r="D29" s="12">
        <f t="shared" ref="D29:D30" si="20">B29+C29</f>
        <v>319.34881764528041</v>
      </c>
      <c r="E29" s="15">
        <f>E18*$M$12</f>
        <v>108.4407864654778</v>
      </c>
      <c r="F29" s="18">
        <f t="shared" ref="F29:F30" si="21">C29-E29</f>
        <v>91.5592135345222</v>
      </c>
      <c r="G29" s="1"/>
      <c r="H29" s="17">
        <f t="shared" ref="H29:H30" si="22">B29+E29</f>
        <v>227.78960411075823</v>
      </c>
      <c r="I29" s="14">
        <f>F29/H29</f>
        <v>0.40194640967900941</v>
      </c>
      <c r="J29" s="14">
        <f>H29*I31</f>
        <v>72.552514629207863</v>
      </c>
      <c r="K29" s="14">
        <f t="shared" ref="K29:K30" si="23">J29-F29</f>
        <v>-19.006698905314337</v>
      </c>
      <c r="L29" s="14">
        <f t="shared" ref="L29:L30" si="24">B29+E29+J29</f>
        <v>300.34211873996611</v>
      </c>
      <c r="M29" s="18">
        <f t="shared" ref="M29:M30" si="25">L29/D29</f>
        <v>0.9404829520100928</v>
      </c>
    </row>
    <row r="30" spans="1:13" x14ac:dyDescent="0.55000000000000004">
      <c r="A30" t="s">
        <v>58</v>
      </c>
      <c r="B30" s="17">
        <f>B19*M17</f>
        <v>59.674408822640217</v>
      </c>
      <c r="C30" s="10">
        <f>C19</f>
        <v>150</v>
      </c>
      <c r="D30" s="13">
        <f t="shared" si="20"/>
        <v>209.6744088226402</v>
      </c>
      <c r="E30" s="15">
        <f>E19*$M$12</f>
        <v>81.33058984910835</v>
      </c>
      <c r="F30" s="18">
        <f t="shared" si="21"/>
        <v>68.66941015089165</v>
      </c>
      <c r="G30" s="1"/>
      <c r="H30" s="17">
        <f t="shared" si="22"/>
        <v>141.00499867174858</v>
      </c>
      <c r="I30" s="14">
        <f>F30/H30</f>
        <v>0.48699982835892247</v>
      </c>
      <c r="J30" s="14">
        <f>H30*I31</f>
        <v>44.911036519248732</v>
      </c>
      <c r="K30" s="14">
        <f t="shared" si="23"/>
        <v>-23.758373631642918</v>
      </c>
      <c r="L30" s="14">
        <f t="shared" si="24"/>
        <v>185.91603519099732</v>
      </c>
      <c r="M30" s="18">
        <f t="shared" si="25"/>
        <v>0.88668920654146366</v>
      </c>
    </row>
    <row r="31" spans="1:13" ht="14.7" thickBot="1" x14ac:dyDescent="0.6">
      <c r="B31" s="36">
        <f>SUM(B28:B30)</f>
        <v>447.55806616980158</v>
      </c>
      <c r="C31" s="45">
        <f t="shared" ref="C31" si="26">SUM(C28:C30)</f>
        <v>500</v>
      </c>
      <c r="D31" s="45">
        <f t="shared" ref="D31" si="27">SUM(D28:D30)</f>
        <v>947.55806616980158</v>
      </c>
      <c r="E31" s="38">
        <f t="shared" ref="E31" si="28">SUM(E28:E30)</f>
        <v>271.1019661636945</v>
      </c>
      <c r="F31" s="39">
        <f t="shared" ref="F31" si="29">SUM(F28:F30)</f>
        <v>228.8980338363055</v>
      </c>
      <c r="G31" s="1"/>
      <c r="H31" s="46">
        <f t="shared" ref="H31" si="30">SUM(H28:H30)</f>
        <v>718.66003233349613</v>
      </c>
      <c r="I31" s="45">
        <f>F31/H31</f>
        <v>0.31850669793486547</v>
      </c>
      <c r="J31" s="45">
        <f t="shared" ref="J31" si="31">SUM(J28:J30)</f>
        <v>228.8980338363055</v>
      </c>
      <c r="K31" s="45">
        <f t="shared" ref="K31" si="32">SUM(K28:K30)</f>
        <v>0</v>
      </c>
      <c r="L31" s="45">
        <f t="shared" ref="L31" si="33">SUM(L28:L30)</f>
        <v>947.55806616980158</v>
      </c>
      <c r="M31" s="47"/>
    </row>
    <row r="33" spans="8:8" x14ac:dyDescent="0.55000000000000004">
      <c r="H33" t="s">
        <v>70</v>
      </c>
    </row>
    <row r="34" spans="8:8" x14ac:dyDescent="0.55000000000000004">
      <c r="H34" t="s">
        <v>71</v>
      </c>
    </row>
    <row r="35" spans="8:8" x14ac:dyDescent="0.55000000000000004">
      <c r="H35" t="s">
        <v>72</v>
      </c>
    </row>
  </sheetData>
  <mergeCells count="7">
    <mergeCell ref="A1:M1"/>
    <mergeCell ref="B9:F9"/>
    <mergeCell ref="H9:M9"/>
    <mergeCell ref="H3:K3"/>
    <mergeCell ref="H4:K4"/>
    <mergeCell ref="H5:K5"/>
    <mergeCell ref="H6:K6"/>
  </mergeCells>
  <pageMargins left="0.7" right="0.7" top="0.75" bottom="0.75" header="0.3" footer="0.3"/>
  <pageSetup orientation="portrait" r:id="rId1"/>
  <ignoredErrors>
    <ignoredError sqref="I20 I14 I31"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vt:lpstr>
      <vt:lpstr>Temporal Value</vt:lpstr>
      <vt:lpstr>Bortkiewicz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Freeman</dc:creator>
  <cp:lastModifiedBy>Alan Freeman</cp:lastModifiedBy>
  <dcterms:created xsi:type="dcterms:W3CDTF">2017-03-30T18:12:04Z</dcterms:created>
  <dcterms:modified xsi:type="dcterms:W3CDTF">2017-07-06T21:07:55Z</dcterms:modified>
</cp:coreProperties>
</file>