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free\Documents\Our Works\Catalogued Works\2019\2019ba Moscow Plekhanov University\"/>
    </mc:Choice>
  </mc:AlternateContent>
  <xr:revisionPtr revIDLastSave="0" documentId="13_ncr:1_{E1D3704E-C984-433A-9908-EBFBE5993826}" xr6:coauthVersionLast="43" xr6:coauthVersionMax="43" xr10:uidLastSave="{00000000-0000-0000-0000-000000000000}"/>
  <bookViews>
    <workbookView xWindow="-93" yWindow="-93" windowWidth="24813" windowHeight="14586" activeTab="4"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0" l="1"/>
  <c r="E5" i="10"/>
  <c r="E6" i="10"/>
  <c r="B7" i="10"/>
  <c r="E7" i="10" s="1"/>
  <c r="C7" i="10"/>
  <c r="D7" i="10"/>
  <c r="C11" i="10"/>
  <c r="D11" i="10" s="1"/>
  <c r="E11" i="10"/>
  <c r="H11" i="10"/>
  <c r="C12" i="10"/>
  <c r="D12" i="10"/>
  <c r="E12" i="10"/>
  <c r="H12" i="10" s="1"/>
  <c r="C13" i="10"/>
  <c r="F13" i="10" s="1"/>
  <c r="D13" i="10"/>
  <c r="E13" i="10"/>
  <c r="E14" i="10" s="1"/>
  <c r="B14" i="10"/>
  <c r="C16" i="10"/>
  <c r="C27" i="10" s="1"/>
  <c r="C18" i="10"/>
  <c r="C19" i="10"/>
  <c r="C29" i="10"/>
  <c r="C30" i="10"/>
  <c r="C14" i="10" l="1"/>
  <c r="F11" i="10"/>
  <c r="I11" i="10" s="1"/>
  <c r="F12" i="10"/>
  <c r="C31" i="10"/>
  <c r="D14" i="10"/>
  <c r="C17" i="10"/>
  <c r="C28" i="10" s="1"/>
  <c r="F14" i="10"/>
  <c r="I12" i="10"/>
  <c r="H13" i="10"/>
  <c r="I13" i="10" s="1"/>
  <c r="C20" i="10"/>
  <c r="H14" i="10" l="1"/>
  <c r="I14" i="10"/>
  <c r="I10" i="5"/>
  <c r="G10" i="5"/>
  <c r="G9" i="5"/>
  <c r="G11" i="5" s="1"/>
  <c r="C10" i="5"/>
  <c r="C9" i="5"/>
  <c r="B10" i="5"/>
  <c r="B9" i="5"/>
  <c r="F8" i="5"/>
  <c r="E8" i="5"/>
  <c r="D8" i="5"/>
  <c r="C8" i="5"/>
  <c r="F11" i="9"/>
  <c r="D11" i="9"/>
  <c r="E9" i="9"/>
  <c r="F13" i="9" s="1"/>
  <c r="F6" i="9"/>
  <c r="C6" i="9"/>
  <c r="D5" i="9"/>
  <c r="E5" i="9" s="1"/>
  <c r="D4" i="9"/>
  <c r="E4" i="9" s="1"/>
  <c r="E6" i="9" s="1"/>
  <c r="H5" i="9" s="1"/>
  <c r="H6" i="9" s="1"/>
  <c r="C11" i="5" l="1"/>
  <c r="I9" i="5"/>
  <c r="I11" i="5" s="1"/>
  <c r="J11" i="10"/>
  <c r="J12" i="10"/>
  <c r="J13" i="10"/>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D13" i="9"/>
  <c r="E13" i="9" s="1"/>
  <c r="D12" i="9"/>
  <c r="F14" i="9"/>
  <c r="D15" i="8"/>
  <c r="J15" i="8" s="1"/>
  <c r="D14" i="8"/>
  <c r="C8" i="8"/>
  <c r="G7" i="8" s="1"/>
  <c r="G8" i="8" s="1"/>
  <c r="D6" i="8"/>
  <c r="I6" i="8"/>
  <c r="D7" i="8"/>
  <c r="J7" i="8" s="1"/>
  <c r="H5" i="7"/>
  <c r="I4" i="7"/>
  <c r="H4" i="7"/>
  <c r="C7" i="7"/>
  <c r="F5" i="7"/>
  <c r="I5" i="7" s="1"/>
  <c r="M11" i="10" l="1"/>
  <c r="L14" i="10"/>
  <c r="K14" i="10"/>
  <c r="E19" i="10"/>
  <c r="E18" i="10"/>
  <c r="E17" i="10"/>
  <c r="I16" i="8"/>
  <c r="E12" i="9"/>
  <c r="E14" i="9" s="1"/>
  <c r="H14" i="9" s="1"/>
  <c r="H16" i="9" s="1"/>
  <c r="D14" i="9"/>
  <c r="M14" i="8"/>
  <c r="J14" i="8"/>
  <c r="D16" i="8"/>
  <c r="M15" i="8"/>
  <c r="I8" i="8"/>
  <c r="M6" i="8"/>
  <c r="J6" i="8"/>
  <c r="D8" i="8"/>
  <c r="K8" i="8" s="1"/>
  <c r="M7" i="8"/>
  <c r="G7" i="7"/>
  <c r="D7" i="7"/>
  <c r="E6" i="7"/>
  <c r="F6" i="7" l="1"/>
  <c r="I6" i="7" s="1"/>
  <c r="H6" i="7"/>
  <c r="E20" i="10"/>
  <c r="E28" i="10"/>
  <c r="F17" i="10"/>
  <c r="E30" i="10"/>
  <c r="F30" i="10" s="1"/>
  <c r="F19" i="10"/>
  <c r="E29" i="10"/>
  <c r="F29" i="10" s="1"/>
  <c r="F18" i="10"/>
  <c r="B17" i="10"/>
  <c r="B19" i="10"/>
  <c r="B18" i="10"/>
  <c r="M16" i="8"/>
  <c r="G12" i="9"/>
  <c r="H12" i="9" s="1"/>
  <c r="G14" i="9"/>
  <c r="J16" i="8"/>
  <c r="H15" i="8"/>
  <c r="H16" i="8" s="1"/>
  <c r="H7" i="8"/>
  <c r="H8" i="8" s="1"/>
  <c r="J8" i="8"/>
  <c r="M8" i="8"/>
  <c r="E7" i="7"/>
  <c r="F7" i="7"/>
  <c r="I7" i="7" s="1"/>
  <c r="H7" i="7" l="1"/>
  <c r="F20" i="10"/>
  <c r="H18" i="10"/>
  <c r="I18" i="10" s="1"/>
  <c r="D18" i="10"/>
  <c r="E31" i="10"/>
  <c r="F28" i="10"/>
  <c r="D17" i="10"/>
  <c r="H17" i="10"/>
  <c r="I17" i="10" s="1"/>
  <c r="B20" i="10"/>
  <c r="D19" i="10"/>
  <c r="H19" i="10"/>
  <c r="K7" i="8"/>
  <c r="K6" i="8"/>
  <c r="K15" i="8"/>
  <c r="L15" i="8" s="1"/>
  <c r="N15" i="8" s="1"/>
  <c r="K14" i="8"/>
  <c r="L7" i="8"/>
  <c r="N7" i="8" s="1"/>
  <c r="L6" i="8"/>
  <c r="D5" i="5"/>
  <c r="D4" i="5"/>
  <c r="C6" i="5"/>
  <c r="E4" i="5" l="1"/>
  <c r="E9" i="5" s="1"/>
  <c r="D9" i="5"/>
  <c r="F9" i="5" s="1"/>
  <c r="E5" i="5"/>
  <c r="E10" i="5" s="1"/>
  <c r="D10" i="5"/>
  <c r="D20" i="10"/>
  <c r="F31" i="10"/>
  <c r="I19" i="10"/>
  <c r="H20" i="10"/>
  <c r="I20" i="10" s="1"/>
  <c r="K16" i="8"/>
  <c r="L14" i="8"/>
  <c r="N14" i="8"/>
  <c r="O14" i="8" s="1"/>
  <c r="L16" i="8"/>
  <c r="N16" i="8" s="1"/>
  <c r="O15" i="8"/>
  <c r="P15" i="8"/>
  <c r="P14" i="8"/>
  <c r="L8" i="8"/>
  <c r="N8" i="8" s="1"/>
  <c r="N6" i="8"/>
  <c r="O6" i="8" s="1"/>
  <c r="O7" i="8"/>
  <c r="P7" i="8"/>
  <c r="P6" i="8"/>
  <c r="D6" i="5"/>
  <c r="F6" i="5"/>
  <c r="Q4" i="4"/>
  <c r="Q3" i="4"/>
  <c r="D11" i="5" l="1"/>
  <c r="F10" i="5"/>
  <c r="H10" i="5" s="1"/>
  <c r="H9" i="5"/>
  <c r="H11" i="5" s="1"/>
  <c r="F11" i="5"/>
  <c r="J11" i="5" s="1"/>
  <c r="K10" i="5" s="1"/>
  <c r="E6" i="5"/>
  <c r="E11" i="5"/>
  <c r="J19" i="10"/>
  <c r="J17" i="10"/>
  <c r="J18" i="10"/>
  <c r="P16" i="8"/>
  <c r="O16" i="8"/>
  <c r="O8" i="8"/>
  <c r="P8" i="8"/>
  <c r="L4" i="4"/>
  <c r="L3" i="4"/>
  <c r="K9" i="5" l="1"/>
  <c r="K11" i="5" s="1"/>
  <c r="K18" i="10"/>
  <c r="L18" i="10"/>
  <c r="M18" i="10" s="1"/>
  <c r="K17" i="10"/>
  <c r="K20" i="10" s="1"/>
  <c r="J20" i="10"/>
  <c r="L17" i="10"/>
  <c r="K19" i="10"/>
  <c r="L19" i="10"/>
  <c r="M19" i="10" s="1"/>
  <c r="H3" i="4"/>
  <c r="C9" i="4" s="1"/>
  <c r="H9" i="4" s="1"/>
  <c r="M17" i="10" l="1"/>
  <c r="L20" i="10"/>
  <c r="N4" i="4"/>
  <c r="N3" i="4"/>
  <c r="B29" i="10" l="1"/>
  <c r="B30" i="10"/>
  <c r="B28" i="10"/>
  <c r="C15" i="4"/>
  <c r="H15" i="4" s="1"/>
  <c r="E5" i="4"/>
  <c r="D5" i="4"/>
  <c r="C5" i="4"/>
  <c r="G4" i="4"/>
  <c r="F4" i="4"/>
  <c r="G3" i="4"/>
  <c r="F3" i="4"/>
  <c r="A5" i="2"/>
  <c r="C7" i="2"/>
  <c r="E6" i="2"/>
  <c r="D6" i="2"/>
  <c r="A6" i="2" s="1"/>
  <c r="C6" i="2"/>
  <c r="G5" i="2"/>
  <c r="F5" i="2"/>
  <c r="G4" i="2"/>
  <c r="F4" i="2"/>
  <c r="F6" i="2" s="1"/>
  <c r="C9" i="2" l="1"/>
  <c r="G7" i="4"/>
  <c r="P4" i="4"/>
  <c r="H28" i="10"/>
  <c r="D28" i="10"/>
  <c r="B31" i="10"/>
  <c r="D30" i="10"/>
  <c r="H30" i="10"/>
  <c r="H29" i="10"/>
  <c r="D29" i="10"/>
  <c r="G5" i="4"/>
  <c r="L5" i="4"/>
  <c r="N5" i="4"/>
  <c r="F5" i="4"/>
  <c r="C6" i="4"/>
  <c r="I30" i="10" l="1"/>
  <c r="D31" i="10"/>
  <c r="J29" i="10"/>
  <c r="I29" i="10"/>
  <c r="H31" i="10"/>
  <c r="I31" i="10" s="1"/>
  <c r="J30" i="10" s="1"/>
  <c r="I28" i="10"/>
  <c r="H4" i="4"/>
  <c r="D9" i="4"/>
  <c r="H9" i="2"/>
  <c r="D9" i="2"/>
  <c r="G9" i="2" s="1"/>
  <c r="C10" i="2" l="1"/>
  <c r="K30" i="10"/>
  <c r="L30" i="10"/>
  <c r="M30" i="10" s="1"/>
  <c r="K29" i="10"/>
  <c r="L29" i="10"/>
  <c r="M29" i="10" s="1"/>
  <c r="J28" i="10"/>
  <c r="L9" i="4"/>
  <c r="I3" i="4"/>
  <c r="J3" i="4" s="1"/>
  <c r="K9" i="4" s="1"/>
  <c r="E9" i="4"/>
  <c r="G9" i="4"/>
  <c r="C10" i="4"/>
  <c r="I9" i="2"/>
  <c r="E9" i="2"/>
  <c r="J9" i="2" l="1"/>
  <c r="A10" i="2"/>
  <c r="L10" i="2" s="1"/>
  <c r="D10" i="2"/>
  <c r="H10" i="2"/>
  <c r="C11" i="2"/>
  <c r="K28" i="10"/>
  <c r="K31" i="10" s="1"/>
  <c r="J31" i="10"/>
  <c r="L28" i="10"/>
  <c r="H5" i="4"/>
  <c r="N9" i="4"/>
  <c r="D10" i="4"/>
  <c r="C11" i="4"/>
  <c r="F9" i="4"/>
  <c r="O10" i="4" s="1"/>
  <c r="F9" i="2"/>
  <c r="G10" i="2" l="1"/>
  <c r="E10" i="2"/>
  <c r="I10" i="2"/>
  <c r="I11" i="2" s="1"/>
  <c r="D11" i="2"/>
  <c r="A11" i="2" s="1"/>
  <c r="L11" i="2" s="1"/>
  <c r="C12" i="2"/>
  <c r="J10" i="2"/>
  <c r="J11" i="2" s="1"/>
  <c r="H11" i="2"/>
  <c r="L31" i="10"/>
  <c r="M28" i="10"/>
  <c r="L10" i="4"/>
  <c r="I4" i="4"/>
  <c r="G10" i="4"/>
  <c r="E10" i="4"/>
  <c r="F10" i="4" s="1"/>
  <c r="G13" i="4" s="1"/>
  <c r="D11" i="4"/>
  <c r="G11" i="4" s="1"/>
  <c r="C12" i="4"/>
  <c r="C16" i="4" s="1"/>
  <c r="F10" i="2" l="1"/>
  <c r="F11" i="2" s="1"/>
  <c r="M11" i="2" s="1"/>
  <c r="E11" i="2"/>
  <c r="K11" i="2" s="1"/>
  <c r="C14" i="2"/>
  <c r="H10" i="4"/>
  <c r="I5" i="4"/>
  <c r="J5" i="4" s="1"/>
  <c r="K11" i="4" s="1"/>
  <c r="J4" i="4"/>
  <c r="K10" i="4" s="1"/>
  <c r="N10" i="4"/>
  <c r="O11" i="4"/>
  <c r="L11" i="4"/>
  <c r="F11" i="4"/>
  <c r="E11" i="4"/>
  <c r="D14" i="2" l="1"/>
  <c r="H14" i="2"/>
  <c r="N11" i="4"/>
  <c r="H11" i="4"/>
  <c r="M11" i="4"/>
  <c r="D15" i="4"/>
  <c r="L15" i="4" s="1"/>
  <c r="C15" i="2" l="1"/>
  <c r="G14" i="2"/>
  <c r="E14" i="2"/>
  <c r="I14" i="2"/>
  <c r="J14" i="2" s="1"/>
  <c r="F14" i="2"/>
  <c r="I9" i="4"/>
  <c r="J9" i="4" s="1"/>
  <c r="K15" i="4" s="1"/>
  <c r="E15" i="4"/>
  <c r="G15" i="4"/>
  <c r="A15" i="2" l="1"/>
  <c r="L15" i="2" s="1"/>
  <c r="D15" i="2"/>
  <c r="H15" i="2"/>
  <c r="C16" i="2"/>
  <c r="C17" i="2" s="1"/>
  <c r="C19" i="2" s="1"/>
  <c r="N15" i="4"/>
  <c r="F15" i="4"/>
  <c r="O16" i="4" s="1"/>
  <c r="D16" i="4"/>
  <c r="L16" i="4" s="1"/>
  <c r="C17" i="4"/>
  <c r="G15" i="2" l="1"/>
  <c r="E15" i="2"/>
  <c r="I15" i="2"/>
  <c r="I16" i="2" s="1"/>
  <c r="D16" i="2"/>
  <c r="A16" i="2" s="1"/>
  <c r="L16" i="2" s="1"/>
  <c r="D19" i="2"/>
  <c r="H19" i="2"/>
  <c r="J15" i="2"/>
  <c r="J16" i="2" s="1"/>
  <c r="H16" i="2"/>
  <c r="F15" i="2"/>
  <c r="F16" i="2" s="1"/>
  <c r="M16" i="2" s="1"/>
  <c r="I10" i="4"/>
  <c r="J10" i="4" s="1"/>
  <c r="K16" i="4" s="1"/>
  <c r="C18" i="4"/>
  <c r="H16" i="4" s="1"/>
  <c r="E16" i="4"/>
  <c r="G16" i="4"/>
  <c r="D17" i="4"/>
  <c r="C20" i="2" l="1"/>
  <c r="E19" i="2"/>
  <c r="G19" i="2"/>
  <c r="I19" i="2"/>
  <c r="J19" i="2" s="1"/>
  <c r="E16" i="2"/>
  <c r="K16" i="2" s="1"/>
  <c r="L17" i="4"/>
  <c r="G17" i="4"/>
  <c r="H17" i="4"/>
  <c r="I11" i="4"/>
  <c r="J11" i="4" s="1"/>
  <c r="K17" i="4" s="1"/>
  <c r="N16" i="4"/>
  <c r="E17" i="4"/>
  <c r="F16" i="4"/>
  <c r="G19" i="4" s="1"/>
  <c r="F19" i="2" l="1"/>
  <c r="H20" i="2"/>
  <c r="D20" i="2"/>
  <c r="A20" i="2"/>
  <c r="L20" i="2" s="1"/>
  <c r="C21" i="2"/>
  <c r="M17" i="4"/>
  <c r="N17" i="4"/>
  <c r="O17" i="4"/>
  <c r="F17" i="4"/>
  <c r="C21" i="4"/>
  <c r="H21" i="4" s="1"/>
  <c r="C22" i="4"/>
  <c r="H21" i="2" l="1"/>
  <c r="J20" i="2"/>
  <c r="J21" i="2" s="1"/>
  <c r="C22" i="2"/>
  <c r="I20" i="2"/>
  <c r="I21" i="2" s="1"/>
  <c r="E20" i="2"/>
  <c r="G20" i="2"/>
  <c r="D21" i="2"/>
  <c r="A21" i="2" s="1"/>
  <c r="L21" i="2" s="1"/>
  <c r="C23" i="4"/>
  <c r="D22" i="4"/>
  <c r="L22" i="4" s="1"/>
  <c r="C26" i="4"/>
  <c r="H26" i="4" s="1"/>
  <c r="D21" i="4"/>
  <c r="L21" i="4" s="1"/>
  <c r="C24" i="2" l="1"/>
  <c r="E21" i="2"/>
  <c r="K21" i="2" s="1"/>
  <c r="F20" i="2"/>
  <c r="F21" i="2" s="1"/>
  <c r="M21" i="2" s="1"/>
  <c r="C31" i="4"/>
  <c r="H31" i="4" s="1"/>
  <c r="I16" i="4"/>
  <c r="J16" i="4" s="1"/>
  <c r="K22" i="4" s="1"/>
  <c r="G22" i="4"/>
  <c r="E22" i="4"/>
  <c r="N22" i="4" s="1"/>
  <c r="E21" i="4"/>
  <c r="N21" i="4" s="1"/>
  <c r="D23" i="4"/>
  <c r="G21" i="4"/>
  <c r="D26" i="4" s="1"/>
  <c r="L26" i="4" s="1"/>
  <c r="I15" i="4"/>
  <c r="J15" i="4" s="1"/>
  <c r="K21" i="4" s="1"/>
  <c r="H24" i="2" l="1"/>
  <c r="D24" i="2"/>
  <c r="L23" i="4"/>
  <c r="G23" i="4"/>
  <c r="G26" i="4"/>
  <c r="D31" i="4" s="1"/>
  <c r="L31" i="4" s="1"/>
  <c r="I21" i="4"/>
  <c r="J21" i="4" s="1"/>
  <c r="K26" i="4" s="1"/>
  <c r="E26" i="4"/>
  <c r="N26" i="4" s="1"/>
  <c r="C36" i="4"/>
  <c r="F22" i="4"/>
  <c r="E23" i="4"/>
  <c r="F21" i="4"/>
  <c r="I17" i="4"/>
  <c r="J17" i="4" s="1"/>
  <c r="K23" i="4" s="1"/>
  <c r="J24" i="2" l="1"/>
  <c r="C25" i="2"/>
  <c r="G24" i="2"/>
  <c r="I24" i="2"/>
  <c r="E24" i="2"/>
  <c r="G24" i="4"/>
  <c r="M23" i="4"/>
  <c r="N23" i="4"/>
  <c r="F26" i="4"/>
  <c r="O27" i="4" s="1"/>
  <c r="E31" i="4"/>
  <c r="N31" i="4" s="1"/>
  <c r="G31" i="4"/>
  <c r="D36" i="4" s="1"/>
  <c r="L36" i="4" s="1"/>
  <c r="I26" i="4"/>
  <c r="J26" i="4" s="1"/>
  <c r="K31" i="4" s="1"/>
  <c r="C24" i="4"/>
  <c r="H22" i="4" s="1"/>
  <c r="F23" i="4"/>
  <c r="O22" i="4"/>
  <c r="O23" i="4"/>
  <c r="F24" i="2" l="1"/>
  <c r="C27" i="2" s="1"/>
  <c r="C29" i="2" s="1"/>
  <c r="A25" i="2"/>
  <c r="L25" i="2" s="1"/>
  <c r="D25" i="2"/>
  <c r="H25" i="2"/>
  <c r="C26" i="2"/>
  <c r="F31" i="4"/>
  <c r="O32" i="4" s="1"/>
  <c r="H23" i="4"/>
  <c r="I31" i="4"/>
  <c r="J31" i="4" s="1"/>
  <c r="K36" i="4" s="1"/>
  <c r="E36" i="4"/>
  <c r="G36" i="4"/>
  <c r="C27" i="4"/>
  <c r="D29" i="2" l="1"/>
  <c r="H29" i="2"/>
  <c r="G25" i="2"/>
  <c r="I25" i="2"/>
  <c r="I26" i="2" s="1"/>
  <c r="E25" i="2"/>
  <c r="D26" i="2"/>
  <c r="A26" i="2" s="1"/>
  <c r="L26" i="2" s="1"/>
  <c r="H26" i="2"/>
  <c r="D27" i="4"/>
  <c r="L27" i="4" s="1"/>
  <c r="C28" i="4"/>
  <c r="C29" i="4" s="1"/>
  <c r="F36" i="4"/>
  <c r="F25" i="2" l="1"/>
  <c r="F26" i="2" s="1"/>
  <c r="M26" i="2" s="1"/>
  <c r="E26" i="2"/>
  <c r="K26" i="2" s="1"/>
  <c r="J25" i="2"/>
  <c r="J26" i="2" s="1"/>
  <c r="C30" i="2"/>
  <c r="G29" i="2"/>
  <c r="E29" i="2"/>
  <c r="I29" i="2"/>
  <c r="J29" i="2" s="1"/>
  <c r="H27" i="4"/>
  <c r="O37" i="4"/>
  <c r="G27" i="4"/>
  <c r="E27" i="4"/>
  <c r="N27" i="4" s="1"/>
  <c r="I22" i="4"/>
  <c r="D28" i="4"/>
  <c r="C32" i="4"/>
  <c r="D30" i="2" l="1"/>
  <c r="A30" i="2"/>
  <c r="L30" i="2" s="1"/>
  <c r="H30" i="2"/>
  <c r="C31" i="2"/>
  <c r="F29" i="2"/>
  <c r="C32" i="2" s="1"/>
  <c r="C34" i="2" s="1"/>
  <c r="L28" i="4"/>
  <c r="G28" i="4"/>
  <c r="I23" i="4"/>
  <c r="J23" i="4" s="1"/>
  <c r="K28" i="4" s="1"/>
  <c r="J22" i="4"/>
  <c r="K27" i="4" s="1"/>
  <c r="H28" i="4"/>
  <c r="D32" i="4"/>
  <c r="L32" i="4" s="1"/>
  <c r="C33" i="4"/>
  <c r="C34" i="4" s="1"/>
  <c r="E28" i="4"/>
  <c r="F27" i="4"/>
  <c r="G29" i="4" s="1"/>
  <c r="H34" i="2" l="1"/>
  <c r="D34" i="2"/>
  <c r="J30" i="2"/>
  <c r="J31" i="2" s="1"/>
  <c r="H31" i="2"/>
  <c r="G30" i="2"/>
  <c r="I30" i="2"/>
  <c r="I31" i="2" s="1"/>
  <c r="E30" i="2"/>
  <c r="D31" i="2"/>
  <c r="A31" i="2" s="1"/>
  <c r="L31" i="2" s="1"/>
  <c r="M28" i="4"/>
  <c r="N28" i="4"/>
  <c r="H32" i="4"/>
  <c r="C37" i="4"/>
  <c r="O28" i="4"/>
  <c r="F28" i="4"/>
  <c r="I27" i="4"/>
  <c r="E32" i="4"/>
  <c r="N32" i="4" s="1"/>
  <c r="G32" i="4"/>
  <c r="D33" i="4"/>
  <c r="G34" i="2" l="1"/>
  <c r="E34" i="2"/>
  <c r="I34" i="2"/>
  <c r="E31" i="2"/>
  <c r="K31" i="2" s="1"/>
  <c r="F30" i="2"/>
  <c r="F31" i="2" s="1"/>
  <c r="M31" i="2" s="1"/>
  <c r="F34" i="2"/>
  <c r="C35" i="2"/>
  <c r="L33" i="4"/>
  <c r="G33" i="4"/>
  <c r="I28" i="4"/>
  <c r="J28" i="4" s="1"/>
  <c r="K33" i="4" s="1"/>
  <c r="J27" i="4"/>
  <c r="K32" i="4" s="1"/>
  <c r="H33" i="4"/>
  <c r="E33" i="4"/>
  <c r="D37" i="4"/>
  <c r="L37" i="4" s="1"/>
  <c r="C38" i="4"/>
  <c r="C39" i="4" s="1"/>
  <c r="F32" i="4"/>
  <c r="G34" i="4" s="1"/>
  <c r="J34" i="2" l="1"/>
  <c r="D35" i="2"/>
  <c r="A35" i="2"/>
  <c r="L35" i="2" s="1"/>
  <c r="H35" i="2"/>
  <c r="H36" i="2" s="1"/>
  <c r="C36" i="2"/>
  <c r="C37" i="2"/>
  <c r="C39" i="2" s="1"/>
  <c r="M33" i="4"/>
  <c r="N33" i="4"/>
  <c r="I32" i="4"/>
  <c r="G37" i="4"/>
  <c r="E37" i="4"/>
  <c r="D38" i="4"/>
  <c r="O33" i="4"/>
  <c r="F33" i="4"/>
  <c r="D39" i="2" l="1"/>
  <c r="H39" i="2"/>
  <c r="G35" i="2"/>
  <c r="I35" i="2"/>
  <c r="E35" i="2"/>
  <c r="D36" i="2"/>
  <c r="A36" i="2" s="1"/>
  <c r="L36" i="2" s="1"/>
  <c r="L38" i="4"/>
  <c r="G38" i="4"/>
  <c r="I33" i="4"/>
  <c r="J33" i="4" s="1"/>
  <c r="K38" i="4" s="1"/>
  <c r="J32" i="4"/>
  <c r="K37" i="4" s="1"/>
  <c r="E38" i="4"/>
  <c r="N38" i="4" s="1"/>
  <c r="F37" i="4"/>
  <c r="G39" i="4" s="1"/>
  <c r="J35" i="2" l="1"/>
  <c r="J36" i="2" s="1"/>
  <c r="I36" i="2"/>
  <c r="I39" i="2"/>
  <c r="E39" i="2"/>
  <c r="G39" i="2"/>
  <c r="J39" i="2"/>
  <c r="C40" i="2"/>
  <c r="F35" i="2"/>
  <c r="F36" i="2" s="1"/>
  <c r="M36" i="2" s="1"/>
  <c r="E36" i="2"/>
  <c r="K36" i="2" s="1"/>
  <c r="M38" i="4"/>
  <c r="O38" i="4"/>
  <c r="F38" i="4"/>
  <c r="F39" i="2" l="1"/>
  <c r="C42" i="2" s="1"/>
  <c r="C44" i="2" s="1"/>
  <c r="A40" i="2"/>
  <c r="L40" i="2" s="1"/>
  <c r="H40" i="2"/>
  <c r="D40" i="2"/>
  <c r="C41" i="2"/>
  <c r="D44" i="2" l="1"/>
  <c r="H44" i="2"/>
  <c r="H41" i="2"/>
  <c r="J40" i="2"/>
  <c r="J41" i="2" s="1"/>
  <c r="G40" i="2"/>
  <c r="I40" i="2"/>
  <c r="I41" i="2" s="1"/>
  <c r="E40" i="2"/>
  <c r="D41" i="2"/>
  <c r="A41" i="2" s="1"/>
  <c r="L41" i="2" s="1"/>
  <c r="C45" i="2" l="1"/>
  <c r="F40" i="2"/>
  <c r="F41" i="2" s="1"/>
  <c r="M41" i="2" s="1"/>
  <c r="E41" i="2"/>
  <c r="K41" i="2" s="1"/>
  <c r="E44" i="2"/>
  <c r="G44" i="2"/>
  <c r="I44" i="2"/>
  <c r="J44" i="2" s="1"/>
  <c r="H45" i="2" l="1"/>
  <c r="D45" i="2"/>
  <c r="A45" i="2"/>
  <c r="L45" i="2" s="1"/>
  <c r="C46" i="2"/>
  <c r="C47" i="2" s="1"/>
  <c r="C49" i="2" s="1"/>
  <c r="F44" i="2"/>
  <c r="I45" i="2" l="1"/>
  <c r="I46" i="2" s="1"/>
  <c r="E45" i="2"/>
  <c r="G45" i="2"/>
  <c r="D46" i="2"/>
  <c r="A46" i="2" s="1"/>
  <c r="L46" i="2" s="1"/>
  <c r="H46" i="2"/>
  <c r="J45" i="2"/>
  <c r="J46" i="2" s="1"/>
  <c r="D49" i="2"/>
  <c r="H49" i="2"/>
  <c r="F45" i="2"/>
  <c r="F46" i="2" s="1"/>
  <c r="M46" i="2" s="1"/>
  <c r="C50" i="2"/>
  <c r="C51" i="2" s="1"/>
  <c r="H50" i="2" l="1"/>
  <c r="D50" i="2"/>
  <c r="A50" i="2"/>
  <c r="L50" i="2" s="1"/>
  <c r="H51" i="2"/>
  <c r="J49" i="2"/>
  <c r="E49" i="2"/>
  <c r="F49" i="2" s="1"/>
  <c r="C52" i="2" s="1"/>
  <c r="G49" i="2"/>
  <c r="I49" i="2"/>
  <c r="D51" i="2"/>
  <c r="A51" i="2" s="1"/>
  <c r="L51" i="2" s="1"/>
  <c r="E46" i="2"/>
  <c r="K46" i="2" s="1"/>
  <c r="I50" i="2" l="1"/>
  <c r="E50" i="2"/>
  <c r="E51" i="2" s="1"/>
  <c r="K51" i="2" s="1"/>
  <c r="G50" i="2"/>
  <c r="F50" i="2" l="1"/>
  <c r="F51" i="2" s="1"/>
  <c r="M51" i="2" s="1"/>
  <c r="I51" i="2"/>
  <c r="J50" i="2"/>
  <c r="J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<sst xmlns="http://schemas.openxmlformats.org/spreadsheetml/2006/main" count="276" uniqueCount="97">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</sst>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 numFmtId="169" formatCode="0.00000"/>
    <numFmt numFmtId="170" formatCode="0.0000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43" fontId="0" fillId="0" borderId="0" xfId="0" applyNumberFormat="1" applyBorder="1"/>
    <xf numFmtId="2" fontId="0" fillId="2" borderId="0" xfId="0" applyNumberFormat="1" applyFill="1" applyBorder="1"/>
    <xf numFmtId="0" fontId="0" fillId="0" borderId="0" xfId="0" applyBorder="1"/>
    <xf numFmtId="2" fontId="0" fillId="3" borderId="0" xfId="0" applyNumberFormat="1" applyFill="1" applyBorder="1"/>
    <xf numFmtId="2" fontId="0" fillId="4" borderId="0" xfId="0" applyNumberFormat="1" applyFill="1" applyBorder="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0" xfId="0" applyFont="1" applyBorder="1" applyAlignment="1">
      <alignment horizontal="center" wrapText="1"/>
    </xf>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169" fontId="0" fillId="0" borderId="0" xfId="0" applyNumberFormat="1"/>
    <xf numFmtId="170" fontId="0" fillId="0" borderId="0" xfId="0" applyNumberFormat="1"/>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xf numFmtId="43" fontId="5" fillId="0" borderId="0" xfId="1" applyFont="1"/>
    <xf numFmtId="164" fontId="5" fillId="0" borderId="0" xfId="1" applyNumberFormat="1" applyFont="1"/>
    <xf numFmtId="164" fontId="5" fillId="0" borderId="0" xfId="0" applyNumberFormat="1" applyFont="1"/>
    <xf numFmtId="164" fontId="6" fillId="0" borderId="0" xfId="1" applyNumberFormat="1" applyFont="1"/>
    <xf numFmtId="0" fontId="9" fillId="0" borderId="0" xfId="0" applyFont="1"/>
    <xf numFmtId="43" fontId="6" fillId="0" borderId="0" xfId="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575734</xdr:colOff>
      <xdr:row>3</xdr:row>
      <xdr:rowOff>114300</xdr:rowOff>
    </xdr:from>
    <xdr:to>
      <xdr:col>12</xdr:col>
      <xdr:colOff>228600</xdr:colOff>
      <xdr:row>10</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9</xdr:row>
      <xdr:rowOff>84667</xdr:rowOff>
    </xdr:from>
    <xdr:to>
      <xdr:col>12</xdr:col>
      <xdr:colOff>228600</xdr:colOff>
      <xdr:row>16</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4</xdr:row>
      <xdr:rowOff>122767</xdr:rowOff>
    </xdr:from>
    <xdr:to>
      <xdr:col>10</xdr:col>
      <xdr:colOff>406400</xdr:colOff>
      <xdr:row>10</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571500</xdr:colOff>
      <xdr:row>4</xdr:row>
      <xdr:rowOff>97367</xdr:rowOff>
    </xdr:from>
    <xdr:to>
      <xdr:col>9</xdr:col>
      <xdr:colOff>397933</xdr:colOff>
      <xdr:row>4</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5367" y="1189567"/>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10</xdr:row>
      <xdr:rowOff>55033</xdr:rowOff>
    </xdr:from>
    <xdr:to>
      <xdr:col>10</xdr:col>
      <xdr:colOff>444500</xdr:colOff>
      <xdr:row>16</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0</xdr:colOff>
      <xdr:row>10</xdr:row>
      <xdr:rowOff>67734</xdr:rowOff>
    </xdr:from>
    <xdr:to>
      <xdr:col>9</xdr:col>
      <xdr:colOff>423333</xdr:colOff>
      <xdr:row>10</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35" x14ac:dyDescent="0.5"/>
  <cols>
    <col min="1" max="1" width="19.87890625" customWidth="1"/>
    <col min="7" max="7" width="15.41015625" customWidth="1"/>
    <col min="8" max="8" width="14.46875" customWidth="1"/>
    <col min="9" max="9" width="12.17578125" customWidth="1"/>
    <col min="10" max="10" width="12.9375" customWidth="1"/>
    <col min="11" max="11" width="11.17578125" customWidth="1"/>
    <col min="12" max="12" width="10.76171875" bestFit="1" customWidth="1"/>
    <col min="13" max="13" width="11.76171875" bestFit="1" customWidth="1"/>
  </cols>
  <sheetData>
    <row r="1" spans="1:8" x14ac:dyDescent="0.5">
      <c r="A1" t="s">
        <v>27</v>
      </c>
      <c r="B1" t="s">
        <v>31</v>
      </c>
      <c r="E1" s="13">
        <v>1</v>
      </c>
    </row>
    <row r="3" spans="1:8" ht="28.7" x14ac:dyDescent="0.5">
      <c r="C3" s="6" t="s">
        <v>3</v>
      </c>
      <c r="D3" s="6" t="s">
        <v>5</v>
      </c>
      <c r="E3" s="6" t="s">
        <v>4</v>
      </c>
      <c r="F3" s="6" t="s">
        <v>6</v>
      </c>
      <c r="G3" s="6" t="s">
        <v>17</v>
      </c>
      <c r="H3" s="6" t="s">
        <v>32</v>
      </c>
    </row>
    <row r="4" spans="1:8" x14ac:dyDescent="0.5">
      <c r="B4" t="s">
        <v>0</v>
      </c>
      <c r="C4">
        <v>4000</v>
      </c>
      <c r="D4">
        <f>(F4-C4)/(1+$E$1)</f>
        <v>1000</v>
      </c>
      <c r="E4">
        <f>D4*$E$1</f>
        <v>1000</v>
      </c>
      <c r="F4">
        <v>6000</v>
      </c>
    </row>
    <row r="5" spans="1:8" x14ac:dyDescent="0.5">
      <c r="B5" t="s">
        <v>1</v>
      </c>
      <c r="C5">
        <v>2000</v>
      </c>
      <c r="D5">
        <f>(F5-C5)/(1+$E$1)</f>
        <v>500</v>
      </c>
      <c r="E5">
        <f>D5*$E$1</f>
        <v>500</v>
      </c>
      <c r="F5">
        <v>3000</v>
      </c>
      <c r="G5">
        <f>D6</f>
        <v>1500</v>
      </c>
      <c r="H5">
        <f>E6</f>
        <v>1500</v>
      </c>
    </row>
    <row r="6" spans="1:8" x14ac:dyDescent="0.5">
      <c r="B6" t="s">
        <v>7</v>
      </c>
      <c r="C6">
        <f t="shared" ref="C6:H6" si="0">SUM(C4:C5)</f>
        <v>6000</v>
      </c>
      <c r="D6">
        <f t="shared" si="0"/>
        <v>1500</v>
      </c>
      <c r="E6">
        <f t="shared" si="0"/>
        <v>1500</v>
      </c>
      <c r="F6">
        <f t="shared" si="0"/>
        <v>9000</v>
      </c>
      <c r="G6">
        <f t="shared" si="0"/>
        <v>1500</v>
      </c>
      <c r="H6">
        <f t="shared" si="0"/>
        <v>1500</v>
      </c>
    </row>
    <row r="8" spans="1:8" x14ac:dyDescent="0.5">
      <c r="A8" t="s">
        <v>28</v>
      </c>
    </row>
    <row r="9" spans="1:8" x14ac:dyDescent="0.5">
      <c r="B9" t="s">
        <v>33</v>
      </c>
      <c r="E9" s="13">
        <f>0.2</f>
        <v>0.2</v>
      </c>
    </row>
    <row r="10" spans="1:8" x14ac:dyDescent="0.5">
      <c r="C10" s="6" t="s">
        <v>3</v>
      </c>
      <c r="D10" s="6" t="s">
        <v>5</v>
      </c>
      <c r="E10" s="6" t="s">
        <v>4</v>
      </c>
      <c r="F10" s="6" t="s">
        <v>6</v>
      </c>
      <c r="G10" s="6"/>
      <c r="H10" s="6"/>
    </row>
    <row r="11" spans="1:8" x14ac:dyDescent="0.5">
      <c r="B11" t="s">
        <v>0</v>
      </c>
      <c r="C11">
        <v>4000</v>
      </c>
      <c r="D11">
        <f>(F11-C11)/(1+$E$1)</f>
        <v>1000</v>
      </c>
      <c r="E11">
        <f>D11*$E$1</f>
        <v>1000</v>
      </c>
      <c r="F11">
        <f>F4</f>
        <v>6000</v>
      </c>
    </row>
    <row r="12" spans="1:8" x14ac:dyDescent="0.5">
      <c r="B12" t="s">
        <v>29</v>
      </c>
      <c r="C12">
        <f>C5-C13</f>
        <v>1600</v>
      </c>
      <c r="D12">
        <f>(F12-C12)/(1+$E$1)</f>
        <v>400</v>
      </c>
      <c r="E12">
        <f>D12*$E$1</f>
        <v>400</v>
      </c>
      <c r="F12">
        <f>F5-F13</f>
        <v>2400</v>
      </c>
      <c r="G12">
        <f>D14</f>
        <v>1500</v>
      </c>
      <c r="H12">
        <f>F12-G12</f>
        <v>900</v>
      </c>
    </row>
    <row r="13" spans="1:8" x14ac:dyDescent="0.5">
      <c r="B13" t="s">
        <v>30</v>
      </c>
      <c r="C13">
        <f>C5*$E$9</f>
        <v>400</v>
      </c>
      <c r="D13">
        <f>(F13-C13)/(1+$E$1)</f>
        <v>100</v>
      </c>
      <c r="E13">
        <f>D13*$E$1</f>
        <v>100</v>
      </c>
      <c r="F13">
        <f>F5*$E$9</f>
        <v>600</v>
      </c>
      <c r="H13">
        <f>F13</f>
        <v>600</v>
      </c>
    </row>
    <row r="14" spans="1:8" x14ac:dyDescent="0.5">
      <c r="B14" t="s">
        <v>7</v>
      </c>
      <c r="C14">
        <f>SUM(C11:C13)</f>
        <v>6000</v>
      </c>
      <c r="D14">
        <f>SUM(D11:D13)</f>
        <v>1500</v>
      </c>
      <c r="E14">
        <f>SUM(E11:E13)</f>
        <v>1500</v>
      </c>
      <c r="F14">
        <f>SUM(F11:F13)</f>
        <v>9000</v>
      </c>
      <c r="G14">
        <f>D14</f>
        <v>1500</v>
      </c>
      <c r="H14">
        <f>E14</f>
        <v>1500</v>
      </c>
    </row>
    <row r="16" spans="1:8" x14ac:dyDescent="0.5">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35" x14ac:dyDescent="0.5"/>
  <cols>
    <col min="1" max="1" width="19.87890625" customWidth="1"/>
    <col min="3" max="6" width="9.76171875" bestFit="1" customWidth="1"/>
    <col min="7" max="7" width="12.64453125" customWidth="1"/>
    <col min="8" max="8" width="11.9375" bestFit="1" customWidth="1"/>
    <col min="9" max="9" width="11.5859375" customWidth="1"/>
    <col min="10" max="10" width="5.46875" customWidth="1"/>
    <col min="11" max="11" width="12.9375" customWidth="1"/>
    <col min="12" max="12" width="11.17578125" customWidth="1"/>
    <col min="13" max="13" width="10.76171875" bestFit="1" customWidth="1"/>
    <col min="14" max="14" width="11.76171875" bestFit="1" customWidth="1"/>
  </cols>
  <sheetData>
    <row r="1" spans="1:11" x14ac:dyDescent="0.5">
      <c r="B1" t="s">
        <v>31</v>
      </c>
      <c r="E1" s="13">
        <v>1</v>
      </c>
    </row>
    <row r="2" spans="1:11" x14ac:dyDescent="0.5">
      <c r="B2" t="s">
        <v>55</v>
      </c>
      <c r="E2">
        <v>0.5</v>
      </c>
    </row>
    <row r="3" spans="1:11" x14ac:dyDescent="0.5">
      <c r="C3" s="6" t="s">
        <v>3</v>
      </c>
      <c r="D3" s="6" t="s">
        <v>5</v>
      </c>
      <c r="E3" s="6" t="s">
        <v>4</v>
      </c>
      <c r="F3" s="6" t="s">
        <v>6</v>
      </c>
      <c r="G3" s="6"/>
      <c r="H3" s="6"/>
      <c r="I3" s="6"/>
    </row>
    <row r="4" spans="1:11" x14ac:dyDescent="0.5">
      <c r="B4" t="s">
        <v>0</v>
      </c>
      <c r="C4" s="17">
        <v>4000</v>
      </c>
      <c r="D4" s="17">
        <f>(F4-C4)/(1+$E$1)</f>
        <v>1000</v>
      </c>
      <c r="E4" s="17">
        <f>D4*$E$1</f>
        <v>1000</v>
      </c>
      <c r="F4" s="17">
        <v>6000</v>
      </c>
      <c r="G4" s="17"/>
      <c r="H4" s="17"/>
      <c r="I4" s="17"/>
    </row>
    <row r="5" spans="1:11" x14ac:dyDescent="0.5">
      <c r="B5" t="s">
        <v>1</v>
      </c>
      <c r="C5" s="17">
        <v>2000</v>
      </c>
      <c r="D5" s="17">
        <f>(F5-C5)/(1+$E$1)</f>
        <v>500</v>
      </c>
      <c r="E5" s="17">
        <f>D5*$E$1</f>
        <v>500</v>
      </c>
      <c r="F5" s="17">
        <v>3000</v>
      </c>
      <c r="G5" s="17"/>
      <c r="H5" s="17"/>
      <c r="I5" s="17"/>
    </row>
    <row r="6" spans="1:11" x14ac:dyDescent="0.5">
      <c r="B6" t="s">
        <v>7</v>
      </c>
      <c r="C6" s="17">
        <f t="shared" ref="C6:F6" si="0">SUM(C4:C5)</f>
        <v>6000</v>
      </c>
      <c r="D6" s="17">
        <f t="shared" si="0"/>
        <v>1500</v>
      </c>
      <c r="E6" s="17">
        <f t="shared" si="0"/>
        <v>1500</v>
      </c>
      <c r="F6" s="17">
        <f t="shared" si="0"/>
        <v>9000</v>
      </c>
      <c r="G6" s="17"/>
      <c r="H6" s="17"/>
      <c r="I6" s="17"/>
    </row>
    <row r="8" spans="1:11" ht="57.35" x14ac:dyDescent="0.5">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5">
      <c r="B9" t="str">
        <f t="shared" ref="B9" si="2">B4</f>
        <v>DI</v>
      </c>
      <c r="C9" s="1">
        <f>C4/$E$2</f>
        <v>8000</v>
      </c>
      <c r="D9" s="1">
        <f>D4</f>
        <v>1000</v>
      </c>
      <c r="E9" s="1">
        <f>E4</f>
        <v>1000</v>
      </c>
      <c r="F9" s="1">
        <f>SUM(C9:E9)</f>
        <v>10000</v>
      </c>
      <c r="G9" s="1">
        <f>F4</f>
        <v>6000</v>
      </c>
      <c r="H9" s="17">
        <f>F9*$E$2</f>
        <v>5000</v>
      </c>
      <c r="I9" s="17">
        <f>G9*1</f>
        <v>6000</v>
      </c>
      <c r="K9" s="17">
        <f>F9*$J$11</f>
        <v>6000</v>
      </c>
    </row>
    <row r="10" spans="1:11" x14ac:dyDescent="0.5">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5">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35" x14ac:dyDescent="0.5"/>
  <cols>
    <col min="1" max="1" width="5.3515625" customWidth="1"/>
    <col min="2" max="2" width="7.3515625" customWidth="1"/>
    <col min="3" max="3" width="8.41015625" customWidth="1"/>
    <col min="4" max="4" width="6.703125" customWidth="1"/>
    <col min="5" max="5" width="8.87890625" customWidth="1"/>
    <col min="7" max="7" width="7.41015625" bestFit="1" customWidth="1"/>
    <col min="8" max="8" width="8.64453125" bestFit="1" customWidth="1"/>
    <col min="11" max="11" width="10.76171875" bestFit="1" customWidth="1"/>
    <col min="12" max="13" width="9.87890625" bestFit="1" customWidth="1"/>
    <col min="14" max="14" width="10.5859375" customWidth="1"/>
    <col min="15" max="15" width="9.76171875" bestFit="1" customWidth="1"/>
    <col min="16" max="16" width="8.87890625" bestFit="1" customWidth="1"/>
  </cols>
  <sheetData>
    <row r="1" spans="1:16" x14ac:dyDescent="0.5">
      <c r="A1" t="s">
        <v>38</v>
      </c>
    </row>
    <row r="3" spans="1:16" x14ac:dyDescent="0.5">
      <c r="A3" t="s">
        <v>31</v>
      </c>
      <c r="D3" s="13">
        <v>1</v>
      </c>
    </row>
    <row r="4" spans="1:16" x14ac:dyDescent="0.5">
      <c r="G4" s="62" t="s">
        <v>37</v>
      </c>
      <c r="H4" s="62"/>
    </row>
    <row r="5" spans="1:16" ht="28.7" x14ac:dyDescent="0.5">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5">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5">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5">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5">
      <c r="A10" t="s">
        <v>45</v>
      </c>
    </row>
    <row r="12" spans="1:16" x14ac:dyDescent="0.5">
      <c r="G12" s="62" t="s">
        <v>37</v>
      </c>
      <c r="H12" s="62"/>
    </row>
    <row r="13" spans="1:16" ht="43" x14ac:dyDescent="0.5">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5">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5">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5">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4" sqref="H4"/>
    </sheetView>
  </sheetViews>
  <sheetFormatPr defaultRowHeight="14.35" x14ac:dyDescent="0.5"/>
  <cols>
    <col min="2" max="2" width="16.17578125" bestFit="1" customWidth="1"/>
    <col min="8" max="8" width="11.29296875" customWidth="1"/>
    <col min="9" max="9" width="13.17578125" customWidth="1"/>
  </cols>
  <sheetData>
    <row r="1" spans="1:9" x14ac:dyDescent="0.5">
      <c r="A1" t="s">
        <v>27</v>
      </c>
      <c r="B1" t="s">
        <v>31</v>
      </c>
      <c r="F1" s="7">
        <v>1</v>
      </c>
    </row>
    <row r="3" spans="1:9" ht="28.7" x14ac:dyDescent="0.5">
      <c r="C3" t="s">
        <v>35</v>
      </c>
      <c r="D3" s="6" t="s">
        <v>36</v>
      </c>
      <c r="E3" s="6" t="s">
        <v>5</v>
      </c>
      <c r="F3" s="6" t="s">
        <v>4</v>
      </c>
      <c r="G3" s="6" t="s">
        <v>6</v>
      </c>
      <c r="H3" s="6" t="s">
        <v>17</v>
      </c>
      <c r="I3" s="6" t="s">
        <v>32</v>
      </c>
    </row>
    <row r="4" spans="1:9" x14ac:dyDescent="0.5">
      <c r="B4" t="s">
        <v>35</v>
      </c>
      <c r="C4">
        <v>1000</v>
      </c>
      <c r="D4">
        <v>1000</v>
      </c>
      <c r="E4">
        <v>500</v>
      </c>
      <c r="F4">
        <v>500</v>
      </c>
      <c r="G4">
        <v>3000</v>
      </c>
      <c r="H4">
        <f>E4</f>
        <v>500</v>
      </c>
      <c r="I4">
        <f t="shared" ref="I4:I6" si="0">F4</f>
        <v>500</v>
      </c>
    </row>
    <row r="5" spans="1:9" x14ac:dyDescent="0.5">
      <c r="B5" t="s">
        <v>36</v>
      </c>
      <c r="C5">
        <v>2000</v>
      </c>
      <c r="E5">
        <v>500</v>
      </c>
      <c r="F5">
        <f>E5*$F$1</f>
        <v>500</v>
      </c>
      <c r="G5">
        <v>3000</v>
      </c>
      <c r="H5">
        <f t="shared" ref="H5:H6" si="1">E5</f>
        <v>500</v>
      </c>
      <c r="I5">
        <f t="shared" si="0"/>
        <v>500</v>
      </c>
    </row>
    <row r="6" spans="1:9" x14ac:dyDescent="0.5">
      <c r="B6" t="s">
        <v>37</v>
      </c>
      <c r="D6">
        <v>2000</v>
      </c>
      <c r="E6">
        <f>(G6-D6)/(1+$F$1)</f>
        <v>500</v>
      </c>
      <c r="F6">
        <f>E6*$F$1</f>
        <v>500</v>
      </c>
      <c r="G6">
        <v>3000</v>
      </c>
      <c r="H6">
        <f t="shared" si="1"/>
        <v>500</v>
      </c>
      <c r="I6">
        <f t="shared" si="0"/>
        <v>500</v>
      </c>
    </row>
    <row r="7" spans="1:9" x14ac:dyDescent="0.5">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S54"/>
  <sheetViews>
    <sheetView tabSelected="1" workbookViewId="0">
      <pane xSplit="2" ySplit="2" topLeftCell="C3" activePane="bottomRight" state="frozen"/>
      <selection pane="topRight" activeCell="C1" sqref="C1"/>
      <selection pane="bottomLeft" activeCell="A3" sqref="A3"/>
      <selection pane="bottomRight" activeCell="G19" sqref="G19"/>
    </sheetView>
  </sheetViews>
  <sheetFormatPr defaultRowHeight="14.35" x14ac:dyDescent="0.5"/>
  <cols>
    <col min="5" max="6" width="8.9375" customWidth="1"/>
    <col min="7" max="7" width="10.64453125" customWidth="1"/>
    <col min="10" max="10" width="10.3515625" customWidth="1"/>
    <col min="11" max="13" width="11.29296875" customWidth="1"/>
    <col min="14" max="14" width="8.9375" style="3"/>
    <col min="18" max="18" width="13.29296875" customWidth="1"/>
    <col min="19" max="19" width="10.17578125" customWidth="1"/>
  </cols>
  <sheetData>
    <row r="1" spans="1:19" x14ac:dyDescent="0.5">
      <c r="A1" t="s">
        <v>19</v>
      </c>
      <c r="C1" s="7">
        <v>0.1</v>
      </c>
      <c r="N1"/>
      <c r="P1" s="62" t="s">
        <v>0</v>
      </c>
      <c r="Q1" s="62"/>
    </row>
    <row r="2" spans="1:19" ht="43" x14ac:dyDescent="0.5">
      <c r="C2" s="6" t="s">
        <v>3</v>
      </c>
      <c r="D2" s="6" t="s">
        <v>5</v>
      </c>
      <c r="E2" s="6" t="s">
        <v>4</v>
      </c>
      <c r="F2" s="6" t="s">
        <v>6</v>
      </c>
      <c r="G2" s="6" t="s">
        <v>20</v>
      </c>
      <c r="H2" s="6" t="s">
        <v>9</v>
      </c>
      <c r="I2" s="6" t="s">
        <v>10</v>
      </c>
      <c r="J2" s="6" t="s">
        <v>18</v>
      </c>
      <c r="K2" s="6" t="s">
        <v>12</v>
      </c>
      <c r="L2" s="6" t="s">
        <v>17</v>
      </c>
      <c r="M2" s="6" t="s">
        <v>16</v>
      </c>
      <c r="N2" s="6" t="s">
        <v>11</v>
      </c>
      <c r="O2" s="6" t="s">
        <v>15</v>
      </c>
      <c r="P2" s="6" t="s">
        <v>23</v>
      </c>
      <c r="Q2" s="6" t="s">
        <v>24</v>
      </c>
      <c r="R2" s="12" t="s">
        <v>25</v>
      </c>
      <c r="S2" s="12" t="s">
        <v>26</v>
      </c>
    </row>
    <row r="3" spans="1:19" x14ac:dyDescent="0.5">
      <c r="B3" t="s">
        <v>0</v>
      </c>
      <c r="C3">
        <v>4000</v>
      </c>
      <c r="D3">
        <v>1000</v>
      </c>
      <c r="E3">
        <v>1000</v>
      </c>
      <c r="F3">
        <f>SUM(C3:E3)</f>
        <v>6000</v>
      </c>
      <c r="G3" s="10">
        <f>D3/C3</f>
        <v>0.25</v>
      </c>
      <c r="H3" s="2">
        <f>C3*$C$1</f>
        <v>400</v>
      </c>
      <c r="I3" s="2">
        <f>D9-D3</f>
        <v>100</v>
      </c>
      <c r="J3" s="2">
        <f>H3+I3</f>
        <v>500</v>
      </c>
      <c r="K3" s="11" t="s">
        <v>22</v>
      </c>
      <c r="L3" s="2">
        <f>D3</f>
        <v>1000</v>
      </c>
      <c r="M3" s="11" t="s">
        <v>22</v>
      </c>
      <c r="N3" s="3">
        <f>E3/(C3+D3)</f>
        <v>0.2</v>
      </c>
      <c r="P3">
        <v>5500</v>
      </c>
      <c r="Q3">
        <f>C3+D3</f>
        <v>5000</v>
      </c>
    </row>
    <row r="4" spans="1:19" x14ac:dyDescent="0.5">
      <c r="B4" t="s">
        <v>1</v>
      </c>
      <c r="C4">
        <v>1500</v>
      </c>
      <c r="D4">
        <v>750</v>
      </c>
      <c r="E4">
        <v>750</v>
      </c>
      <c r="F4">
        <f>SUM(C4:E4)</f>
        <v>3000</v>
      </c>
      <c r="G4" s="10">
        <f>D4/C4</f>
        <v>0.5</v>
      </c>
      <c r="H4" s="2">
        <f>C6-H3</f>
        <v>100</v>
      </c>
      <c r="I4" s="2">
        <f>D10-D4</f>
        <v>50</v>
      </c>
      <c r="J4" s="2">
        <f>H4+I4</f>
        <v>150</v>
      </c>
      <c r="K4" s="11" t="s">
        <v>22</v>
      </c>
      <c r="L4" s="2">
        <f>D4</f>
        <v>750</v>
      </c>
      <c r="M4" s="11" t="s">
        <v>22</v>
      </c>
      <c r="N4" s="3">
        <f>E4/(C4+D4)</f>
        <v>0.33333333333333331</v>
      </c>
      <c r="P4">
        <f>F4</f>
        <v>3000</v>
      </c>
      <c r="Q4">
        <f>C4+D4</f>
        <v>2250</v>
      </c>
    </row>
    <row r="5" spans="1:19" x14ac:dyDescent="0.5">
      <c r="B5" s="40" t="s">
        <v>7</v>
      </c>
      <c r="C5" s="40">
        <f>SUM(C3:C4)</f>
        <v>5500</v>
      </c>
      <c r="D5" s="40">
        <f t="shared" ref="D5:F5" si="0">SUM(D3:D4)</f>
        <v>1750</v>
      </c>
      <c r="E5" s="40">
        <f t="shared" si="0"/>
        <v>1750</v>
      </c>
      <c r="F5" s="40">
        <f t="shared" si="0"/>
        <v>9000</v>
      </c>
      <c r="G5" s="71">
        <f>D5/C5</f>
        <v>0.31818181818181818</v>
      </c>
      <c r="H5" s="72">
        <f>SUM(H3:H4)</f>
        <v>500</v>
      </c>
      <c r="I5" s="72">
        <f>SUM(I3:I4)</f>
        <v>150</v>
      </c>
      <c r="J5" s="73">
        <f>H5+I5</f>
        <v>650</v>
      </c>
      <c r="K5" s="11" t="s">
        <v>22</v>
      </c>
      <c r="L5" s="2">
        <f>D5</f>
        <v>1750</v>
      </c>
      <c r="M5" s="11" t="s">
        <v>22</v>
      </c>
      <c r="N5" s="3">
        <f>E5/(C5+D5)</f>
        <v>0.2413793103448276</v>
      </c>
    </row>
    <row r="6" spans="1:19" x14ac:dyDescent="0.5">
      <c r="B6" s="45" t="s">
        <v>2</v>
      </c>
      <c r="C6" s="45">
        <f>F3-C5</f>
        <v>500</v>
      </c>
      <c r="H6" s="4"/>
    </row>
    <row r="7" spans="1:19" x14ac:dyDescent="0.5">
      <c r="B7" t="s">
        <v>21</v>
      </c>
      <c r="G7">
        <f>F4/F3</f>
        <v>0.5</v>
      </c>
    </row>
    <row r="9" spans="1:19" x14ac:dyDescent="0.5">
      <c r="B9" t="s">
        <v>0</v>
      </c>
      <c r="C9" s="1">
        <f>C3+H3</f>
        <v>4400</v>
      </c>
      <c r="D9" s="1">
        <f>C9*G3</f>
        <v>1100</v>
      </c>
      <c r="E9" s="1">
        <f>D9</f>
        <v>1100</v>
      </c>
      <c r="F9" s="1">
        <f>SUM(C9:E9)</f>
        <v>6600</v>
      </c>
      <c r="G9" s="10">
        <f>D9/C9</f>
        <v>0.25</v>
      </c>
      <c r="H9" s="2">
        <f>C9*$C$1</f>
        <v>440</v>
      </c>
      <c r="I9" s="2">
        <f>D15-D9</f>
        <v>110</v>
      </c>
      <c r="J9" s="2">
        <f>H9+I9</f>
        <v>550</v>
      </c>
      <c r="K9" s="2">
        <f>E3-J3</f>
        <v>500</v>
      </c>
      <c r="L9" s="2">
        <f>D9</f>
        <v>1100</v>
      </c>
      <c r="M9" s="2"/>
      <c r="N9" s="3">
        <f>E9/(C9+D9)</f>
        <v>0.2</v>
      </c>
    </row>
    <row r="10" spans="1:19" x14ac:dyDescent="0.5">
      <c r="B10" t="s">
        <v>1</v>
      </c>
      <c r="C10" s="1">
        <f>C4+C6-H3</f>
        <v>1600</v>
      </c>
      <c r="D10" s="1">
        <f>C10*G4</f>
        <v>800</v>
      </c>
      <c r="E10" s="1">
        <f>D10</f>
        <v>800</v>
      </c>
      <c r="F10" s="1">
        <f>SUM(C10:E10)</f>
        <v>3200</v>
      </c>
      <c r="G10" s="10">
        <f>D10/C10</f>
        <v>0.5</v>
      </c>
      <c r="H10" s="2">
        <f>C12-H9</f>
        <v>160</v>
      </c>
      <c r="I10" s="2">
        <f>D16-D10</f>
        <v>80</v>
      </c>
      <c r="J10" s="2">
        <f>H10+I10</f>
        <v>240</v>
      </c>
      <c r="K10" s="2">
        <f>E4-J4</f>
        <v>600</v>
      </c>
      <c r="L10" s="2">
        <f>D10</f>
        <v>800</v>
      </c>
      <c r="M10" s="2"/>
      <c r="N10" s="3">
        <f>E10/(C10+D10)</f>
        <v>0.33333333333333331</v>
      </c>
      <c r="O10" s="5">
        <f>F9/F3</f>
        <v>1.1000000000000001</v>
      </c>
    </row>
    <row r="11" spans="1:19" x14ac:dyDescent="0.5">
      <c r="B11" s="72" t="s">
        <v>7</v>
      </c>
      <c r="C11" s="72">
        <f>SUM(C9:C10)</f>
        <v>6000</v>
      </c>
      <c r="D11" s="72">
        <f t="shared" ref="D11:F11" si="1">SUM(D9:D10)</f>
        <v>1900</v>
      </c>
      <c r="E11" s="72">
        <f t="shared" si="1"/>
        <v>1900</v>
      </c>
      <c r="F11" s="72">
        <f t="shared" si="1"/>
        <v>9800</v>
      </c>
      <c r="G11" s="71">
        <f>D11/C11</f>
        <v>0.31666666666666665</v>
      </c>
      <c r="H11" s="72">
        <f>SUM(H9:H10)</f>
        <v>600</v>
      </c>
      <c r="I11" s="72">
        <f t="shared" ref="I11" si="2">SUM(I9:I10)</f>
        <v>190</v>
      </c>
      <c r="J11" s="73">
        <f>H11+I11</f>
        <v>790</v>
      </c>
      <c r="K11" s="2">
        <f>E5-J5</f>
        <v>1100</v>
      </c>
      <c r="L11" s="2">
        <f>D11</f>
        <v>1900</v>
      </c>
      <c r="M11" s="2">
        <f>K11+L11</f>
        <v>3000</v>
      </c>
      <c r="N11" s="3">
        <f>E11/(C11+D11)</f>
        <v>0.24050632911392406</v>
      </c>
      <c r="O11" s="5">
        <f>F10/F4</f>
        <v>1.0666666666666667</v>
      </c>
      <c r="R11" s="2"/>
    </row>
    <row r="12" spans="1:19" x14ac:dyDescent="0.5">
      <c r="B12" s="74" t="s">
        <v>2</v>
      </c>
      <c r="C12" s="74">
        <f>F9-C11</f>
        <v>600</v>
      </c>
      <c r="D12" s="1"/>
      <c r="E12" s="1"/>
      <c r="H12" s="4"/>
    </row>
    <row r="13" spans="1:19" x14ac:dyDescent="0.5">
      <c r="B13" s="45" t="s">
        <v>21</v>
      </c>
      <c r="C13" s="45"/>
      <c r="D13" s="75"/>
      <c r="E13" s="45"/>
      <c r="F13" s="45"/>
      <c r="G13" s="76">
        <f>F10/F9</f>
        <v>0.48484848484848486</v>
      </c>
    </row>
    <row r="14" spans="1:19" x14ac:dyDescent="0.5">
      <c r="B14" s="45"/>
      <c r="C14" s="45"/>
      <c r="D14" s="75"/>
      <c r="E14" s="45"/>
      <c r="F14" s="45"/>
      <c r="G14" s="76"/>
    </row>
    <row r="15" spans="1:19" x14ac:dyDescent="0.5">
      <c r="B15" t="s">
        <v>0</v>
      </c>
      <c r="C15" s="1">
        <f>C9+H9</f>
        <v>4840</v>
      </c>
      <c r="D15" s="1">
        <f>C15*G9</f>
        <v>1210</v>
      </c>
      <c r="E15" s="1">
        <f>D15</f>
        <v>1210</v>
      </c>
      <c r="F15" s="1">
        <f>SUM(C15:E15)</f>
        <v>7260</v>
      </c>
      <c r="G15" s="10">
        <f>D15/C15</f>
        <v>0.25</v>
      </c>
      <c r="H15" s="2">
        <f>C15*$C$1</f>
        <v>484</v>
      </c>
      <c r="I15" s="2">
        <f>D21-D15</f>
        <v>121</v>
      </c>
      <c r="J15" s="2">
        <f>H15+I15</f>
        <v>605</v>
      </c>
      <c r="K15" s="2">
        <f>E9-J9</f>
        <v>550</v>
      </c>
      <c r="L15" s="2">
        <f>D15</f>
        <v>1210</v>
      </c>
      <c r="M15" s="2"/>
      <c r="N15" s="3">
        <f>E15/(C15+D15)</f>
        <v>0.2</v>
      </c>
      <c r="O15" s="5"/>
    </row>
    <row r="16" spans="1:19" x14ac:dyDescent="0.5">
      <c r="B16" t="s">
        <v>1</v>
      </c>
      <c r="C16" s="1">
        <f>C10+C12-H9</f>
        <v>1760</v>
      </c>
      <c r="D16" s="1">
        <f>C16*G10</f>
        <v>880</v>
      </c>
      <c r="E16" s="1">
        <f>D16</f>
        <v>880</v>
      </c>
      <c r="F16" s="1">
        <f>SUM(C16:E16)</f>
        <v>3520</v>
      </c>
      <c r="G16" s="10">
        <f>D16/C16</f>
        <v>0.5</v>
      </c>
      <c r="H16" s="2">
        <f>C18-H15</f>
        <v>176</v>
      </c>
      <c r="I16" s="2">
        <f>D22-D16</f>
        <v>88</v>
      </c>
      <c r="J16" s="2">
        <f>H16+I16</f>
        <v>264</v>
      </c>
      <c r="K16" s="2">
        <f>E10-J10</f>
        <v>560</v>
      </c>
      <c r="L16" s="2">
        <f>D16</f>
        <v>880</v>
      </c>
      <c r="M16" s="2"/>
      <c r="N16" s="3">
        <f>E16/(C16+D16)</f>
        <v>0.33333333333333331</v>
      </c>
      <c r="O16" s="5">
        <f>F15/F9</f>
        <v>1.1000000000000001</v>
      </c>
    </row>
    <row r="17" spans="2:16" x14ac:dyDescent="0.5">
      <c r="B17" s="72" t="s">
        <v>7</v>
      </c>
      <c r="C17" s="72">
        <f>SUM(C15:C16)</f>
        <v>6600</v>
      </c>
      <c r="D17" s="72">
        <f t="shared" ref="D17:F17" si="3">SUM(D15:D16)</f>
        <v>2090</v>
      </c>
      <c r="E17" s="72">
        <f t="shared" si="3"/>
        <v>2090</v>
      </c>
      <c r="F17" s="72">
        <f t="shared" si="3"/>
        <v>10780</v>
      </c>
      <c r="G17" s="71">
        <f>D17/C17</f>
        <v>0.31666666666666665</v>
      </c>
      <c r="H17" s="72">
        <f>SUM(H15:H16)</f>
        <v>660</v>
      </c>
      <c r="I17" s="72">
        <f t="shared" ref="I17" si="4">SUM(I15:I16)</f>
        <v>209</v>
      </c>
      <c r="J17" s="73">
        <f>H17+I17</f>
        <v>869</v>
      </c>
      <c r="K17" s="2">
        <f>E11-J11</f>
        <v>1110</v>
      </c>
      <c r="L17" s="2">
        <f>D17</f>
        <v>2090</v>
      </c>
      <c r="M17" s="2">
        <f>K17+L17</f>
        <v>3200</v>
      </c>
      <c r="N17" s="3">
        <f>E17/(C17+D17)</f>
        <v>0.24050632911392406</v>
      </c>
      <c r="O17" s="5">
        <f>F16/F10</f>
        <v>1.1000000000000001</v>
      </c>
    </row>
    <row r="18" spans="2:16" x14ac:dyDescent="0.5">
      <c r="B18" s="1" t="s">
        <v>2</v>
      </c>
      <c r="C18" s="1">
        <f>F15-C17</f>
        <v>660</v>
      </c>
      <c r="D18" s="1"/>
      <c r="E18" s="1"/>
      <c r="H18" s="4"/>
    </row>
    <row r="19" spans="2:16" x14ac:dyDescent="0.5">
      <c r="B19" t="s">
        <v>21</v>
      </c>
      <c r="G19" s="10">
        <f>F16/F15</f>
        <v>0.48484848484848486</v>
      </c>
    </row>
    <row r="20" spans="2:16" x14ac:dyDescent="0.5">
      <c r="G20" s="10"/>
    </row>
    <row r="21" spans="2:16" x14ac:dyDescent="0.5">
      <c r="B21" t="s">
        <v>0</v>
      </c>
      <c r="C21" s="1">
        <f>C15+H15</f>
        <v>5324</v>
      </c>
      <c r="D21" s="1">
        <f>C21*G15</f>
        <v>1331</v>
      </c>
      <c r="E21" s="1">
        <f>D21</f>
        <v>1331</v>
      </c>
      <c r="F21" s="1">
        <f>SUM(C21:E21)</f>
        <v>7986</v>
      </c>
      <c r="G21" s="10">
        <f>D21/C21</f>
        <v>0.25</v>
      </c>
      <c r="H21" s="2">
        <f>C21*$C$1</f>
        <v>532.4</v>
      </c>
      <c r="I21" s="2">
        <f>D26-D21</f>
        <v>133.10000000000014</v>
      </c>
      <c r="J21" s="2">
        <f>H21+I21</f>
        <v>665.50000000000011</v>
      </c>
      <c r="K21" s="2">
        <f>E15-J15</f>
        <v>605</v>
      </c>
      <c r="L21" s="2">
        <f>D21</f>
        <v>1331</v>
      </c>
      <c r="M21" s="2"/>
      <c r="N21" s="3">
        <f>E21/(C21+D21)</f>
        <v>0.2</v>
      </c>
      <c r="O21" s="5"/>
    </row>
    <row r="22" spans="2:16" x14ac:dyDescent="0.5">
      <c r="B22" t="s">
        <v>1</v>
      </c>
      <c r="C22" s="1">
        <f>C16+C18-H15</f>
        <v>1936</v>
      </c>
      <c r="D22" s="1">
        <f>C22*G16</f>
        <v>968</v>
      </c>
      <c r="E22" s="1">
        <f>D22</f>
        <v>968</v>
      </c>
      <c r="F22" s="1">
        <f>SUM(C22:E22)</f>
        <v>3872</v>
      </c>
      <c r="G22" s="10">
        <f>D22/C22</f>
        <v>0.5</v>
      </c>
      <c r="H22" s="2">
        <f>C24-H21</f>
        <v>193.60000000000002</v>
      </c>
      <c r="I22" s="2">
        <f>D27-D22</f>
        <v>96.799999999999955</v>
      </c>
      <c r="J22" s="2">
        <f>H22+I22</f>
        <v>290.39999999999998</v>
      </c>
      <c r="K22" s="2">
        <f>E16-J16</f>
        <v>616</v>
      </c>
      <c r="L22" s="2">
        <f>D22</f>
        <v>968</v>
      </c>
      <c r="M22" s="2"/>
      <c r="N22" s="3">
        <f>E22/(C22+D22)</f>
        <v>0.33333333333333331</v>
      </c>
      <c r="O22" s="5">
        <f>F21/F15</f>
        <v>1.1000000000000001</v>
      </c>
    </row>
    <row r="23" spans="2:16" x14ac:dyDescent="0.5">
      <c r="B23" s="1" t="s">
        <v>7</v>
      </c>
      <c r="C23" s="1">
        <f>SUM(C21:C22)</f>
        <v>7260</v>
      </c>
      <c r="D23" s="1">
        <f t="shared" ref="D23:F23" si="5">SUM(D21:D22)</f>
        <v>2299</v>
      </c>
      <c r="E23" s="1">
        <f t="shared" si="5"/>
        <v>2299</v>
      </c>
      <c r="F23" s="1">
        <f t="shared" si="5"/>
        <v>11858</v>
      </c>
      <c r="G23" s="10">
        <f>D23/C23</f>
        <v>0.31666666666666665</v>
      </c>
      <c r="H23" s="1">
        <f>SUM(H21:H22)</f>
        <v>726</v>
      </c>
      <c r="I23" s="1">
        <f t="shared" ref="I23" si="6">SUM(I21:I22)</f>
        <v>229.90000000000009</v>
      </c>
      <c r="J23" s="2">
        <f>H23+I23</f>
        <v>955.90000000000009</v>
      </c>
      <c r="K23" s="2">
        <f>E17-J17</f>
        <v>1221</v>
      </c>
      <c r="L23" s="2">
        <f>D23</f>
        <v>2299</v>
      </c>
      <c r="M23" s="2">
        <f>K23+L23</f>
        <v>3520</v>
      </c>
      <c r="N23" s="3">
        <f>E23/(C23+D23)</f>
        <v>0.24050632911392406</v>
      </c>
      <c r="O23" s="5">
        <f>F22/F16</f>
        <v>1.1000000000000001</v>
      </c>
      <c r="P23" s="61"/>
    </row>
    <row r="24" spans="2:16" x14ac:dyDescent="0.5">
      <c r="B24" s="1" t="s">
        <v>2</v>
      </c>
      <c r="C24" s="1">
        <f>F21-C23</f>
        <v>726</v>
      </c>
      <c r="D24" s="1"/>
      <c r="E24" s="1"/>
      <c r="F24" t="s">
        <v>21</v>
      </c>
      <c r="G24" s="10">
        <f>F22/F21</f>
        <v>0.48484848484848486</v>
      </c>
    </row>
    <row r="25" spans="2:16" x14ac:dyDescent="0.5">
      <c r="G25" s="10"/>
    </row>
    <row r="26" spans="2:16" x14ac:dyDescent="0.5">
      <c r="B26" t="s">
        <v>0</v>
      </c>
      <c r="C26" s="1">
        <f>C21*1.1</f>
        <v>5856.4000000000005</v>
      </c>
      <c r="D26" s="1">
        <f>C26*G21</f>
        <v>1464.1000000000001</v>
      </c>
      <c r="E26" s="1">
        <f>D26</f>
        <v>1464.1000000000001</v>
      </c>
      <c r="F26" s="1">
        <f>SUM(C26:E26)</f>
        <v>8784.6</v>
      </c>
      <c r="G26" s="10">
        <f>D26/C26</f>
        <v>0.25</v>
      </c>
      <c r="H26" s="2">
        <f>C26*$C$1</f>
        <v>585.6400000000001</v>
      </c>
      <c r="I26" s="2">
        <f>D31-D26</f>
        <v>146.41000000000008</v>
      </c>
      <c r="J26" s="2">
        <f>H26+I26</f>
        <v>732.05000000000018</v>
      </c>
      <c r="K26" s="2">
        <f>E21-J21</f>
        <v>665.49999999999989</v>
      </c>
      <c r="L26" s="2">
        <f>D26</f>
        <v>1464.1000000000001</v>
      </c>
      <c r="M26" s="2"/>
      <c r="N26" s="3">
        <f>E26/(C26+D26)</f>
        <v>0.19999999999999998</v>
      </c>
      <c r="O26" s="5"/>
    </row>
    <row r="27" spans="2:16" x14ac:dyDescent="0.5">
      <c r="B27" t="s">
        <v>1</v>
      </c>
      <c r="C27" s="1">
        <f>C22+C24-H21</f>
        <v>2129.6</v>
      </c>
      <c r="D27" s="1">
        <f>C27*G22</f>
        <v>1064.8</v>
      </c>
      <c r="E27" s="1">
        <f>D27</f>
        <v>1064.8</v>
      </c>
      <c r="F27" s="1">
        <f>SUM(C27:E27)</f>
        <v>4259.2</v>
      </c>
      <c r="G27" s="10">
        <f>D27/C27</f>
        <v>0.5</v>
      </c>
      <c r="H27" s="2">
        <f>C29-H26</f>
        <v>212.96000000000026</v>
      </c>
      <c r="I27" s="2">
        <f>D32-D27</f>
        <v>106.48000000000025</v>
      </c>
      <c r="J27" s="2">
        <f>H27+I27</f>
        <v>319.44000000000051</v>
      </c>
      <c r="K27" s="2">
        <f>E22-J22</f>
        <v>677.6</v>
      </c>
      <c r="L27" s="2">
        <f>D27</f>
        <v>1064.8</v>
      </c>
      <c r="M27" s="2"/>
      <c r="N27" s="3">
        <f>E27/(C27+D27)</f>
        <v>0.33333333333333337</v>
      </c>
      <c r="O27" s="5">
        <f>F26/F21</f>
        <v>1.1000000000000001</v>
      </c>
    </row>
    <row r="28" spans="2:16" x14ac:dyDescent="0.5">
      <c r="B28" s="1" t="s">
        <v>7</v>
      </c>
      <c r="C28" s="1">
        <f>SUM(C26:C27)</f>
        <v>7986</v>
      </c>
      <c r="D28" s="1">
        <f t="shared" ref="D28:F28" si="7">SUM(D26:D27)</f>
        <v>2528.9</v>
      </c>
      <c r="E28" s="1">
        <f t="shared" si="7"/>
        <v>2528.9</v>
      </c>
      <c r="F28" s="1">
        <f t="shared" si="7"/>
        <v>13043.8</v>
      </c>
      <c r="G28" s="10">
        <f>D28/C28</f>
        <v>0.31666666666666665</v>
      </c>
      <c r="H28" s="1">
        <f>SUM(H26:H27)</f>
        <v>798.60000000000036</v>
      </c>
      <c r="I28" s="1">
        <f t="shared" ref="I28" si="8">SUM(I26:I27)</f>
        <v>252.89000000000033</v>
      </c>
      <c r="J28" s="2">
        <f>H28+I28</f>
        <v>1051.4900000000007</v>
      </c>
      <c r="K28" s="2">
        <f>E23-J23</f>
        <v>1343.1</v>
      </c>
      <c r="L28" s="2">
        <f>D28</f>
        <v>2528.9</v>
      </c>
      <c r="M28" s="2">
        <f>K28+L28</f>
        <v>3872</v>
      </c>
      <c r="N28" s="3">
        <f>E28/(C28+D28)</f>
        <v>0.24050632911392406</v>
      </c>
      <c r="O28" s="5">
        <f>F27/F22</f>
        <v>1.0999999999999999</v>
      </c>
      <c r="P28" s="60"/>
    </row>
    <row r="29" spans="2:16" x14ac:dyDescent="0.5">
      <c r="B29" s="1" t="s">
        <v>2</v>
      </c>
      <c r="C29" s="1">
        <f>F26-C28</f>
        <v>798.60000000000036</v>
      </c>
      <c r="D29" s="1"/>
      <c r="E29" s="1"/>
      <c r="F29" t="s">
        <v>21</v>
      </c>
      <c r="G29" s="10">
        <f>F27/F26</f>
        <v>0.48484848484848481</v>
      </c>
    </row>
    <row r="30" spans="2:16" x14ac:dyDescent="0.5">
      <c r="G30" s="10"/>
    </row>
    <row r="31" spans="2:16" x14ac:dyDescent="0.5">
      <c r="B31" t="s">
        <v>0</v>
      </c>
      <c r="C31" s="1">
        <f>C26*1.1</f>
        <v>6442.0400000000009</v>
      </c>
      <c r="D31" s="1">
        <f>C31*G26</f>
        <v>1610.5100000000002</v>
      </c>
      <c r="E31" s="1">
        <f>D31</f>
        <v>1610.5100000000002</v>
      </c>
      <c r="F31" s="1">
        <f>SUM(C31:E31)</f>
        <v>9663.0600000000013</v>
      </c>
      <c r="G31" s="10">
        <f>D31/C31</f>
        <v>0.25</v>
      </c>
      <c r="H31" s="2">
        <f>C31*$C$1</f>
        <v>644.20400000000018</v>
      </c>
      <c r="I31" s="2">
        <f>D36-D31</f>
        <v>161.05100000000016</v>
      </c>
      <c r="J31" s="2">
        <f>H31+I31</f>
        <v>805.25500000000034</v>
      </c>
      <c r="K31" s="2">
        <f>E26-J26</f>
        <v>732.05</v>
      </c>
      <c r="L31" s="2">
        <f>D31</f>
        <v>1610.5100000000002</v>
      </c>
      <c r="M31" s="2"/>
      <c r="N31" s="3">
        <f>E31/(C31+D31)</f>
        <v>0.2</v>
      </c>
      <c r="O31" s="5"/>
    </row>
    <row r="32" spans="2:16" x14ac:dyDescent="0.5">
      <c r="B32" t="s">
        <v>1</v>
      </c>
      <c r="C32" s="1">
        <f>C27+C29-H26</f>
        <v>2342.5600000000004</v>
      </c>
      <c r="D32" s="1">
        <f>C32*G27</f>
        <v>1171.2800000000002</v>
      </c>
      <c r="E32" s="1">
        <f>D32</f>
        <v>1171.2800000000002</v>
      </c>
      <c r="F32" s="1">
        <f>SUM(C32:E32)</f>
        <v>4685.1200000000008</v>
      </c>
      <c r="G32" s="10">
        <f>D32/C32</f>
        <v>0.5</v>
      </c>
      <c r="H32" s="2">
        <f>C34-H31</f>
        <v>234.25599999999895</v>
      </c>
      <c r="I32" s="2">
        <f>D37-D32</f>
        <v>117.12799999999947</v>
      </c>
      <c r="J32" s="2">
        <f>H32+I32</f>
        <v>351.38399999999842</v>
      </c>
      <c r="K32" s="2">
        <f>E27-J27</f>
        <v>745.35999999999945</v>
      </c>
      <c r="L32" s="2">
        <f>D32</f>
        <v>1171.2800000000002</v>
      </c>
      <c r="M32" s="2"/>
      <c r="N32" s="3">
        <f>E32/(C32+D32)</f>
        <v>0.33333333333333331</v>
      </c>
      <c r="O32" s="5">
        <f>F31/F26</f>
        <v>1.1000000000000001</v>
      </c>
    </row>
    <row r="33" spans="2:16" x14ac:dyDescent="0.5">
      <c r="B33" s="1" t="s">
        <v>7</v>
      </c>
      <c r="C33" s="1">
        <f>SUM(C31:C32)</f>
        <v>8784.6000000000022</v>
      </c>
      <c r="D33" s="1">
        <f t="shared" ref="D33:F33" si="9">SUM(D31:D32)</f>
        <v>2781.7900000000004</v>
      </c>
      <c r="E33" s="1">
        <f t="shared" si="9"/>
        <v>2781.7900000000004</v>
      </c>
      <c r="F33" s="1">
        <f t="shared" si="9"/>
        <v>14348.180000000002</v>
      </c>
      <c r="G33" s="10">
        <f>D33/C33</f>
        <v>0.31666666666666665</v>
      </c>
      <c r="H33" s="1">
        <f>SUM(H31:H32)</f>
        <v>878.45999999999913</v>
      </c>
      <c r="I33" s="1">
        <f t="shared" ref="I33" si="10">SUM(I31:I32)</f>
        <v>278.17899999999963</v>
      </c>
      <c r="J33" s="2">
        <f>H33+I33</f>
        <v>1156.6389999999988</v>
      </c>
      <c r="K33" s="2">
        <f>E28-J28</f>
        <v>1477.4099999999994</v>
      </c>
      <c r="L33" s="2">
        <f>D33</f>
        <v>2781.7900000000004</v>
      </c>
      <c r="M33" s="2">
        <f>K33+L33</f>
        <v>4259.2</v>
      </c>
      <c r="N33" s="3">
        <f>E33/(C33+D33)</f>
        <v>0.24050632911392403</v>
      </c>
      <c r="O33" s="5">
        <f>F32/F27</f>
        <v>1.1000000000000003</v>
      </c>
      <c r="P33" s="60"/>
    </row>
    <row r="34" spans="2:16" x14ac:dyDescent="0.5">
      <c r="B34" s="1" t="s">
        <v>2</v>
      </c>
      <c r="C34" s="1">
        <f>F31-C33</f>
        <v>878.45999999999913</v>
      </c>
      <c r="D34" s="1"/>
      <c r="E34" s="1"/>
      <c r="F34" t="s">
        <v>21</v>
      </c>
      <c r="G34" s="10">
        <f>F32/F31</f>
        <v>0.48484848484848486</v>
      </c>
    </row>
    <row r="35" spans="2:16" x14ac:dyDescent="0.5">
      <c r="G35" s="10"/>
    </row>
    <row r="36" spans="2:16" x14ac:dyDescent="0.5">
      <c r="B36" t="s">
        <v>0</v>
      </c>
      <c r="C36" s="1">
        <f>C31*1.1</f>
        <v>7086.2440000000015</v>
      </c>
      <c r="D36" s="1">
        <f>C36*G31</f>
        <v>1771.5610000000004</v>
      </c>
      <c r="E36" s="1">
        <f>D36</f>
        <v>1771.5610000000004</v>
      </c>
      <c r="F36" s="1">
        <f>SUM(C36:E36)</f>
        <v>10629.366000000002</v>
      </c>
      <c r="G36" s="10">
        <f>D36/C36</f>
        <v>0.25</v>
      </c>
      <c r="J36" s="2"/>
      <c r="K36" s="2">
        <f>E31-J31</f>
        <v>805.25499999999988</v>
      </c>
      <c r="L36" s="2">
        <f>D36</f>
        <v>1771.5610000000004</v>
      </c>
      <c r="M36" s="2"/>
      <c r="O36" s="5"/>
    </row>
    <row r="37" spans="2:16" x14ac:dyDescent="0.5">
      <c r="B37" t="s">
        <v>1</v>
      </c>
      <c r="C37" s="1">
        <f>C32+C34-H31</f>
        <v>2576.8159999999993</v>
      </c>
      <c r="D37" s="1">
        <f>C37*G32</f>
        <v>1288.4079999999997</v>
      </c>
      <c r="E37" s="1">
        <f>D37</f>
        <v>1288.4079999999997</v>
      </c>
      <c r="F37" s="1">
        <f>SUM(C37:E37)</f>
        <v>5153.6319999999987</v>
      </c>
      <c r="G37" s="10">
        <f>D37/C37</f>
        <v>0.5</v>
      </c>
      <c r="J37" s="2"/>
      <c r="K37" s="2">
        <f>E32-J32</f>
        <v>819.89600000000178</v>
      </c>
      <c r="L37" s="2">
        <f>D37</f>
        <v>1288.4079999999997</v>
      </c>
      <c r="M37" s="2"/>
      <c r="O37" s="5">
        <f>F36/F31</f>
        <v>1.1000000000000001</v>
      </c>
    </row>
    <row r="38" spans="2:16" x14ac:dyDescent="0.5">
      <c r="B38" s="1" t="s">
        <v>7</v>
      </c>
      <c r="C38" s="1">
        <f>SUM(C36:C37)</f>
        <v>9663.0600000000013</v>
      </c>
      <c r="D38" s="1">
        <f t="shared" ref="D38:F38" si="11">SUM(D36:D37)</f>
        <v>3059.9690000000001</v>
      </c>
      <c r="E38" s="1">
        <f t="shared" si="11"/>
        <v>3059.9690000000001</v>
      </c>
      <c r="F38" s="1">
        <f t="shared" si="11"/>
        <v>15782.998</v>
      </c>
      <c r="G38" s="10">
        <f>D38/C38</f>
        <v>0.31666666666666665</v>
      </c>
      <c r="J38" s="2"/>
      <c r="K38" s="2">
        <f>E33-J33</f>
        <v>1625.1510000000017</v>
      </c>
      <c r="L38" s="2">
        <f>D38</f>
        <v>3059.9690000000001</v>
      </c>
      <c r="M38" s="2">
        <f>K38+L38</f>
        <v>4685.1200000000017</v>
      </c>
      <c r="N38" s="3">
        <f>E38/(C38+D38)</f>
        <v>0.240506329113924</v>
      </c>
      <c r="O38" s="5">
        <f>F37/F32</f>
        <v>1.0999999999999996</v>
      </c>
    </row>
    <row r="39" spans="2:16" x14ac:dyDescent="0.5">
      <c r="B39" s="1" t="s">
        <v>2</v>
      </c>
      <c r="C39" s="1">
        <f>F36-C38</f>
        <v>966.30600000000049</v>
      </c>
      <c r="D39" s="1"/>
      <c r="E39" s="1"/>
      <c r="F39" t="s">
        <v>21</v>
      </c>
      <c r="G39" s="10">
        <f>F37/F36</f>
        <v>0.48484848484848464</v>
      </c>
    </row>
    <row r="41" spans="2:16" x14ac:dyDescent="0.5">
      <c r="C41" s="1"/>
      <c r="D41" s="1"/>
      <c r="E41" s="1"/>
      <c r="F41" s="1"/>
      <c r="H41" s="2"/>
      <c r="I41" s="2"/>
      <c r="J41" s="2"/>
      <c r="K41" s="2"/>
      <c r="L41" s="2"/>
      <c r="M41" s="2"/>
    </row>
    <row r="42" spans="2:16" x14ac:dyDescent="0.5">
      <c r="C42" s="1"/>
      <c r="D42" s="1"/>
      <c r="E42" s="1"/>
      <c r="F42" s="1"/>
      <c r="H42" s="2"/>
      <c r="I42" s="2"/>
      <c r="J42" s="2"/>
      <c r="K42" s="2"/>
      <c r="L42" s="2"/>
      <c r="M42" s="2"/>
      <c r="O42" s="5"/>
    </row>
    <row r="43" spans="2:16" x14ac:dyDescent="0.5">
      <c r="B43" s="1"/>
      <c r="C43" s="1"/>
      <c r="D43" s="1"/>
      <c r="E43" s="1"/>
      <c r="F43" s="1"/>
      <c r="H43" s="1"/>
      <c r="I43" s="1"/>
      <c r="J43" s="1"/>
      <c r="K43" s="1"/>
      <c r="L43" s="1"/>
      <c r="M43" s="1"/>
      <c r="O43" s="5"/>
    </row>
    <row r="44" spans="2:16" x14ac:dyDescent="0.5">
      <c r="B44" s="1"/>
      <c r="C44" s="1"/>
      <c r="D44" s="1"/>
      <c r="E44" s="1"/>
    </row>
    <row r="46" spans="2:16" x14ac:dyDescent="0.5">
      <c r="C46" s="1"/>
      <c r="D46" s="1"/>
      <c r="E46" s="1"/>
      <c r="F46" s="1"/>
      <c r="H46" s="2"/>
      <c r="I46" s="2"/>
      <c r="J46" s="2"/>
      <c r="K46" s="2"/>
      <c r="L46" s="2"/>
      <c r="M46" s="2"/>
    </row>
    <row r="47" spans="2:16" x14ac:dyDescent="0.5">
      <c r="C47" s="1"/>
      <c r="D47" s="1"/>
      <c r="E47" s="1"/>
      <c r="F47" s="1"/>
      <c r="H47" s="2"/>
      <c r="I47" s="2"/>
      <c r="J47" s="2"/>
      <c r="K47" s="2"/>
      <c r="L47" s="2"/>
      <c r="M47" s="2"/>
      <c r="O47" s="5"/>
    </row>
    <row r="48" spans="2:16" x14ac:dyDescent="0.5">
      <c r="B48" s="1"/>
      <c r="C48" s="1"/>
      <c r="D48" s="1"/>
      <c r="E48" s="1"/>
      <c r="F48" s="1"/>
      <c r="H48" s="1"/>
      <c r="I48" s="1"/>
      <c r="J48" s="1"/>
      <c r="K48" s="1"/>
      <c r="L48" s="1"/>
      <c r="M48" s="1"/>
      <c r="O48" s="5"/>
    </row>
    <row r="49" spans="2:15" x14ac:dyDescent="0.5">
      <c r="B49" s="1"/>
      <c r="C49" s="1"/>
      <c r="D49" s="1"/>
      <c r="E49" s="1"/>
    </row>
    <row r="51" spans="2:15" x14ac:dyDescent="0.5">
      <c r="C51" s="1"/>
      <c r="D51" s="1"/>
      <c r="E51" s="1"/>
      <c r="F51" s="1"/>
      <c r="H51" s="2"/>
      <c r="I51" s="2"/>
      <c r="J51" s="2"/>
      <c r="K51" s="2"/>
      <c r="L51" s="2"/>
      <c r="M51" s="2"/>
    </row>
    <row r="52" spans="2:15" x14ac:dyDescent="0.5">
      <c r="C52" s="1"/>
      <c r="D52" s="1"/>
      <c r="E52" s="1"/>
      <c r="F52" s="1"/>
      <c r="H52" s="2"/>
      <c r="I52" s="2"/>
      <c r="J52" s="2"/>
      <c r="K52" s="2"/>
      <c r="L52" s="2"/>
      <c r="M52" s="2"/>
      <c r="O52" s="5"/>
    </row>
    <row r="53" spans="2:15" x14ac:dyDescent="0.5">
      <c r="B53" s="1"/>
      <c r="C53" s="1"/>
      <c r="D53" s="1"/>
      <c r="E53" s="1"/>
      <c r="F53" s="1"/>
      <c r="H53" s="1"/>
      <c r="I53" s="1"/>
      <c r="J53" s="1"/>
      <c r="K53" s="1"/>
      <c r="L53" s="1"/>
      <c r="M53" s="1"/>
      <c r="O53" s="5"/>
    </row>
    <row r="54" spans="2:15" x14ac:dyDescent="0.5">
      <c r="B54" s="1"/>
      <c r="C54" s="1"/>
      <c r="D54" s="1"/>
      <c r="E54" s="1"/>
    </row>
  </sheetData>
  <mergeCells count="1">
    <mergeCell ref="P1:Q1"/>
  </mergeCells>
  <pageMargins left="0.7" right="0.7" top="0.75" bottom="0.75" header="0.3" footer="0.3"/>
  <pageSetup orientation="portrait" r:id="rId1"/>
  <ignoredErrors>
    <ignoredError sqref="G5 G11"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35" x14ac:dyDescent="0.5"/>
  <sheetData>
    <row r="1" spans="1:1" x14ac:dyDescent="0.5">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G4" sqref="G4"/>
    </sheetView>
  </sheetViews>
  <sheetFormatPr defaultRowHeight="14.35" x14ac:dyDescent="0.5"/>
  <cols>
    <col min="10" max="10" width="11.29296875" customWidth="1"/>
  </cols>
  <sheetData>
    <row r="1" spans="1:13" x14ac:dyDescent="0.5">
      <c r="A1" t="s">
        <v>93</v>
      </c>
    </row>
    <row r="2" spans="1:13" x14ac:dyDescent="0.5">
      <c r="A2" t="s">
        <v>94</v>
      </c>
    </row>
    <row r="3" spans="1:13" ht="28.7" x14ac:dyDescent="0.5">
      <c r="A3" t="s">
        <v>13</v>
      </c>
      <c r="C3" t="s">
        <v>3</v>
      </c>
      <c r="D3" t="s">
        <v>5</v>
      </c>
      <c r="E3" t="s">
        <v>4</v>
      </c>
      <c r="F3" t="s">
        <v>6</v>
      </c>
      <c r="G3" t="s">
        <v>8</v>
      </c>
      <c r="H3" t="s">
        <v>9</v>
      </c>
      <c r="I3" t="s">
        <v>10</v>
      </c>
      <c r="J3" s="6" t="s">
        <v>12</v>
      </c>
      <c r="K3" s="6" t="s">
        <v>11</v>
      </c>
      <c r="L3" s="6" t="s">
        <v>14</v>
      </c>
      <c r="M3" s="6" t="s">
        <v>15</v>
      </c>
    </row>
    <row r="4" spans="1:13" x14ac:dyDescent="0.5">
      <c r="B4" t="s">
        <v>0</v>
      </c>
      <c r="C4">
        <v>4000</v>
      </c>
      <c r="D4">
        <v>1000</v>
      </c>
      <c r="E4">
        <v>1000</v>
      </c>
      <c r="F4">
        <f>SUM(C4:E4)</f>
        <v>6000</v>
      </c>
      <c r="G4">
        <f>D4/C4</f>
        <v>0.25</v>
      </c>
    </row>
    <row r="5" spans="1:13" x14ac:dyDescent="0.5">
      <c r="A5">
        <f>C5/C4</f>
        <v>0.375</v>
      </c>
      <c r="B5" t="s">
        <v>1</v>
      </c>
      <c r="C5">
        <v>1500</v>
      </c>
      <c r="D5">
        <v>750</v>
      </c>
      <c r="E5">
        <v>750</v>
      </c>
      <c r="F5">
        <f>SUM(C5:E5)</f>
        <v>3000</v>
      </c>
      <c r="G5">
        <f>D5/C5</f>
        <v>0.5</v>
      </c>
    </row>
    <row r="6" spans="1:13" x14ac:dyDescent="0.5">
      <c r="A6">
        <f>D6/C6</f>
        <v>0.31818181818181818</v>
      </c>
      <c r="B6" t="s">
        <v>7</v>
      </c>
      <c r="C6">
        <f>SUM(C4:C5)</f>
        <v>5500</v>
      </c>
      <c r="D6">
        <f t="shared" ref="D6:F6" si="0">SUM(D4:D5)</f>
        <v>1750</v>
      </c>
      <c r="E6">
        <f t="shared" si="0"/>
        <v>1750</v>
      </c>
      <c r="F6">
        <f t="shared" si="0"/>
        <v>9000</v>
      </c>
    </row>
    <row r="7" spans="1:13" x14ac:dyDescent="0.5">
      <c r="B7" t="s">
        <v>2</v>
      </c>
      <c r="C7">
        <f>F4-C6</f>
        <v>500</v>
      </c>
    </row>
    <row r="9" spans="1:13" x14ac:dyDescent="0.5">
      <c r="B9" t="s">
        <v>0</v>
      </c>
      <c r="C9" s="1">
        <f>C4+C7*0.8</f>
        <v>4400</v>
      </c>
      <c r="D9" s="1">
        <f>C9*G4</f>
        <v>1100</v>
      </c>
      <c r="E9" s="1">
        <f>D9</f>
        <v>1100</v>
      </c>
      <c r="F9" s="1">
        <f>SUM(C9:E9)</f>
        <v>6600</v>
      </c>
      <c r="G9">
        <f>D9/C9</f>
        <v>0.25</v>
      </c>
      <c r="H9" s="2">
        <f>C9-C4</f>
        <v>400</v>
      </c>
      <c r="I9" s="2">
        <f>D9-D4</f>
        <v>100</v>
      </c>
      <c r="J9" s="2">
        <f>E4-(H9+I9)</f>
        <v>500</v>
      </c>
    </row>
    <row r="10" spans="1:13" x14ac:dyDescent="0.5">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5">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5">
      <c r="B12" s="1" t="s">
        <v>2</v>
      </c>
      <c r="C12" s="1">
        <f>F9-C11</f>
        <v>600</v>
      </c>
      <c r="D12" s="1"/>
      <c r="E12" s="1"/>
    </row>
    <row r="13" spans="1:13" x14ac:dyDescent="0.5">
      <c r="B13" s="7"/>
      <c r="C13" s="8"/>
      <c r="D13" s="7"/>
    </row>
    <row r="14" spans="1:13" x14ac:dyDescent="0.5">
      <c r="B14" t="s">
        <v>0</v>
      </c>
      <c r="C14" s="1">
        <f>C9+C12*0.8</f>
        <v>4880</v>
      </c>
      <c r="D14" s="1">
        <f>C14*G9</f>
        <v>1220</v>
      </c>
      <c r="E14" s="1">
        <f>D14</f>
        <v>1220</v>
      </c>
      <c r="F14" s="1">
        <f>SUM(C14:E14)</f>
        <v>7320</v>
      </c>
      <c r="G14">
        <f>D14/C14</f>
        <v>0.25</v>
      </c>
      <c r="H14" s="2">
        <f>C14-C9</f>
        <v>480</v>
      </c>
      <c r="I14" s="2">
        <f>D14-D9</f>
        <v>120</v>
      </c>
      <c r="J14" s="2">
        <f>E9-(H14+I14)</f>
        <v>500</v>
      </c>
    </row>
    <row r="15" spans="1:13" x14ac:dyDescent="0.5">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5">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5">
      <c r="B17" s="1" t="s">
        <v>2</v>
      </c>
      <c r="C17" s="1">
        <f>F14-C16</f>
        <v>720</v>
      </c>
      <c r="D17" s="1"/>
      <c r="E17" s="1"/>
    </row>
    <row r="19" spans="1:13" x14ac:dyDescent="0.5">
      <c r="B19" t="s">
        <v>0</v>
      </c>
      <c r="C19" s="1">
        <f>C14+C17*0.8</f>
        <v>5456</v>
      </c>
      <c r="D19" s="1">
        <f>C19*G14</f>
        <v>1364</v>
      </c>
      <c r="E19" s="1">
        <f>D19</f>
        <v>1364</v>
      </c>
      <c r="F19" s="1">
        <f>SUM(C19:E19)</f>
        <v>8184</v>
      </c>
      <c r="G19">
        <f>D19/C19</f>
        <v>0.25</v>
      </c>
      <c r="H19" s="2">
        <f>C19-C14</f>
        <v>576</v>
      </c>
      <c r="I19" s="2">
        <f>D19-D14</f>
        <v>144</v>
      </c>
      <c r="J19" s="2">
        <f>E14-(H19+I19)</f>
        <v>500</v>
      </c>
    </row>
    <row r="20" spans="1:13" x14ac:dyDescent="0.5">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5">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5">
      <c r="B22" s="1" t="s">
        <v>2</v>
      </c>
      <c r="C22" s="1">
        <f>F19-C21</f>
        <v>864</v>
      </c>
      <c r="D22" s="1"/>
      <c r="E22" s="1"/>
    </row>
    <row r="24" spans="1:13" x14ac:dyDescent="0.5">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5">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5">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5">
      <c r="B27" s="1" t="s">
        <v>2</v>
      </c>
      <c r="C27" s="1">
        <f>F24-C26</f>
        <v>1036.7999999999993</v>
      </c>
      <c r="D27" s="1"/>
      <c r="E27" s="1"/>
    </row>
    <row r="29" spans="1:13" x14ac:dyDescent="0.5">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5">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5">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5">
      <c r="B32" s="1" t="s">
        <v>2</v>
      </c>
      <c r="C32" s="1">
        <f>F29-C31</f>
        <v>1244.1599999999999</v>
      </c>
      <c r="D32" s="1"/>
      <c r="E32" s="1"/>
    </row>
    <row r="34" spans="1:13" x14ac:dyDescent="0.5">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5">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5">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5">
      <c r="B37" s="1" t="s">
        <v>2</v>
      </c>
      <c r="C37" s="1">
        <f>F34-C36</f>
        <v>1492.9920000000002</v>
      </c>
      <c r="D37" s="1"/>
      <c r="E37" s="1"/>
    </row>
    <row r="39" spans="1:13" x14ac:dyDescent="0.5">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5">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5">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5">
      <c r="B42" s="1" t="s">
        <v>2</v>
      </c>
      <c r="C42" s="1">
        <f>F39-C41</f>
        <v>1791.5903999999973</v>
      </c>
      <c r="D42" s="1"/>
      <c r="E42" s="1"/>
    </row>
    <row r="44" spans="1:13" x14ac:dyDescent="0.5">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5">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5">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5">
      <c r="B47" s="1" t="s">
        <v>2</v>
      </c>
      <c r="C47" s="1">
        <f>F44-C46</f>
        <v>2149.9084799999964</v>
      </c>
      <c r="D47" s="1"/>
      <c r="E47" s="1"/>
    </row>
    <row r="49" spans="1:13" x14ac:dyDescent="0.5">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5">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5">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5">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35" x14ac:dyDescent="0.5"/>
  <cols>
    <col min="1" max="1" width="16.234375" customWidth="1"/>
    <col min="7" max="7" width="2.64453125" customWidth="1"/>
    <col min="8" max="8" width="18.41015625" customWidth="1"/>
    <col min="9" max="9" width="12.5859375" customWidth="1"/>
    <col min="10" max="11" width="12.64453125" customWidth="1"/>
    <col min="12" max="12" width="15" customWidth="1"/>
    <col min="14" max="14" width="26.9375" customWidth="1"/>
  </cols>
  <sheetData>
    <row r="1" spans="1:14" x14ac:dyDescent="0.5">
      <c r="A1" s="63" t="s">
        <v>92</v>
      </c>
      <c r="B1" s="63"/>
      <c r="C1" s="63"/>
      <c r="D1" s="63"/>
      <c r="E1" s="63"/>
      <c r="F1" s="63"/>
      <c r="G1" s="63"/>
      <c r="H1" s="63"/>
      <c r="I1" s="63"/>
      <c r="J1" s="63"/>
      <c r="K1" s="63"/>
      <c r="L1" s="63"/>
      <c r="M1" s="63"/>
    </row>
    <row r="2" spans="1:14" ht="14.7" thickBot="1" x14ac:dyDescent="0.55000000000000004">
      <c r="A2" s="40" t="s">
        <v>91</v>
      </c>
    </row>
    <row r="3" spans="1:14" x14ac:dyDescent="0.5">
      <c r="A3" t="s">
        <v>90</v>
      </c>
      <c r="B3" s="38" t="s">
        <v>3</v>
      </c>
      <c r="C3" s="37" t="s">
        <v>5</v>
      </c>
      <c r="D3" s="37" t="s">
        <v>4</v>
      </c>
      <c r="E3" s="59" t="s">
        <v>74</v>
      </c>
      <c r="H3" s="67" t="s">
        <v>89</v>
      </c>
      <c r="I3" s="67"/>
      <c r="J3" s="67"/>
      <c r="K3" s="67"/>
    </row>
    <row r="4" spans="1:14" x14ac:dyDescent="0.5">
      <c r="A4" t="s">
        <v>67</v>
      </c>
      <c r="B4" s="47">
        <v>225</v>
      </c>
      <c r="C4" s="29">
        <v>90</v>
      </c>
      <c r="D4" s="29">
        <v>60</v>
      </c>
      <c r="E4" s="58">
        <f>B4+C4+D4</f>
        <v>375</v>
      </c>
      <c r="H4" s="68" t="s">
        <v>88</v>
      </c>
      <c r="I4" s="68"/>
      <c r="J4" s="68"/>
      <c r="K4" s="68"/>
    </row>
    <row r="5" spans="1:14" x14ac:dyDescent="0.5">
      <c r="A5" t="s">
        <v>66</v>
      </c>
      <c r="B5" s="47">
        <v>100</v>
      </c>
      <c r="C5" s="29">
        <v>120</v>
      </c>
      <c r="D5" s="29">
        <v>80</v>
      </c>
      <c r="E5" s="57">
        <f>B5+C5+D5</f>
        <v>300</v>
      </c>
      <c r="H5" s="69" t="s">
        <v>87</v>
      </c>
      <c r="I5" s="69"/>
      <c r="J5" s="69"/>
      <c r="K5" s="69"/>
    </row>
    <row r="6" spans="1:14" x14ac:dyDescent="0.5">
      <c r="A6" t="s">
        <v>65</v>
      </c>
      <c r="B6" s="47">
        <v>50</v>
      </c>
      <c r="C6" s="29">
        <v>90</v>
      </c>
      <c r="D6" s="29">
        <v>60</v>
      </c>
      <c r="E6" s="56">
        <f>B6+C6+D6</f>
        <v>200</v>
      </c>
      <c r="H6" s="70" t="s">
        <v>86</v>
      </c>
      <c r="I6" s="70"/>
      <c r="J6" s="70"/>
      <c r="K6" s="70"/>
    </row>
    <row r="7" spans="1:14" ht="14.7" thickBot="1" x14ac:dyDescent="0.55000000000000004">
      <c r="A7" s="45" t="s">
        <v>7</v>
      </c>
      <c r="B7" s="55">
        <f>SUM(B4:B6)</f>
        <v>375</v>
      </c>
      <c r="C7" s="54">
        <f>SUM(C4:C6)</f>
        <v>300</v>
      </c>
      <c r="D7" s="53">
        <f>SUM(D4:D6)</f>
        <v>200</v>
      </c>
      <c r="E7" s="52">
        <f>B7+C7+D7</f>
        <v>875</v>
      </c>
    </row>
    <row r="8" spans="1:14" ht="14.7" thickBot="1" x14ac:dyDescent="0.55000000000000004"/>
    <row r="9" spans="1:14" x14ac:dyDescent="0.5">
      <c r="A9" s="40" t="s">
        <v>85</v>
      </c>
      <c r="B9" s="64" t="s">
        <v>84</v>
      </c>
      <c r="C9" s="65"/>
      <c r="D9" s="65"/>
      <c r="E9" s="65"/>
      <c r="F9" s="66"/>
      <c r="H9" s="64" t="s">
        <v>83</v>
      </c>
      <c r="I9" s="65"/>
      <c r="J9" s="65"/>
      <c r="K9" s="65"/>
      <c r="L9" s="65"/>
      <c r="M9" s="66"/>
    </row>
    <row r="10" spans="1:14" ht="28.7" x14ac:dyDescent="0.5">
      <c r="B10" s="51" t="s">
        <v>3</v>
      </c>
      <c r="C10" s="50" t="s">
        <v>82</v>
      </c>
      <c r="D10" s="50" t="s">
        <v>74</v>
      </c>
      <c r="E10" s="50" t="s">
        <v>5</v>
      </c>
      <c r="F10" s="32" t="s">
        <v>4</v>
      </c>
      <c r="G10" s="6"/>
      <c r="H10" s="51" t="s">
        <v>73</v>
      </c>
      <c r="I10" s="50" t="s">
        <v>81</v>
      </c>
      <c r="J10" s="50" t="s">
        <v>71</v>
      </c>
      <c r="K10" s="50" t="s">
        <v>70</v>
      </c>
      <c r="L10" s="50" t="s">
        <v>69</v>
      </c>
      <c r="M10" s="32" t="s">
        <v>68</v>
      </c>
    </row>
    <row r="11" spans="1:14" x14ac:dyDescent="0.5">
      <c r="A11" t="s">
        <v>67</v>
      </c>
      <c r="B11" s="47">
        <v>225</v>
      </c>
      <c r="C11" s="29">
        <f>C4+D4</f>
        <v>150</v>
      </c>
      <c r="D11" s="31">
        <f>B11+C11</f>
        <v>375</v>
      </c>
      <c r="E11" s="29">
        <f>C4</f>
        <v>90</v>
      </c>
      <c r="F11" s="48">
        <f>C11-E11</f>
        <v>60</v>
      </c>
      <c r="H11" s="47">
        <f>B11+E11</f>
        <v>315</v>
      </c>
      <c r="I11" s="25">
        <f>F11/H11</f>
        <v>0.19047619047619047</v>
      </c>
      <c r="J11" s="25">
        <f>H11*I14</f>
        <v>93.333333333333329</v>
      </c>
      <c r="K11" s="25">
        <f>J11-F11</f>
        <v>33.333333333333329</v>
      </c>
      <c r="L11" s="27">
        <f>B11+E11+J11</f>
        <v>408.33333333333331</v>
      </c>
      <c r="M11" s="49">
        <f>L11/D11</f>
        <v>1.0888888888888888</v>
      </c>
      <c r="N11" t="s">
        <v>80</v>
      </c>
    </row>
    <row r="12" spans="1:14" x14ac:dyDescent="0.5">
      <c r="A12" t="s">
        <v>66</v>
      </c>
      <c r="B12" s="47">
        <v>100</v>
      </c>
      <c r="C12" s="29">
        <f>C5+D5</f>
        <v>200</v>
      </c>
      <c r="D12" s="30">
        <f>B12+C12</f>
        <v>300</v>
      </c>
      <c r="E12" s="29">
        <f>C5</f>
        <v>120</v>
      </c>
      <c r="F12" s="48">
        <f>C12-E12</f>
        <v>80</v>
      </c>
      <c r="H12" s="47">
        <f>B12+E12</f>
        <v>220</v>
      </c>
      <c r="I12" s="25">
        <f>F12/H12</f>
        <v>0.36363636363636365</v>
      </c>
      <c r="J12" s="25">
        <f>H12*I14</f>
        <v>65.185185185185176</v>
      </c>
      <c r="K12" s="25">
        <f>J12-F12</f>
        <v>-14.814814814814824</v>
      </c>
      <c r="L12" s="27">
        <f>B12+E12+J12</f>
        <v>285.18518518518516</v>
      </c>
      <c r="M12" s="49">
        <f>L12/D12</f>
        <v>0.95061728395061718</v>
      </c>
      <c r="N12" t="s">
        <v>79</v>
      </c>
    </row>
    <row r="13" spans="1:14" x14ac:dyDescent="0.5">
      <c r="A13" t="s">
        <v>65</v>
      </c>
      <c r="B13" s="47">
        <v>50</v>
      </c>
      <c r="C13" s="29">
        <f>C6+D6</f>
        <v>150</v>
      </c>
      <c r="D13" s="28">
        <f>B13+C13</f>
        <v>200</v>
      </c>
      <c r="E13" s="29">
        <f>C6</f>
        <v>90</v>
      </c>
      <c r="F13" s="48">
        <f>C13-E13</f>
        <v>60</v>
      </c>
      <c r="H13" s="47">
        <f>B13+E13</f>
        <v>140</v>
      </c>
      <c r="I13" s="25">
        <f>F13/H13</f>
        <v>0.42857142857142855</v>
      </c>
      <c r="J13" s="25">
        <f>H13*I14</f>
        <v>41.481481481481481</v>
      </c>
      <c r="K13" s="25">
        <f>J13-F13</f>
        <v>-18.518518518518519</v>
      </c>
      <c r="L13" s="27">
        <f>B13+E13+J13</f>
        <v>181.48148148148147</v>
      </c>
      <c r="M13" s="46">
        <f>L13/D13</f>
        <v>0.90740740740740733</v>
      </c>
    </row>
    <row r="14" spans="1:14" ht="14.7" thickBot="1" x14ac:dyDescent="0.55000000000000004">
      <c r="A14" s="45" t="s">
        <v>7</v>
      </c>
      <c r="B14" s="23">
        <f>SUM(B11:B13)</f>
        <v>375</v>
      </c>
      <c r="C14" s="43">
        <f>SUM(C11:C13)</f>
        <v>500</v>
      </c>
      <c r="D14" s="43">
        <f>SUM(D11:D13)</f>
        <v>875</v>
      </c>
      <c r="E14" s="22">
        <f>SUM(E11:E13)</f>
        <v>300</v>
      </c>
      <c r="F14" s="21">
        <f>SUM(F11:F13)</f>
        <v>200</v>
      </c>
      <c r="H14" s="44">
        <f>SUM(H11:H13)</f>
        <v>675</v>
      </c>
      <c r="I14" s="19">
        <f>F14/H14</f>
        <v>0.29629629629629628</v>
      </c>
      <c r="J14" s="43">
        <f>SUM(J11:J13)</f>
        <v>200</v>
      </c>
      <c r="K14" s="43">
        <f>SUM(K11:K13)</f>
        <v>0</v>
      </c>
      <c r="L14" s="43">
        <f>SUM(L11:L13)</f>
        <v>875</v>
      </c>
      <c r="M14" s="42"/>
    </row>
    <row r="15" spans="1:14" ht="14.7" thickBot="1" x14ac:dyDescent="0.55000000000000004">
      <c r="M15" s="41"/>
    </row>
    <row r="16" spans="1:14" ht="28.7" x14ac:dyDescent="0.5">
      <c r="A16" s="40" t="s">
        <v>78</v>
      </c>
      <c r="B16" s="38" t="s">
        <v>3</v>
      </c>
      <c r="C16" s="37" t="str">
        <f>C10</f>
        <v>L(=V+S)</v>
      </c>
      <c r="D16" s="33" t="s">
        <v>74</v>
      </c>
      <c r="E16" s="37" t="s">
        <v>5</v>
      </c>
      <c r="F16" s="36" t="s">
        <v>4</v>
      </c>
      <c r="G16" s="6"/>
      <c r="H16" s="34" t="s">
        <v>73</v>
      </c>
      <c r="I16" s="33" t="s">
        <v>72</v>
      </c>
      <c r="J16" s="33" t="s">
        <v>71</v>
      </c>
      <c r="K16" s="33" t="s">
        <v>70</v>
      </c>
      <c r="L16" s="33" t="s">
        <v>69</v>
      </c>
      <c r="M16" s="32" t="s">
        <v>68</v>
      </c>
    </row>
    <row r="17" spans="1:13" x14ac:dyDescent="0.5">
      <c r="A17" t="s">
        <v>67</v>
      </c>
      <c r="B17" s="26">
        <f>B11*M11</f>
        <v>244.99999999999997</v>
      </c>
      <c r="C17" s="29">
        <f>C11</f>
        <v>150</v>
      </c>
      <c r="D17" s="31">
        <f>B17+C17</f>
        <v>395</v>
      </c>
      <c r="E17" s="27">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5">
      <c r="A18" t="s">
        <v>66</v>
      </c>
      <c r="B18" s="26">
        <f>B12*M11</f>
        <v>108.88888888888889</v>
      </c>
      <c r="C18" s="29">
        <f>C12</f>
        <v>200</v>
      </c>
      <c r="D18" s="30">
        <f>B18+C18</f>
        <v>308.88888888888891</v>
      </c>
      <c r="E18" s="27">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5">
      <c r="A19" t="s">
        <v>65</v>
      </c>
      <c r="B19" s="26">
        <f>B13*M11</f>
        <v>54.444444444444443</v>
      </c>
      <c r="C19" s="29">
        <f>C13</f>
        <v>150</v>
      </c>
      <c r="D19" s="28">
        <f>B19+C19</f>
        <v>204.44444444444446</v>
      </c>
      <c r="E19" s="27">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4.7" thickBot="1" x14ac:dyDescent="0.55000000000000004">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5">
      <c r="H22" s="7" t="s">
        <v>95</v>
      </c>
    </row>
    <row r="23" spans="1:13" x14ac:dyDescent="0.5">
      <c r="H23" s="7" t="s">
        <v>77</v>
      </c>
    </row>
    <row r="24" spans="1:13" x14ac:dyDescent="0.5">
      <c r="H24" s="7" t="s">
        <v>76</v>
      </c>
    </row>
    <row r="25" spans="1:13" x14ac:dyDescent="0.5">
      <c r="H25" s="7" t="s">
        <v>96</v>
      </c>
    </row>
    <row r="26" spans="1:13" ht="14.7" thickBot="1" x14ac:dyDescent="0.55000000000000004">
      <c r="A26" s="40" t="s">
        <v>75</v>
      </c>
      <c r="M26" s="39"/>
    </row>
    <row r="27" spans="1:13" ht="28.7" x14ac:dyDescent="0.5">
      <c r="B27" s="38" t="s">
        <v>3</v>
      </c>
      <c r="C27" s="37" t="str">
        <f>C16</f>
        <v>L(=V+S)</v>
      </c>
      <c r="D27" s="33" t="s">
        <v>74</v>
      </c>
      <c r="E27" s="37" t="s">
        <v>5</v>
      </c>
      <c r="F27" s="36" t="s">
        <v>4</v>
      </c>
      <c r="G27" s="35"/>
      <c r="H27" s="34" t="s">
        <v>73</v>
      </c>
      <c r="I27" s="33" t="s">
        <v>72</v>
      </c>
      <c r="J27" s="33" t="s">
        <v>71</v>
      </c>
      <c r="K27" s="33" t="s">
        <v>70</v>
      </c>
      <c r="L27" s="33" t="s">
        <v>69</v>
      </c>
      <c r="M27" s="32" t="s">
        <v>68</v>
      </c>
    </row>
    <row r="28" spans="1:13" x14ac:dyDescent="0.5">
      <c r="A28" t="s">
        <v>67</v>
      </c>
      <c r="B28" s="26">
        <f>B17*M17</f>
        <v>268.53483970188097</v>
      </c>
      <c r="C28" s="29">
        <f>C17</f>
        <v>150</v>
      </c>
      <c r="D28" s="31">
        <f>B28+C28</f>
        <v>418.53483970188097</v>
      </c>
      <c r="E28" s="27">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5">
      <c r="A29" t="s">
        <v>66</v>
      </c>
      <c r="B29" s="26">
        <f>B18*M17</f>
        <v>119.34881764528043</v>
      </c>
      <c r="C29" s="29">
        <f>C18</f>
        <v>200</v>
      </c>
      <c r="D29" s="30">
        <f>B29+C29</f>
        <v>319.34881764528041</v>
      </c>
      <c r="E29" s="27">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5">
      <c r="A30" t="s">
        <v>65</v>
      </c>
      <c r="B30" s="26">
        <f>B19*M17</f>
        <v>59.674408822640217</v>
      </c>
      <c r="C30" s="29">
        <f>C19</f>
        <v>150</v>
      </c>
      <c r="D30" s="28">
        <f>B30+C30</f>
        <v>209.6744088226402</v>
      </c>
      <c r="E30" s="27">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4.7" thickBot="1" x14ac:dyDescent="0.55000000000000004">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5">
      <c r="H33" t="s">
        <v>64</v>
      </c>
    </row>
    <row r="34" spans="8:8" x14ac:dyDescent="0.5">
      <c r="H34" t="s">
        <v>63</v>
      </c>
    </row>
    <row r="35" spans="8:8" x14ac:dyDescent="0.5">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2019-05-17T03:12:38Z</dcterms:modified>
</cp:coreProperties>
</file>