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ree\Documents\My Works\REPOS\simulation-api\supplementary\SR EPR\"/>
    </mc:Choice>
  </mc:AlternateContent>
  <xr:revisionPtr revIDLastSave="0" documentId="13_ncr:1_{C1D8B095-273E-4D31-B444-24EB463E7C5B}" xr6:coauthVersionLast="47" xr6:coauthVersionMax="47" xr10:uidLastSave="{00000000-0000-0000-0000-000000000000}"/>
  <bookViews>
    <workbookView xWindow="-103" yWindow="-103" windowWidth="33120" windowHeight="18000" tabRatio="898" activeTab="2" xr2:uid="{17F4EA5B-BF8B-4E69-A145-5100AE639A53}"/>
  </bookViews>
  <sheets>
    <sheet name="Arbitrary Prices" sheetId="1" r:id="rId1"/>
    <sheet name="Values" sheetId="2" r:id="rId2"/>
    <sheet name="Selected Pri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3" l="1"/>
  <c r="E23" i="3"/>
  <c r="E22" i="3"/>
  <c r="E16" i="3"/>
  <c r="G16" i="3" s="1"/>
  <c r="M23" i="3"/>
  <c r="M22" i="3"/>
  <c r="M24" i="3" s="1"/>
  <c r="L17" i="3"/>
  <c r="L16" i="3"/>
  <c r="O23" i="3"/>
  <c r="O17" i="3"/>
  <c r="O16" i="3"/>
  <c r="M17" i="3"/>
  <c r="M16" i="3"/>
  <c r="G17" i="3"/>
  <c r="R21" i="3"/>
  <c r="R15" i="3"/>
  <c r="D16" i="3"/>
  <c r="E17" i="3"/>
  <c r="D17" i="3"/>
  <c r="F11" i="3"/>
  <c r="J5" i="3" s="1"/>
  <c r="E11" i="3"/>
  <c r="I6" i="3" s="1"/>
  <c r="F5" i="3"/>
  <c r="D24" i="2"/>
  <c r="D23" i="2"/>
  <c r="L23" i="2" s="1"/>
  <c r="L24" i="1"/>
  <c r="L23" i="1"/>
  <c r="F9" i="1"/>
  <c r="F23" i="1" s="1"/>
  <c r="F10" i="1"/>
  <c r="F23" i="2"/>
  <c r="F6" i="2"/>
  <c r="H23" i="1"/>
  <c r="E9" i="1"/>
  <c r="F6" i="1"/>
  <c r="G22" i="3" l="1"/>
  <c r="O24" i="3"/>
  <c r="Q22" i="3" s="1"/>
  <c r="E18" i="3"/>
  <c r="I5" i="3"/>
  <c r="D18" i="3"/>
  <c r="F16" i="3"/>
  <c r="H16" i="3" s="1"/>
  <c r="J6" i="3"/>
  <c r="N17" i="3"/>
  <c r="F17" i="3"/>
  <c r="M18" i="3"/>
  <c r="M23" i="1"/>
  <c r="F28" i="1"/>
  <c r="F24" i="2"/>
  <c r="C23" i="2"/>
  <c r="G10" i="1"/>
  <c r="E10" i="1" s="1"/>
  <c r="E24" i="1" s="1"/>
  <c r="E29" i="1" s="1"/>
  <c r="E23" i="1"/>
  <c r="E28" i="1" s="1"/>
  <c r="G23" i="3" l="1"/>
  <c r="E24" i="3"/>
  <c r="G24" i="3"/>
  <c r="J17" i="3"/>
  <c r="H17" i="3"/>
  <c r="H18" i="3" s="1"/>
  <c r="Q17" i="3" s="1"/>
  <c r="F18" i="3"/>
  <c r="J16" i="3"/>
  <c r="N16" i="3"/>
  <c r="N18" i="3" s="1"/>
  <c r="L18" i="3"/>
  <c r="K23" i="2"/>
  <c r="N23" i="2" s="1"/>
  <c r="E23" i="2"/>
  <c r="G23" i="2" s="1"/>
  <c r="H23" i="2" s="1"/>
  <c r="E11" i="2"/>
  <c r="E13" i="2" s="1"/>
  <c r="C24" i="2"/>
  <c r="F25" i="2"/>
  <c r="G17" i="2" s="1"/>
  <c r="F11" i="2"/>
  <c r="F13" i="2" s="1"/>
  <c r="F24" i="1"/>
  <c r="E11" i="1"/>
  <c r="H24" i="1"/>
  <c r="H25" i="1" s="1"/>
  <c r="G17" i="1" s="1"/>
  <c r="E25" i="1"/>
  <c r="G23" i="1"/>
  <c r="I23" i="1" s="1"/>
  <c r="J23" i="1" s="1"/>
  <c r="E13" i="1"/>
  <c r="E14" i="1"/>
  <c r="G18" i="3" l="1"/>
  <c r="J18" i="3" s="1"/>
  <c r="O18" i="3"/>
  <c r="Q16" i="3" s="1"/>
  <c r="Q18" i="3" s="1"/>
  <c r="F29" i="1"/>
  <c r="G24" i="1"/>
  <c r="M24" i="1"/>
  <c r="D25" i="2"/>
  <c r="L24" i="2"/>
  <c r="L25" i="2" s="1"/>
  <c r="F14" i="2"/>
  <c r="K24" i="2"/>
  <c r="N24" i="2" s="1"/>
  <c r="E24" i="2"/>
  <c r="C25" i="2"/>
  <c r="E14" i="2"/>
  <c r="M23" i="2"/>
  <c r="O23" i="2" s="1"/>
  <c r="F11" i="1"/>
  <c r="F25" i="1"/>
  <c r="R17" i="3" l="1"/>
  <c r="R16" i="3"/>
  <c r="I24" i="1"/>
  <c r="G25" i="1"/>
  <c r="E25" i="2"/>
  <c r="G24" i="2"/>
  <c r="K25" i="2"/>
  <c r="M24" i="2"/>
  <c r="M25" i="2" s="1"/>
  <c r="F14" i="1"/>
  <c r="F13" i="1"/>
  <c r="S17" i="3" l="1"/>
  <c r="C23" i="3"/>
  <c r="S16" i="3"/>
  <c r="T16" i="3" s="1"/>
  <c r="C22" i="3"/>
  <c r="J24" i="1"/>
  <c r="I25" i="1"/>
  <c r="J25" i="1" s="1"/>
  <c r="N25" i="2"/>
  <c r="F17" i="2" s="1"/>
  <c r="H17" i="2" s="1"/>
  <c r="O24" i="2"/>
  <c r="O25" i="2" s="1"/>
  <c r="H24" i="2"/>
  <c r="G25" i="2"/>
  <c r="H25" i="2" s="1"/>
  <c r="H28" i="1"/>
  <c r="T17" i="3" l="1"/>
  <c r="U17" i="3" s="1"/>
  <c r="S18" i="3"/>
  <c r="L22" i="3"/>
  <c r="L23" i="3"/>
  <c r="N23" i="3" s="1"/>
  <c r="D23" i="3"/>
  <c r="D22" i="3"/>
  <c r="F22" i="3" s="1"/>
  <c r="T18" i="3"/>
  <c r="U18" i="3" s="1"/>
  <c r="U16" i="3"/>
  <c r="I19" i="2"/>
  <c r="P24" i="2" s="1"/>
  <c r="I18" i="2"/>
  <c r="P23" i="2" s="1"/>
  <c r="Q23" i="2" s="1"/>
  <c r="R23" i="2" s="1"/>
  <c r="I17" i="2"/>
  <c r="G28" i="1"/>
  <c r="I28" i="1" s="1"/>
  <c r="F30" i="1"/>
  <c r="E30" i="1"/>
  <c r="H29" i="1"/>
  <c r="L24" i="3" l="1"/>
  <c r="N22" i="3"/>
  <c r="N24" i="3" s="1"/>
  <c r="D24" i="3"/>
  <c r="F23" i="3"/>
  <c r="J22" i="3"/>
  <c r="H22" i="3"/>
  <c r="Q24" i="2"/>
  <c r="P25" i="2"/>
  <c r="H30" i="1"/>
  <c r="F17" i="1" s="1"/>
  <c r="H17" i="1" s="1"/>
  <c r="G29" i="1"/>
  <c r="G30" i="1" s="1"/>
  <c r="H23" i="3" l="1"/>
  <c r="H24" i="3" s="1"/>
  <c r="Q23" i="3" s="1"/>
  <c r="Q24" i="3" s="1"/>
  <c r="J23" i="3"/>
  <c r="F24" i="3"/>
  <c r="J24" i="3" s="1"/>
  <c r="R24" i="2"/>
  <c r="Q25" i="2"/>
  <c r="R25" i="2" s="1"/>
  <c r="I17" i="1"/>
  <c r="I19" i="1"/>
  <c r="J29" i="1" s="1"/>
  <c r="I18" i="1"/>
  <c r="J28" i="1" s="1"/>
  <c r="K28" i="1" s="1"/>
  <c r="L28" i="1" s="1"/>
  <c r="I29" i="1"/>
  <c r="I30" i="1" s="1"/>
  <c r="R22" i="3" l="1"/>
  <c r="S22" i="3" s="1"/>
  <c r="R23" i="3"/>
  <c r="S23" i="3" s="1"/>
  <c r="T23" i="3" s="1"/>
  <c r="U23" i="3" s="1"/>
  <c r="K29" i="1"/>
  <c r="J30" i="1"/>
  <c r="S24" i="3" l="1"/>
  <c r="T22" i="3"/>
  <c r="K30" i="1"/>
  <c r="L30" i="1" s="1"/>
  <c r="L29" i="1"/>
  <c r="T24" i="3" l="1"/>
  <c r="U24" i="3" s="1"/>
  <c r="U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tc={9BE8C193-1924-4DDF-9910-1F8730C80D69}</author>
  </authors>
  <commentList>
    <comment ref="C21" authorId="0" shapeId="0" xr:uid="{9BE8C193-1924-4DDF-9910-1F8730C80D69}">
      <text>
        <t>[Threaded comment]
Your version of Excel allows you to read this threaded comment; however, any edits to it will get removed if the file is opened in a newer version of Excel. Learn more: https://go.microsoft.com/fwlink/?linkid=870924
Comment:
    We assume that the price of labour power remains the same, for the purpose of demonstration. In other words, the real wage rises</t>
      </text>
    </comment>
  </commentList>
</comments>
</file>

<file path=xl/sharedStrings.xml><?xml version="1.0" encoding="utf-8"?>
<sst xmlns="http://schemas.openxmlformats.org/spreadsheetml/2006/main" count="175" uniqueCount="54">
  <si>
    <t>C</t>
  </si>
  <si>
    <t>Total</t>
  </si>
  <si>
    <t>DII</t>
  </si>
  <si>
    <t>Profit</t>
  </si>
  <si>
    <t>DI</t>
  </si>
  <si>
    <t>Size</t>
  </si>
  <si>
    <t>Coefficients</t>
  </si>
  <si>
    <t>Out</t>
  </si>
  <si>
    <t>LP</t>
  </si>
  <si>
    <t>Requirements</t>
  </si>
  <si>
    <t>Prices</t>
  </si>
  <si>
    <t>Cost</t>
  </si>
  <si>
    <t>Profit rate</t>
  </si>
  <si>
    <t>MELT</t>
  </si>
  <si>
    <t>Value out</t>
  </si>
  <si>
    <t>Price out</t>
  </si>
  <si>
    <t>Normalised Prices</t>
  </si>
  <si>
    <t>Technical Composition</t>
  </si>
  <si>
    <t>Total Value</t>
  </si>
  <si>
    <t>Total Price</t>
  </si>
  <si>
    <t>Initial Values</t>
  </si>
  <si>
    <t>We just start from allowing any prices; hence, no assumption of equalization</t>
  </si>
  <si>
    <t>Money prices</t>
  </si>
  <si>
    <t>Labour Power</t>
  </si>
  <si>
    <t>Cost (C+V)</t>
  </si>
  <si>
    <t>V</t>
  </si>
  <si>
    <t>DII (Necessities)</t>
  </si>
  <si>
    <t xml:space="preserve">DI (Means of Production) </t>
  </si>
  <si>
    <t>Normalised Output Prices</t>
  </si>
  <si>
    <t>Necessities</t>
  </si>
  <si>
    <t>Means of Production</t>
  </si>
  <si>
    <t>Surplus Value</t>
  </si>
  <si>
    <t>Surplus Value should be the same as profit</t>
  </si>
  <si>
    <t>(But is not when price of necessities rise so calculation is wrong)</t>
  </si>
  <si>
    <t>x``</t>
  </si>
  <si>
    <t>Unit Value Out</t>
  </si>
  <si>
    <t>Value Out</t>
  </si>
  <si>
    <t>Moved away from the original title - better to call it 'Arbitrary Prices'</t>
  </si>
  <si>
    <t>But we start with unit value = 1 so this cannot be considered to affect the outcome</t>
  </si>
  <si>
    <t>Price of Labour Power' is 1/ rate of exploitation</t>
  </si>
  <si>
    <t>MP</t>
  </si>
  <si>
    <t>SV</t>
  </si>
  <si>
    <t>Initial Prices</t>
  </si>
  <si>
    <t>Output Prices</t>
  </si>
  <si>
    <t>Transformed</t>
  </si>
  <si>
    <t>'Physical'</t>
  </si>
  <si>
    <t>Price Out</t>
  </si>
  <si>
    <t>Totals</t>
  </si>
  <si>
    <t xml:space="preserve"> £C</t>
  </si>
  <si>
    <t>£V</t>
  </si>
  <si>
    <t>£Cost</t>
  </si>
  <si>
    <t>Output unit prices</t>
  </si>
  <si>
    <t>Un-normalised Unit Prices</t>
  </si>
  <si>
    <t>Normalised Unit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</si>
</sst>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.0000_-;\-* #,##0.0000_-;_-* &quot;-&quot;??_-;_-@_-"/>
    <numFmt numFmtId="166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0" fontId="0" fillId="0" borderId="0" xfId="0" applyAlignment="1">
      <alignment horizontal="center" wrapText="1"/>
    </xf>
    <xf numFmtId="43" fontId="2" fillId="0" borderId="0" xfId="1" applyFont="1"/>
    <xf numFmtId="0" fontId="0" fillId="0" borderId="0" xfId="0" applyAlignment="1">
      <alignment horizontal="center"/>
    </xf>
    <xf numFmtId="43" fontId="0" fillId="2" borderId="0" xfId="1" applyFont="1" applyFill="1"/>
    <xf numFmtId="0" fontId="0" fillId="2" borderId="0" xfId="0" applyFill="1" applyAlignment="1">
      <alignment horizontal="center"/>
    </xf>
    <xf numFmtId="43" fontId="3" fillId="0" borderId="0" xfId="1" applyFont="1"/>
    <xf numFmtId="0" fontId="0" fillId="0" borderId="0" xfId="0" quotePrefix="1"/>
    <xf numFmtId="0" fontId="0" fillId="0" borderId="0" xfId="0" applyAlignment="1">
      <alignment horizontal="center" textRotation="90" wrapText="1"/>
    </xf>
    <xf numFmtId="0" fontId="0" fillId="0" borderId="0" xfId="0" applyAlignment="1">
      <alignment textRotation="90"/>
    </xf>
    <xf numFmtId="9" fontId="0" fillId="0" borderId="0" xfId="2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166" fontId="3" fillId="0" borderId="0" xfId="1" applyNumberFormat="1" applyFont="1"/>
    <xf numFmtId="166" fontId="0" fillId="0" borderId="0" xfId="0" applyNumberFormat="1"/>
    <xf numFmtId="166" fontId="0" fillId="0" borderId="0" xfId="1" applyNumberFormat="1" applyFont="1"/>
    <xf numFmtId="166" fontId="2" fillId="0" borderId="0" xfId="1" applyNumberFormat="1" applyFont="1"/>
    <xf numFmtId="166" fontId="0" fillId="2" borderId="0" xfId="1" applyNumberFormat="1" applyFont="1" applyFill="1"/>
    <xf numFmtId="1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4C200E08-FB73-4FBE-AAE4-8C19824328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182337</xdr:colOff>
      <xdr:row>25</xdr:row>
      <xdr:rowOff>73478</xdr:rowOff>
    </xdr:from>
    <xdr:to>
      <xdr:col>18</xdr:col>
      <xdr:colOff>587829</xdr:colOff>
      <xdr:row>26</xdr:row>
      <xdr:rowOff>168728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823620C-45AC-5037-4CD8-CF7F742F2B85}"/>
            </a:ext>
          </a:extLst>
        </xdr:cNvPr>
        <xdr:cNvSpPr txBox="1"/>
      </xdr:nvSpPr>
      <xdr:spPr>
        <a:xfrm>
          <a:off x="4776108" y="6887935"/>
          <a:ext cx="6664778" cy="28030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100" kern="1200"/>
            <a:t>The normalised profit rate (with total price=total value) should</a:t>
          </a:r>
          <a:r>
            <a:rPr lang="en-CA" sz="1100" kern="1200" baseline="0"/>
            <a:t> be</a:t>
          </a:r>
          <a:r>
            <a:rPr lang="en-CA" sz="1100" kern="1200"/>
            <a:t> equal to the surplus value (in the absence of stocks)</a:t>
          </a:r>
        </a:p>
      </xdr:txBody>
    </xdr:sp>
    <xdr:clientData/>
  </xdr:twoCellAnchor>
  <xdr:twoCellAnchor>
    <xdr:from>
      <xdr:col>6</xdr:col>
      <xdr:colOff>321129</xdr:colOff>
      <xdr:row>23</xdr:row>
      <xdr:rowOff>152400</xdr:rowOff>
    </xdr:from>
    <xdr:to>
      <xdr:col>7</xdr:col>
      <xdr:colOff>182337</xdr:colOff>
      <xdr:row>26</xdr:row>
      <xdr:rowOff>28575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0D49D79-5E3D-FE87-16A9-2AECE65A9D96}"/>
            </a:ext>
          </a:extLst>
        </xdr:cNvPr>
        <xdr:cNvCxnSpPr>
          <a:stCxn id="4" idx="1"/>
        </xdr:cNvCxnSpPr>
      </xdr:nvCxnSpPr>
      <xdr:spPr>
        <a:xfrm flipH="1" flipV="1">
          <a:off x="4267200" y="6596743"/>
          <a:ext cx="508908" cy="43134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587829</xdr:colOff>
      <xdr:row>23</xdr:row>
      <xdr:rowOff>152400</xdr:rowOff>
    </xdr:from>
    <xdr:to>
      <xdr:col>19</xdr:col>
      <xdr:colOff>386443</xdr:colOff>
      <xdr:row>26</xdr:row>
      <xdr:rowOff>28575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FF3C4D6-D548-BA5F-781A-C719DF20187E}"/>
            </a:ext>
          </a:extLst>
        </xdr:cNvPr>
        <xdr:cNvCxnSpPr>
          <a:stCxn id="4" idx="3"/>
        </xdr:cNvCxnSpPr>
      </xdr:nvCxnSpPr>
      <xdr:spPr>
        <a:xfrm flipV="1">
          <a:off x="11440886" y="6596743"/>
          <a:ext cx="451757" cy="43134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an Freeman" id="{08795379-4F08-4EF7-951D-E9541EE6D052}" userId="S::Alan.Freeman@umanitoba.ca::ee058598-dfd7-467d-a2c7-cca2212144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1" dT="2024-11-26T16:09:58.64" personId="{08795379-4F08-4EF7-951D-E9541EE6D052}" id="{9BE8C193-1924-4DDF-9910-1F8730C80D69}">
    <text>We assume that the price of labour power remains the same, for the purpose of demonstration. In other words, the real wage rises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9331-C705-4E9C-89F1-B53946C8B795}">
  <dimension ref="B1:M32"/>
  <sheetViews>
    <sheetView zoomScale="110" zoomScaleNormal="110" workbookViewId="0">
      <selection activeCell="C18" sqref="C18"/>
    </sheetView>
  </sheetViews>
  <sheetFormatPr defaultRowHeight="14.6" x14ac:dyDescent="0.4"/>
  <cols>
    <col min="2" max="2" width="13.53515625" customWidth="1"/>
    <col min="3" max="3" width="14.921875" customWidth="1"/>
    <col min="4" max="4" width="21.69140625" bestFit="1" customWidth="1"/>
    <col min="9" max="9" width="11.84375" bestFit="1" customWidth="1"/>
    <col min="10" max="10" width="13.4609375" customWidth="1"/>
    <col min="11" max="11" width="11.3046875" customWidth="1"/>
  </cols>
  <sheetData>
    <row r="1" spans="2:9" x14ac:dyDescent="0.4">
      <c r="E1" t="s">
        <v>34</v>
      </c>
    </row>
    <row r="2" spans="2:9" x14ac:dyDescent="0.4">
      <c r="B2" t="s">
        <v>21</v>
      </c>
    </row>
    <row r="4" spans="2:9" ht="29.15" x14ac:dyDescent="0.4">
      <c r="C4" s="6" t="s">
        <v>17</v>
      </c>
      <c r="D4" t="s">
        <v>9</v>
      </c>
      <c r="E4" s="8" t="s">
        <v>0</v>
      </c>
      <c r="F4" s="8" t="s">
        <v>8</v>
      </c>
      <c r="G4" s="8" t="s">
        <v>7</v>
      </c>
    </row>
    <row r="5" spans="2:9" x14ac:dyDescent="0.4">
      <c r="B5" t="s">
        <v>2</v>
      </c>
      <c r="C5" s="7">
        <v>0.5</v>
      </c>
      <c r="D5" s="3"/>
      <c r="E5" s="7">
        <v>0.5</v>
      </c>
      <c r="F5" s="3">
        <v>0.25</v>
      </c>
      <c r="G5" s="7">
        <v>1</v>
      </c>
    </row>
    <row r="6" spans="2:9" x14ac:dyDescent="0.4">
      <c r="B6" t="s">
        <v>4</v>
      </c>
      <c r="C6" s="7">
        <v>1</v>
      </c>
      <c r="D6" s="3"/>
      <c r="E6" s="7">
        <v>0.5</v>
      </c>
      <c r="F6" s="3">
        <f>C6*E6</f>
        <v>0.5</v>
      </c>
      <c r="G6" s="7">
        <v>1</v>
      </c>
    </row>
    <row r="8" spans="2:9" x14ac:dyDescent="0.4">
      <c r="D8" t="s">
        <v>5</v>
      </c>
      <c r="E8" s="8" t="s">
        <v>0</v>
      </c>
      <c r="F8" s="8" t="s">
        <v>8</v>
      </c>
      <c r="G8" s="8" t="s">
        <v>7</v>
      </c>
    </row>
    <row r="9" spans="2:9" x14ac:dyDescent="0.4">
      <c r="D9" t="s">
        <v>2</v>
      </c>
      <c r="E9">
        <f>G9*E5</f>
        <v>8</v>
      </c>
      <c r="F9" s="5">
        <f>F5*G9</f>
        <v>4</v>
      </c>
      <c r="G9" s="1">
        <v>16</v>
      </c>
    </row>
    <row r="10" spans="2:9" x14ac:dyDescent="0.4">
      <c r="D10" t="s">
        <v>4</v>
      </c>
      <c r="E10" s="2">
        <f>G10*E6</f>
        <v>8</v>
      </c>
      <c r="F10" s="5">
        <f>F6*G10</f>
        <v>8</v>
      </c>
      <c r="G10" s="2">
        <f>E9/(1-E6)</f>
        <v>16</v>
      </c>
      <c r="H10" s="1"/>
    </row>
    <row r="11" spans="2:9" x14ac:dyDescent="0.4">
      <c r="D11" t="s">
        <v>1</v>
      </c>
      <c r="E11">
        <f>E10+E9</f>
        <v>16</v>
      </c>
      <c r="F11">
        <f>F10+F9</f>
        <v>12</v>
      </c>
    </row>
    <row r="13" spans="2:9" x14ac:dyDescent="0.4">
      <c r="D13" t="s">
        <v>6</v>
      </c>
      <c r="E13">
        <f>E9/E$11</f>
        <v>0.5</v>
      </c>
      <c r="F13" s="3">
        <f>F9/F$11</f>
        <v>0.33333333333333331</v>
      </c>
    </row>
    <row r="14" spans="2:9" x14ac:dyDescent="0.4">
      <c r="E14">
        <f>E10/E$11</f>
        <v>0.5</v>
      </c>
      <c r="F14" s="3">
        <f>F10/F$11</f>
        <v>0.66666666666666663</v>
      </c>
    </row>
    <row r="15" spans="2:9" x14ac:dyDescent="0.4">
      <c r="F15" s="3"/>
    </row>
    <row r="16" spans="2:9" ht="29.15" x14ac:dyDescent="0.4">
      <c r="B16" t="s">
        <v>20</v>
      </c>
      <c r="D16" t="s">
        <v>10</v>
      </c>
      <c r="F16" t="s">
        <v>18</v>
      </c>
      <c r="G16" t="s">
        <v>19</v>
      </c>
      <c r="H16" t="s">
        <v>13</v>
      </c>
      <c r="I16" s="6" t="s">
        <v>16</v>
      </c>
    </row>
    <row r="17" spans="2:13" x14ac:dyDescent="0.4">
      <c r="B17" t="s">
        <v>23</v>
      </c>
      <c r="C17" s="7">
        <v>0.5</v>
      </c>
      <c r="D17" t="s">
        <v>23</v>
      </c>
      <c r="E17" s="7">
        <v>0.5</v>
      </c>
      <c r="F17" s="5">
        <f>H30</f>
        <v>28</v>
      </c>
      <c r="G17" s="5">
        <f>H25</f>
        <v>32</v>
      </c>
      <c r="H17" s="5">
        <f>G17/F17</f>
        <v>1.1428571428571428</v>
      </c>
      <c r="I17" s="5">
        <f>E17/H$17</f>
        <v>0.4375</v>
      </c>
    </row>
    <row r="18" spans="2:13" x14ac:dyDescent="0.4">
      <c r="B18" t="s">
        <v>26</v>
      </c>
      <c r="C18" s="7">
        <v>1</v>
      </c>
      <c r="D18" t="s">
        <v>29</v>
      </c>
      <c r="E18" s="7">
        <v>1</v>
      </c>
      <c r="I18" s="5">
        <f>E18/H$17</f>
        <v>0.875</v>
      </c>
    </row>
    <row r="19" spans="2:13" x14ac:dyDescent="0.4">
      <c r="B19" t="s">
        <v>27</v>
      </c>
      <c r="C19" s="7">
        <v>0.5</v>
      </c>
      <c r="D19" t="s">
        <v>30</v>
      </c>
      <c r="E19" s="7">
        <v>1</v>
      </c>
      <c r="I19" s="5">
        <f>E19/H$17</f>
        <v>0.875</v>
      </c>
    </row>
    <row r="22" spans="2:13" x14ac:dyDescent="0.4">
      <c r="D22" t="s">
        <v>22</v>
      </c>
      <c r="E22" s="8" t="s">
        <v>0</v>
      </c>
      <c r="F22" s="8" t="s">
        <v>25</v>
      </c>
      <c r="G22" t="s">
        <v>24</v>
      </c>
      <c r="H22" t="s">
        <v>15</v>
      </c>
      <c r="I22" t="s">
        <v>3</v>
      </c>
      <c r="J22" t="s">
        <v>12</v>
      </c>
      <c r="L22" t="s">
        <v>36</v>
      </c>
      <c r="M22" t="s">
        <v>35</v>
      </c>
    </row>
    <row r="23" spans="2:13" x14ac:dyDescent="0.4">
      <c r="D23" t="s">
        <v>2</v>
      </c>
      <c r="E23">
        <f>E9*E$19</f>
        <v>8</v>
      </c>
      <c r="F23" s="3">
        <f>F9*E$17</f>
        <v>2</v>
      </c>
      <c r="G23" s="3">
        <f>E23+F23</f>
        <v>10</v>
      </c>
      <c r="H23">
        <f>G9*E18</f>
        <v>16</v>
      </c>
      <c r="I23" s="3">
        <f>H23-G23</f>
        <v>6</v>
      </c>
      <c r="J23" s="4">
        <f>I23/G23</f>
        <v>0.6</v>
      </c>
      <c r="L23" s="5">
        <f>E23*C$19+F23/C$17</f>
        <v>8</v>
      </c>
      <c r="M23" s="5">
        <f>L23/H23</f>
        <v>0.5</v>
      </c>
    </row>
    <row r="24" spans="2:13" x14ac:dyDescent="0.4">
      <c r="D24" t="s">
        <v>4</v>
      </c>
      <c r="E24">
        <f>E10*E$19</f>
        <v>8</v>
      </c>
      <c r="F24" s="3">
        <f>F10*E$17</f>
        <v>4</v>
      </c>
      <c r="G24" s="3">
        <f>E24+F24</f>
        <v>12</v>
      </c>
      <c r="H24">
        <f>G10*E19</f>
        <v>16</v>
      </c>
      <c r="I24" s="3">
        <f>H24-G24</f>
        <v>4</v>
      </c>
      <c r="J24" s="4">
        <f>I24/G24</f>
        <v>0.33333333333333331</v>
      </c>
      <c r="L24" s="5">
        <f>E24*C$19+F24/C$17</f>
        <v>12</v>
      </c>
      <c r="M24" s="5">
        <f>L24/H24</f>
        <v>0.75</v>
      </c>
    </row>
    <row r="25" spans="2:13" x14ac:dyDescent="0.4">
      <c r="D25" t="s">
        <v>1</v>
      </c>
      <c r="E25">
        <f t="shared" ref="E25:G25" si="0">E24+E23</f>
        <v>16</v>
      </c>
      <c r="F25" s="3">
        <f t="shared" si="0"/>
        <v>6</v>
      </c>
      <c r="G25" s="3">
        <f t="shared" si="0"/>
        <v>22</v>
      </c>
      <c r="H25">
        <f>H24+H23</f>
        <v>32</v>
      </c>
      <c r="I25" s="3">
        <f>I24+I23</f>
        <v>10</v>
      </c>
      <c r="J25" s="4">
        <f>I25/G25</f>
        <v>0.45454545454545453</v>
      </c>
    </row>
    <row r="27" spans="2:13" x14ac:dyDescent="0.4">
      <c r="D27" t="s">
        <v>28</v>
      </c>
      <c r="E27" s="8" t="s">
        <v>0</v>
      </c>
      <c r="F27" s="8" t="s">
        <v>25</v>
      </c>
      <c r="G27" s="8" t="s">
        <v>11</v>
      </c>
      <c r="H27" s="8" t="s">
        <v>14</v>
      </c>
      <c r="I27" s="8" t="s">
        <v>31</v>
      </c>
      <c r="J27" s="8" t="s">
        <v>15</v>
      </c>
      <c r="K27" s="8" t="s">
        <v>3</v>
      </c>
      <c r="L27" s="8" t="s">
        <v>12</v>
      </c>
    </row>
    <row r="28" spans="2:13" x14ac:dyDescent="0.4">
      <c r="D28" t="s">
        <v>2</v>
      </c>
      <c r="E28" s="5">
        <f>E23</f>
        <v>8</v>
      </c>
      <c r="F28" s="5">
        <f>F23</f>
        <v>2</v>
      </c>
      <c r="G28" s="3">
        <f>E28+F28</f>
        <v>10</v>
      </c>
      <c r="H28" s="5">
        <f>E28+F9</f>
        <v>12</v>
      </c>
      <c r="I28" s="5">
        <f>H28-G28</f>
        <v>2</v>
      </c>
      <c r="J28" s="5">
        <f>G9*I18</f>
        <v>14</v>
      </c>
      <c r="K28" s="5">
        <f>J28-G28</f>
        <v>4</v>
      </c>
      <c r="L28" s="3">
        <f>K28/G28</f>
        <v>0.4</v>
      </c>
    </row>
    <row r="29" spans="2:13" x14ac:dyDescent="0.4">
      <c r="D29" t="s">
        <v>4</v>
      </c>
      <c r="E29" s="5">
        <f>E24</f>
        <v>8</v>
      </c>
      <c r="F29" s="5">
        <f>F24</f>
        <v>4</v>
      </c>
      <c r="G29" s="3">
        <f>E29+F29</f>
        <v>12</v>
      </c>
      <c r="H29" s="5">
        <f>E29+F10</f>
        <v>16</v>
      </c>
      <c r="I29" s="5">
        <f>H29-G29</f>
        <v>4</v>
      </c>
      <c r="J29" s="5">
        <f>G10*I19</f>
        <v>14</v>
      </c>
      <c r="K29" s="5">
        <f>J29-G29</f>
        <v>2</v>
      </c>
      <c r="L29" s="3">
        <f>K29/G29</f>
        <v>0.16666666666666666</v>
      </c>
    </row>
    <row r="30" spans="2:13" x14ac:dyDescent="0.4">
      <c r="D30" t="s">
        <v>1</v>
      </c>
      <c r="E30" s="3">
        <f t="shared" ref="E30" si="1">E29+E28</f>
        <v>16</v>
      </c>
      <c r="F30" s="3">
        <f t="shared" ref="F30" si="2">F29+F28</f>
        <v>6</v>
      </c>
      <c r="G30" s="3">
        <f t="shared" ref="G30:I30" si="3">G29+G28</f>
        <v>22</v>
      </c>
      <c r="H30" s="3">
        <f t="shared" si="3"/>
        <v>28</v>
      </c>
      <c r="I30" s="9">
        <f t="shared" si="3"/>
        <v>6</v>
      </c>
      <c r="J30" s="3">
        <f t="shared" ref="J30:K30" si="4">J29+J28</f>
        <v>28</v>
      </c>
      <c r="K30" s="9">
        <f t="shared" si="4"/>
        <v>6</v>
      </c>
      <c r="L30" s="3">
        <f>K30/G30</f>
        <v>0.27272727272727271</v>
      </c>
    </row>
    <row r="31" spans="2:13" x14ac:dyDescent="0.4">
      <c r="I31" s="16" t="s">
        <v>32</v>
      </c>
      <c r="J31" s="16"/>
      <c r="K31" s="16"/>
    </row>
    <row r="32" spans="2:13" ht="35.25" customHeight="1" x14ac:dyDescent="0.4">
      <c r="I32" s="17" t="s">
        <v>33</v>
      </c>
      <c r="J32" s="17"/>
      <c r="K32" s="17"/>
    </row>
  </sheetData>
  <mergeCells count="2">
    <mergeCell ref="I31:K31"/>
    <mergeCell ref="I32:K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483C1-9ACF-4435-81AF-DEA5C5F72081}">
  <dimension ref="B1:R26"/>
  <sheetViews>
    <sheetView zoomScale="75" zoomScaleNormal="75" workbookViewId="0">
      <selection activeCell="O23" sqref="O23"/>
    </sheetView>
  </sheetViews>
  <sheetFormatPr defaultRowHeight="14.6" x14ac:dyDescent="0.4"/>
  <cols>
    <col min="1" max="1" width="3" customWidth="1"/>
    <col min="2" max="2" width="13.53515625" customWidth="1"/>
    <col min="3" max="3" width="5.84375" bestFit="1" customWidth="1"/>
    <col min="4" max="4" width="11.23046875" bestFit="1" customWidth="1"/>
    <col min="9" max="9" width="11.84375" bestFit="1" customWidth="1"/>
    <col min="10" max="10" width="13.4609375" customWidth="1"/>
    <col min="11" max="11" width="11.3046875" customWidth="1"/>
  </cols>
  <sheetData>
    <row r="1" spans="2:9" x14ac:dyDescent="0.4">
      <c r="B1" t="s">
        <v>37</v>
      </c>
    </row>
    <row r="2" spans="2:9" x14ac:dyDescent="0.4">
      <c r="B2" t="s">
        <v>21</v>
      </c>
    </row>
    <row r="3" spans="2:9" x14ac:dyDescent="0.4">
      <c r="B3" t="s">
        <v>38</v>
      </c>
    </row>
    <row r="4" spans="2:9" ht="107.15" x14ac:dyDescent="0.4">
      <c r="C4" s="13" t="s">
        <v>17</v>
      </c>
      <c r="D4" s="14" t="s">
        <v>9</v>
      </c>
      <c r="E4" s="8" t="s">
        <v>0</v>
      </c>
      <c r="F4" s="8" t="s">
        <v>8</v>
      </c>
      <c r="G4" s="8" t="s">
        <v>7</v>
      </c>
    </row>
    <row r="5" spans="2:9" x14ac:dyDescent="0.4">
      <c r="B5" t="s">
        <v>2</v>
      </c>
      <c r="C5" s="7">
        <v>0.5</v>
      </c>
      <c r="D5" s="3"/>
      <c r="E5" s="7">
        <v>0.5</v>
      </c>
      <c r="F5" s="3">
        <v>0.25</v>
      </c>
      <c r="G5" s="7">
        <v>1</v>
      </c>
    </row>
    <row r="6" spans="2:9" x14ac:dyDescent="0.4">
      <c r="B6" t="s">
        <v>4</v>
      </c>
      <c r="C6" s="7">
        <v>1</v>
      </c>
      <c r="D6" s="3"/>
      <c r="E6" s="7">
        <v>0.5</v>
      </c>
      <c r="F6" s="3">
        <f>C6*E6</f>
        <v>0.5</v>
      </c>
      <c r="G6" s="7">
        <v>1</v>
      </c>
    </row>
    <row r="8" spans="2:9" x14ac:dyDescent="0.4">
      <c r="D8" t="s">
        <v>5</v>
      </c>
      <c r="E8" s="8" t="s">
        <v>0</v>
      </c>
      <c r="F8" s="8" t="s">
        <v>8</v>
      </c>
      <c r="G8" s="8" t="s">
        <v>7</v>
      </c>
    </row>
    <row r="9" spans="2:9" x14ac:dyDescent="0.4">
      <c r="D9" t="s">
        <v>2</v>
      </c>
      <c r="E9" s="3">
        <v>8</v>
      </c>
      <c r="F9" s="5">
        <v>2</v>
      </c>
      <c r="G9" s="7">
        <v>12</v>
      </c>
    </row>
    <row r="10" spans="2:9" x14ac:dyDescent="0.4">
      <c r="D10" t="s">
        <v>4</v>
      </c>
      <c r="E10" s="11">
        <v>4</v>
      </c>
      <c r="F10" s="5">
        <v>4</v>
      </c>
      <c r="G10" s="11">
        <v>12</v>
      </c>
      <c r="H10" s="1"/>
    </row>
    <row r="11" spans="2:9" x14ac:dyDescent="0.4">
      <c r="D11" t="s">
        <v>1</v>
      </c>
      <c r="E11" s="3">
        <f>E10+E9</f>
        <v>12</v>
      </c>
      <c r="F11" s="3">
        <f>F10+F9</f>
        <v>6</v>
      </c>
    </row>
    <row r="13" spans="2:9" x14ac:dyDescent="0.4">
      <c r="D13" t="s">
        <v>6</v>
      </c>
      <c r="E13">
        <f>E9/E$11</f>
        <v>0.66666666666666663</v>
      </c>
      <c r="F13" s="3">
        <f>F9/F$11</f>
        <v>0.33333333333333331</v>
      </c>
    </row>
    <row r="14" spans="2:9" x14ac:dyDescent="0.4">
      <c r="E14">
        <f>E10/E$11</f>
        <v>0.33333333333333331</v>
      </c>
      <c r="F14" s="3">
        <f>F10/F$11</f>
        <v>0.66666666666666663</v>
      </c>
    </row>
    <row r="15" spans="2:9" x14ac:dyDescent="0.4">
      <c r="B15" s="12" t="s">
        <v>39</v>
      </c>
      <c r="F15" s="3"/>
    </row>
    <row r="16" spans="2:9" ht="29.15" x14ac:dyDescent="0.4">
      <c r="B16" t="s">
        <v>20</v>
      </c>
      <c r="D16" t="s">
        <v>10</v>
      </c>
      <c r="F16" t="s">
        <v>18</v>
      </c>
      <c r="G16" t="s">
        <v>19</v>
      </c>
      <c r="H16" t="s">
        <v>13</v>
      </c>
      <c r="I16" s="6" t="s">
        <v>16</v>
      </c>
    </row>
    <row r="17" spans="2:18" x14ac:dyDescent="0.4">
      <c r="B17" t="s">
        <v>23</v>
      </c>
      <c r="C17" s="7">
        <v>0.5</v>
      </c>
      <c r="D17" t="s">
        <v>8</v>
      </c>
      <c r="E17" s="7">
        <v>0.5</v>
      </c>
      <c r="F17" s="5">
        <f>N25</f>
        <v>24</v>
      </c>
      <c r="G17" s="5">
        <f>F25</f>
        <v>24</v>
      </c>
      <c r="H17" s="5">
        <f>G17/F17</f>
        <v>1</v>
      </c>
      <c r="I17" s="5">
        <f>E17/H$17</f>
        <v>0.5</v>
      </c>
    </row>
    <row r="18" spans="2:18" x14ac:dyDescent="0.4">
      <c r="B18" t="s">
        <v>26</v>
      </c>
      <c r="C18" s="7">
        <v>1</v>
      </c>
      <c r="D18" t="s">
        <v>29</v>
      </c>
      <c r="E18" s="7">
        <v>1</v>
      </c>
      <c r="I18" s="5">
        <f>E18/H$17</f>
        <v>1</v>
      </c>
    </row>
    <row r="19" spans="2:18" x14ac:dyDescent="0.4">
      <c r="B19" t="s">
        <v>27</v>
      </c>
      <c r="C19" s="7">
        <v>1</v>
      </c>
      <c r="D19" t="s">
        <v>40</v>
      </c>
      <c r="E19" s="7">
        <v>1</v>
      </c>
      <c r="I19" s="5">
        <f>E19/H$17</f>
        <v>1</v>
      </c>
    </row>
    <row r="22" spans="2:18" x14ac:dyDescent="0.4">
      <c r="B22" t="s">
        <v>22</v>
      </c>
      <c r="C22" s="8" t="s">
        <v>0</v>
      </c>
      <c r="D22" s="8" t="s">
        <v>25</v>
      </c>
      <c r="E22" t="s">
        <v>24</v>
      </c>
      <c r="F22" t="s">
        <v>15</v>
      </c>
      <c r="G22" t="s">
        <v>3</v>
      </c>
      <c r="H22" t="s">
        <v>12</v>
      </c>
      <c r="J22" t="s">
        <v>28</v>
      </c>
      <c r="K22" s="8" t="s">
        <v>0</v>
      </c>
      <c r="L22" s="8" t="s">
        <v>25</v>
      </c>
      <c r="M22" s="8" t="s">
        <v>11</v>
      </c>
      <c r="N22" s="8" t="s">
        <v>14</v>
      </c>
      <c r="O22" s="8" t="s">
        <v>41</v>
      </c>
      <c r="P22" s="8" t="s">
        <v>15</v>
      </c>
      <c r="Q22" s="8" t="s">
        <v>3</v>
      </c>
      <c r="R22" s="8" t="s">
        <v>12</v>
      </c>
    </row>
    <row r="23" spans="2:18" x14ac:dyDescent="0.4">
      <c r="B23" t="s">
        <v>2</v>
      </c>
      <c r="C23" s="3">
        <f>E9*E$19</f>
        <v>8</v>
      </c>
      <c r="D23" s="3">
        <f>F9</f>
        <v>2</v>
      </c>
      <c r="E23" s="3">
        <f>C23+D23</f>
        <v>10</v>
      </c>
      <c r="F23">
        <f>G9*E18</f>
        <v>12</v>
      </c>
      <c r="G23" s="3">
        <f>F23-E23</f>
        <v>2</v>
      </c>
      <c r="H23" s="4">
        <f>G23/E23</f>
        <v>0.2</v>
      </c>
      <c r="J23" t="s">
        <v>2</v>
      </c>
      <c r="K23" s="5">
        <f>C23</f>
        <v>8</v>
      </c>
      <c r="L23" s="5">
        <f>D23</f>
        <v>2</v>
      </c>
      <c r="M23" s="3">
        <f>K23+L23</f>
        <v>10</v>
      </c>
      <c r="N23" s="5">
        <f>K23+L23/C$17</f>
        <v>12</v>
      </c>
      <c r="O23" s="5">
        <f>N23-M23</f>
        <v>2</v>
      </c>
      <c r="P23" s="5">
        <f>G9*I18</f>
        <v>12</v>
      </c>
      <c r="Q23" s="5">
        <f>P23-M23</f>
        <v>2</v>
      </c>
      <c r="R23" s="3">
        <f>Q23/M23</f>
        <v>0.2</v>
      </c>
    </row>
    <row r="24" spans="2:18" x14ac:dyDescent="0.4">
      <c r="B24" t="s">
        <v>4</v>
      </c>
      <c r="C24" s="3">
        <f>E10*E$19</f>
        <v>4</v>
      </c>
      <c r="D24" s="3">
        <f>F10</f>
        <v>4</v>
      </c>
      <c r="E24" s="3">
        <f>C24+D24</f>
        <v>8</v>
      </c>
      <c r="F24">
        <f>G10*E19</f>
        <v>12</v>
      </c>
      <c r="G24" s="3">
        <f>F24-E24</f>
        <v>4</v>
      </c>
      <c r="H24" s="4">
        <f>G24/E24</f>
        <v>0.5</v>
      </c>
      <c r="J24" t="s">
        <v>4</v>
      </c>
      <c r="K24" s="5">
        <f>C24</f>
        <v>4</v>
      </c>
      <c r="L24" s="5">
        <f>D24</f>
        <v>4</v>
      </c>
      <c r="M24" s="3">
        <f>K24+L24</f>
        <v>8</v>
      </c>
      <c r="N24" s="5">
        <f>K24+L24/C$17</f>
        <v>12</v>
      </c>
      <c r="O24" s="5">
        <f>N24-M24</f>
        <v>4</v>
      </c>
      <c r="P24" s="5">
        <f>G10*I19</f>
        <v>12</v>
      </c>
      <c r="Q24" s="5">
        <f>P24-M24</f>
        <v>4</v>
      </c>
      <c r="R24" s="3">
        <f>Q24/M24</f>
        <v>0.5</v>
      </c>
    </row>
    <row r="25" spans="2:18" x14ac:dyDescent="0.4">
      <c r="B25" t="s">
        <v>1</v>
      </c>
      <c r="C25" s="3">
        <f t="shared" ref="C25:E25" si="0">C24+C23</f>
        <v>12</v>
      </c>
      <c r="D25" s="3">
        <f t="shared" si="0"/>
        <v>6</v>
      </c>
      <c r="E25" s="3">
        <f t="shared" si="0"/>
        <v>18</v>
      </c>
      <c r="F25">
        <f>F24+F23</f>
        <v>24</v>
      </c>
      <c r="G25" s="3">
        <f>G24+G23</f>
        <v>6</v>
      </c>
      <c r="H25" s="4">
        <f>G25/E25</f>
        <v>0.33333333333333331</v>
      </c>
      <c r="J25" t="s">
        <v>1</v>
      </c>
      <c r="K25" s="3">
        <f t="shared" ref="K25:Q25" si="1">K24+K23</f>
        <v>12</v>
      </c>
      <c r="L25" s="3">
        <f t="shared" si="1"/>
        <v>6</v>
      </c>
      <c r="M25" s="3">
        <f t="shared" si="1"/>
        <v>18</v>
      </c>
      <c r="N25" s="3">
        <f t="shared" si="1"/>
        <v>24</v>
      </c>
      <c r="O25" s="9">
        <f t="shared" si="1"/>
        <v>6</v>
      </c>
      <c r="P25" s="3">
        <f t="shared" si="1"/>
        <v>24</v>
      </c>
      <c r="Q25" s="9">
        <f t="shared" si="1"/>
        <v>6</v>
      </c>
      <c r="R25" s="3">
        <f>Q25/M25</f>
        <v>0.33333333333333331</v>
      </c>
    </row>
    <row r="26" spans="2:18" x14ac:dyDescent="0.4">
      <c r="P26" s="10"/>
      <c r="Q26" s="10"/>
      <c r="R26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E4ACA-834C-4FF0-AEE9-90A7FB61F326}">
  <dimension ref="B1:Y26"/>
  <sheetViews>
    <sheetView tabSelected="1" topLeftCell="A2" zoomScaleNormal="100" workbookViewId="0">
      <selection activeCell="J5" sqref="J5"/>
    </sheetView>
  </sheetViews>
  <sheetFormatPr defaultRowHeight="14.6" x14ac:dyDescent="0.4"/>
  <cols>
    <col min="1" max="1" width="3" customWidth="1"/>
    <col min="2" max="2" width="13.53515625" customWidth="1"/>
    <col min="3" max="3" width="7.69140625" customWidth="1"/>
    <col min="4" max="4" width="7.61328125" customWidth="1"/>
    <col min="5" max="5" width="10.15234375" bestFit="1" customWidth="1"/>
    <col min="6" max="6" width="13.765625" bestFit="1" customWidth="1"/>
    <col min="7" max="7" width="9.15234375" bestFit="1" customWidth="1"/>
    <col min="8" max="8" width="11.84375" bestFit="1" customWidth="1"/>
    <col min="9" max="9" width="5.4609375" bestFit="1" customWidth="1"/>
    <col min="10" max="10" width="6.53515625" customWidth="1"/>
    <col min="11" max="11" width="6" bestFit="1" customWidth="1"/>
    <col min="12" max="12" width="7.69140625" customWidth="1"/>
    <col min="13" max="13" width="6.53515625" bestFit="1" customWidth="1"/>
    <col min="14" max="14" width="7.3828125" bestFit="1" customWidth="1"/>
    <col min="15" max="15" width="9.3046875" bestFit="1" customWidth="1"/>
    <col min="25" max="25" width="13" customWidth="1"/>
  </cols>
  <sheetData>
    <row r="1" spans="2:25" x14ac:dyDescent="0.4">
      <c r="B1" t="s">
        <v>37</v>
      </c>
    </row>
    <row r="2" spans="2:25" x14ac:dyDescent="0.4">
      <c r="B2" t="s">
        <v>21</v>
      </c>
    </row>
    <row r="3" spans="2:25" x14ac:dyDescent="0.4">
      <c r="B3" t="s">
        <v>38</v>
      </c>
    </row>
    <row r="4" spans="2:25" ht="67.3" x14ac:dyDescent="0.4">
      <c r="C4" s="13" t="s">
        <v>17</v>
      </c>
      <c r="D4" s="14" t="s">
        <v>9</v>
      </c>
      <c r="E4" s="8" t="s">
        <v>0</v>
      </c>
      <c r="F4" s="8" t="s">
        <v>8</v>
      </c>
      <c r="G4" s="8" t="s">
        <v>7</v>
      </c>
      <c r="I4" s="14" t="s">
        <v>6</v>
      </c>
    </row>
    <row r="5" spans="2:25" x14ac:dyDescent="0.4">
      <c r="B5" t="s">
        <v>4</v>
      </c>
      <c r="C5" s="7">
        <v>1</v>
      </c>
      <c r="D5" s="3"/>
      <c r="E5" s="7">
        <v>0.5</v>
      </c>
      <c r="F5" s="3">
        <f>C5*E5</f>
        <v>0.5</v>
      </c>
      <c r="G5" s="7">
        <v>1</v>
      </c>
      <c r="I5" s="3">
        <f>E9/E$11</f>
        <v>0.33333333333333331</v>
      </c>
      <c r="J5" s="3">
        <f>F9/F$11</f>
        <v>0.66666666666666663</v>
      </c>
    </row>
    <row r="6" spans="2:25" x14ac:dyDescent="0.4">
      <c r="B6" t="s">
        <v>2</v>
      </c>
      <c r="C6" s="7">
        <v>0.5</v>
      </c>
      <c r="D6" s="3"/>
      <c r="E6" s="7">
        <v>0.5</v>
      </c>
      <c r="F6" s="3">
        <v>0.25</v>
      </c>
      <c r="G6" s="7">
        <v>1</v>
      </c>
      <c r="I6" s="3">
        <f>E10/E$11</f>
        <v>0.66666666666666663</v>
      </c>
      <c r="J6" s="3">
        <f>F10/F$11</f>
        <v>0.33333333333333331</v>
      </c>
    </row>
    <row r="8" spans="2:25" x14ac:dyDescent="0.4">
      <c r="B8" s="12" t="s">
        <v>45</v>
      </c>
      <c r="D8" t="s">
        <v>5</v>
      </c>
      <c r="E8" s="8" t="s">
        <v>0</v>
      </c>
      <c r="F8" s="8" t="s">
        <v>8</v>
      </c>
      <c r="G8" s="8" t="s">
        <v>7</v>
      </c>
    </row>
    <row r="9" spans="2:25" x14ac:dyDescent="0.4">
      <c r="D9" t="s">
        <v>4</v>
      </c>
      <c r="E9" s="18">
        <v>4000</v>
      </c>
      <c r="F9" s="19">
        <v>8000</v>
      </c>
      <c r="G9" s="18">
        <v>12000</v>
      </c>
    </row>
    <row r="10" spans="2:25" x14ac:dyDescent="0.4">
      <c r="D10" t="s">
        <v>2</v>
      </c>
      <c r="E10" s="20">
        <v>8000</v>
      </c>
      <c r="F10" s="19">
        <v>4000</v>
      </c>
      <c r="G10" s="21">
        <v>12000</v>
      </c>
      <c r="H10" s="1"/>
    </row>
    <row r="11" spans="2:25" x14ac:dyDescent="0.4">
      <c r="D11" t="s">
        <v>1</v>
      </c>
      <c r="E11" s="20">
        <f>E9+E10</f>
        <v>12000</v>
      </c>
      <c r="F11" s="20">
        <f>F9+F10</f>
        <v>12000</v>
      </c>
      <c r="G11" s="19"/>
      <c r="H11" s="1"/>
    </row>
    <row r="12" spans="2:25" x14ac:dyDescent="0.4">
      <c r="S12" s="8"/>
    </row>
    <row r="13" spans="2:25" x14ac:dyDescent="0.4">
      <c r="B13" s="12" t="s">
        <v>39</v>
      </c>
      <c r="E13" s="3"/>
      <c r="F13" s="3"/>
      <c r="R13" s="16" t="s">
        <v>44</v>
      </c>
      <c r="S13" s="16"/>
      <c r="T13" s="16"/>
      <c r="U13" s="16"/>
      <c r="V13" s="8"/>
      <c r="W13" s="8"/>
      <c r="X13" s="8"/>
      <c r="Y13" s="8"/>
    </row>
    <row r="14" spans="2:25" ht="66" customHeight="1" x14ac:dyDescent="0.4">
      <c r="C14" s="13" t="s">
        <v>42</v>
      </c>
      <c r="D14" s="8" t="s">
        <v>0</v>
      </c>
      <c r="E14" s="8" t="s">
        <v>25</v>
      </c>
      <c r="F14" s="13" t="s">
        <v>24</v>
      </c>
      <c r="G14" s="13" t="s">
        <v>31</v>
      </c>
      <c r="H14" s="13" t="s">
        <v>14</v>
      </c>
      <c r="J14" s="13" t="s">
        <v>12</v>
      </c>
      <c r="K14" s="13" t="s">
        <v>43</v>
      </c>
      <c r="L14" s="8" t="s">
        <v>48</v>
      </c>
      <c r="M14" s="8" t="s">
        <v>49</v>
      </c>
      <c r="N14" s="13" t="s">
        <v>50</v>
      </c>
      <c r="O14" s="13" t="s">
        <v>46</v>
      </c>
      <c r="R14" s="13" t="s">
        <v>51</v>
      </c>
      <c r="S14" s="8" t="s">
        <v>15</v>
      </c>
      <c r="T14" s="8" t="s">
        <v>3</v>
      </c>
      <c r="U14" s="8" t="s">
        <v>12</v>
      </c>
    </row>
    <row r="15" spans="2:25" x14ac:dyDescent="0.4">
      <c r="B15" t="s">
        <v>23</v>
      </c>
      <c r="C15" s="7">
        <v>0.5</v>
      </c>
      <c r="G15" s="3"/>
      <c r="J15" s="4"/>
      <c r="K15" s="7">
        <v>0.5</v>
      </c>
      <c r="R15" s="5">
        <f>K15</f>
        <v>0.5</v>
      </c>
    </row>
    <row r="16" spans="2:25" x14ac:dyDescent="0.4">
      <c r="B16" t="s">
        <v>4</v>
      </c>
      <c r="C16" s="7">
        <v>1</v>
      </c>
      <c r="D16" s="20">
        <f>E$9*C$16</f>
        <v>4000</v>
      </c>
      <c r="E16" s="20">
        <f>F$9*C$15</f>
        <v>4000</v>
      </c>
      <c r="F16" s="20">
        <f>D16+E16</f>
        <v>8000</v>
      </c>
      <c r="G16" s="20">
        <f>F$9-E16</f>
        <v>4000</v>
      </c>
      <c r="H16" s="19">
        <f>F16+G16</f>
        <v>12000</v>
      </c>
      <c r="J16" s="15">
        <f>G16/F16</f>
        <v>0.5</v>
      </c>
      <c r="K16" s="7">
        <v>1.2</v>
      </c>
      <c r="L16" s="23">
        <f>E$9*C$16</f>
        <v>4000</v>
      </c>
      <c r="M16" s="23">
        <f>F$9*C15</f>
        <v>4000</v>
      </c>
      <c r="N16" s="24">
        <f>L16+M16</f>
        <v>8000</v>
      </c>
      <c r="O16" s="23">
        <f>G$9*K16</f>
        <v>14400</v>
      </c>
      <c r="P16" t="s">
        <v>19</v>
      </c>
      <c r="Q16" s="20">
        <f>O18</f>
        <v>25200</v>
      </c>
      <c r="R16" s="5">
        <f>K16/Q$18</f>
        <v>1.1428571428571428</v>
      </c>
      <c r="S16" s="19">
        <f>G$9*R16</f>
        <v>13714.285714285714</v>
      </c>
      <c r="T16" s="19">
        <f>S16-N16</f>
        <v>5714.2857142857138</v>
      </c>
      <c r="U16" s="3">
        <f>T16/N16</f>
        <v>0.71428571428571419</v>
      </c>
    </row>
    <row r="17" spans="2:21" x14ac:dyDescent="0.4">
      <c r="B17" t="s">
        <v>2</v>
      </c>
      <c r="C17" s="7">
        <v>1</v>
      </c>
      <c r="D17" s="20">
        <f>E$10*C$16</f>
        <v>8000</v>
      </c>
      <c r="E17" s="20">
        <f>F$10*C$15</f>
        <v>2000</v>
      </c>
      <c r="F17" s="20">
        <f>D17+E17</f>
        <v>10000</v>
      </c>
      <c r="G17" s="20">
        <f>F$10-E17</f>
        <v>2000</v>
      </c>
      <c r="H17" s="19">
        <f>F17+G17</f>
        <v>12000</v>
      </c>
      <c r="J17" s="15">
        <f>G17/F17</f>
        <v>0.2</v>
      </c>
      <c r="K17" s="7">
        <v>0.9</v>
      </c>
      <c r="L17" s="23">
        <f>E$10*C$16</f>
        <v>8000</v>
      </c>
      <c r="M17" s="23">
        <f>F$10*K15</f>
        <v>2000</v>
      </c>
      <c r="N17" s="24">
        <f>L17+M17</f>
        <v>10000</v>
      </c>
      <c r="O17" s="23">
        <f>G$10*K17</f>
        <v>10800</v>
      </c>
      <c r="P17" t="s">
        <v>18</v>
      </c>
      <c r="Q17" s="19">
        <f>H18</f>
        <v>24000</v>
      </c>
      <c r="R17" s="5">
        <f>K17/Q$18</f>
        <v>0.8571428571428571</v>
      </c>
      <c r="S17" s="19">
        <f>G$10*R17</f>
        <v>10285.714285714284</v>
      </c>
      <c r="T17" s="19">
        <f>S17-N17</f>
        <v>285.71428571428442</v>
      </c>
      <c r="U17" s="3">
        <f>T17/N17</f>
        <v>2.8571428571428442E-2</v>
      </c>
    </row>
    <row r="18" spans="2:21" x14ac:dyDescent="0.4">
      <c r="B18" t="s">
        <v>47</v>
      </c>
      <c r="D18" s="19">
        <f>D17+D16</f>
        <v>12000</v>
      </c>
      <c r="E18" s="19">
        <f>E17+E16</f>
        <v>6000</v>
      </c>
      <c r="F18" s="19">
        <f>F17+F16</f>
        <v>18000</v>
      </c>
      <c r="G18" s="22">
        <f>G17+G16</f>
        <v>6000</v>
      </c>
      <c r="H18" s="19">
        <f>H17+H16</f>
        <v>24000</v>
      </c>
      <c r="J18" s="15">
        <f>G18/F18</f>
        <v>0.33333333333333331</v>
      </c>
      <c r="K18" s="3"/>
      <c r="L18" s="24">
        <f>L16+L17</f>
        <v>12000</v>
      </c>
      <c r="M18" s="24">
        <f>M16+M17</f>
        <v>6000</v>
      </c>
      <c r="N18" s="24">
        <f>N16+N17</f>
        <v>18000</v>
      </c>
      <c r="O18" s="24">
        <f>O16+O17</f>
        <v>25200</v>
      </c>
      <c r="P18" t="s">
        <v>13</v>
      </c>
      <c r="Q18" s="5">
        <f>Q16/Q17</f>
        <v>1.05</v>
      </c>
      <c r="S18" s="20">
        <f>S16+S17</f>
        <v>24000</v>
      </c>
      <c r="T18" s="22">
        <f>T16+T17</f>
        <v>5999.9999999999982</v>
      </c>
      <c r="U18" s="3">
        <f>T18/N18</f>
        <v>0.33333333333333326</v>
      </c>
    </row>
    <row r="20" spans="2:21" ht="82.75" customHeight="1" x14ac:dyDescent="0.4">
      <c r="C20" s="13" t="s">
        <v>42</v>
      </c>
      <c r="D20" s="8" t="s">
        <v>0</v>
      </c>
      <c r="E20" s="8" t="s">
        <v>25</v>
      </c>
      <c r="F20" s="13" t="s">
        <v>24</v>
      </c>
      <c r="G20" s="13" t="s">
        <v>31</v>
      </c>
      <c r="H20" s="13" t="s">
        <v>14</v>
      </c>
      <c r="J20" s="13" t="s">
        <v>12</v>
      </c>
      <c r="K20" s="13" t="s">
        <v>52</v>
      </c>
      <c r="L20" s="8" t="s">
        <v>48</v>
      </c>
      <c r="M20" s="8" t="s">
        <v>49</v>
      </c>
      <c r="N20" s="13" t="s">
        <v>50</v>
      </c>
      <c r="O20" s="13" t="s">
        <v>46</v>
      </c>
      <c r="R20" s="13" t="s">
        <v>53</v>
      </c>
      <c r="S20" s="8" t="s">
        <v>15</v>
      </c>
      <c r="T20" s="8" t="s">
        <v>3</v>
      </c>
      <c r="U20" s="8" t="s">
        <v>12</v>
      </c>
    </row>
    <row r="21" spans="2:21" x14ac:dyDescent="0.4">
      <c r="B21" t="s">
        <v>23</v>
      </c>
      <c r="C21" s="7">
        <v>0.5</v>
      </c>
      <c r="G21" s="3"/>
      <c r="J21" s="4"/>
      <c r="K21" s="7">
        <v>0.5</v>
      </c>
      <c r="R21" s="5">
        <f>K21</f>
        <v>0.5</v>
      </c>
    </row>
    <row r="22" spans="2:21" x14ac:dyDescent="0.4">
      <c r="B22" t="s">
        <v>4</v>
      </c>
      <c r="C22" s="7">
        <f>R16</f>
        <v>1.1428571428571428</v>
      </c>
      <c r="D22" s="20">
        <f>E$9*C$22</f>
        <v>4571.4285714285716</v>
      </c>
      <c r="E22" s="20">
        <f>F$9*C$21</f>
        <v>4000</v>
      </c>
      <c r="F22" s="20">
        <f>D22+E22</f>
        <v>8571.4285714285725</v>
      </c>
      <c r="G22" s="20">
        <f>F$9-E22</f>
        <v>4000</v>
      </c>
      <c r="H22" s="19">
        <f>F22+G22</f>
        <v>12571.428571428572</v>
      </c>
      <c r="J22" s="15">
        <f>G22/F22</f>
        <v>0.46666666666666662</v>
      </c>
      <c r="K22" s="7">
        <v>1.2</v>
      </c>
      <c r="L22" s="23">
        <f>E$9*C$22</f>
        <v>4571.4285714285716</v>
      </c>
      <c r="M22" s="23">
        <f>F$9*C21</f>
        <v>4000</v>
      </c>
      <c r="N22" s="24">
        <f>L22+M22</f>
        <v>8571.4285714285725</v>
      </c>
      <c r="O22" s="23">
        <f>G$9*K22</f>
        <v>14400</v>
      </c>
      <c r="P22" t="s">
        <v>19</v>
      </c>
      <c r="Q22" s="20">
        <f>O24</f>
        <v>25200</v>
      </c>
      <c r="R22" s="5">
        <f>K22/Q$24</f>
        <v>1.2244897959183674</v>
      </c>
      <c r="S22" s="19">
        <f>G$9*R22</f>
        <v>14693.877551020409</v>
      </c>
      <c r="T22" s="19">
        <f>S22-N22</f>
        <v>6122.4489795918362</v>
      </c>
      <c r="U22" s="3">
        <f>T22/N22</f>
        <v>0.71428571428571408</v>
      </c>
    </row>
    <row r="23" spans="2:21" x14ac:dyDescent="0.4">
      <c r="B23" t="s">
        <v>2</v>
      </c>
      <c r="C23" s="7">
        <f>R17</f>
        <v>0.8571428571428571</v>
      </c>
      <c r="D23" s="20">
        <f>E$10*C$22</f>
        <v>9142.8571428571431</v>
      </c>
      <c r="E23" s="20">
        <f>F$10*C$21</f>
        <v>2000</v>
      </c>
      <c r="F23" s="20">
        <f>D23+E23</f>
        <v>11142.857142857143</v>
      </c>
      <c r="G23" s="20">
        <f>F$10-E23</f>
        <v>2000</v>
      </c>
      <c r="H23" s="19">
        <f>F23+G23</f>
        <v>13142.857142857143</v>
      </c>
      <c r="J23" s="15">
        <f>G23/F23</f>
        <v>0.17948717948717949</v>
      </c>
      <c r="K23" s="7">
        <v>0.9</v>
      </c>
      <c r="L23" s="23">
        <f>E$10*C$22</f>
        <v>9142.8571428571431</v>
      </c>
      <c r="M23" s="23">
        <f>F$10*K21</f>
        <v>2000</v>
      </c>
      <c r="N23" s="24">
        <f>L23+M23</f>
        <v>11142.857142857143</v>
      </c>
      <c r="O23" s="23">
        <f>G$10*K23</f>
        <v>10800</v>
      </c>
      <c r="P23" t="s">
        <v>18</v>
      </c>
      <c r="Q23" s="19">
        <f>H24</f>
        <v>25714.285714285717</v>
      </c>
      <c r="R23" s="5">
        <f>K23/Q$24</f>
        <v>0.91836734693877564</v>
      </c>
      <c r="S23" s="19">
        <f>G$10*R23</f>
        <v>11020.408163265307</v>
      </c>
      <c r="T23" s="19">
        <f>S23-N23</f>
        <v>-122.44897959183618</v>
      </c>
      <c r="U23" s="3">
        <f>T23/N23</f>
        <v>-1.098901098901094E-2</v>
      </c>
    </row>
    <row r="24" spans="2:21" x14ac:dyDescent="0.4">
      <c r="B24" t="s">
        <v>47</v>
      </c>
      <c r="D24" s="19">
        <f>D23+D22</f>
        <v>13714.285714285714</v>
      </c>
      <c r="E24" s="19">
        <f>E23+E22</f>
        <v>6000</v>
      </c>
      <c r="F24" s="19">
        <f>F23+F22</f>
        <v>19714.285714285717</v>
      </c>
      <c r="G24" s="22">
        <f>G23+G22</f>
        <v>6000</v>
      </c>
      <c r="H24" s="19">
        <f>H23+H22</f>
        <v>25714.285714285717</v>
      </c>
      <c r="J24" s="15">
        <f>G24/F24</f>
        <v>0.30434782608695649</v>
      </c>
      <c r="K24" s="3"/>
      <c r="L24" s="24">
        <f>L22+L23</f>
        <v>13714.285714285714</v>
      </c>
      <c r="M24" s="24">
        <f>M22+M23</f>
        <v>6000</v>
      </c>
      <c r="N24" s="24">
        <f>N22+N23</f>
        <v>19714.285714285717</v>
      </c>
      <c r="O24" s="24">
        <f>O22+O23</f>
        <v>25200</v>
      </c>
      <c r="P24" t="s">
        <v>13</v>
      </c>
      <c r="Q24" s="5">
        <f>Q22/Q23</f>
        <v>0.97999999999999987</v>
      </c>
      <c r="S24" s="20">
        <f>S22+S23</f>
        <v>25714.285714285717</v>
      </c>
      <c r="T24" s="22">
        <f>T22+T23</f>
        <v>6000</v>
      </c>
      <c r="U24" s="3">
        <f>T24/N24</f>
        <v>0.30434782608695649</v>
      </c>
    </row>
    <row r="26" spans="2:21" x14ac:dyDescent="0.4">
      <c r="J26" s="25"/>
      <c r="K26" s="25"/>
      <c r="L26" s="25"/>
      <c r="M26" s="25"/>
      <c r="N26" s="25"/>
      <c r="O26" s="25"/>
      <c r="P26" s="25"/>
      <c r="Q26" s="25"/>
    </row>
  </sheetData>
  <mergeCells count="2">
    <mergeCell ref="R13:U13"/>
    <mergeCell ref="J26:Q26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Arbitrary Prices</vt:lpstr>
      <vt:lpstr>Values</vt:lpstr>
      <vt:lpstr>Selected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2024-10-11T21:59:36Z</dcterms:created>
  <dcterms:modified xsi:type="dcterms:W3CDTF">2024-12-27T08:02:47Z</dcterms:modified>
</cp:coreProperties>
</file>