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guti/Documents/GitHub/MetodosNum/"/>
    </mc:Choice>
  </mc:AlternateContent>
  <xr:revisionPtr revIDLastSave="0" documentId="8_{92B65B12-203A-7A4B-AE0F-BED58C56A5EA}" xr6:coauthVersionLast="45" xr6:coauthVersionMax="45" xr10:uidLastSave="{00000000-0000-0000-0000-000000000000}"/>
  <bookViews>
    <workbookView xWindow="0" yWindow="460" windowWidth="22760" windowHeight="15540" activeTab="1" xr2:uid="{0DFAF48D-A05B-5947-A3AF-AE5F02C3AB6D}"/>
  </bookViews>
  <sheets>
    <sheet name="Problema 1" sheetId="1" r:id="rId1"/>
    <sheet name="Problema 2" sheetId="2" r:id="rId2"/>
    <sheet name="Problema 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" i="2" l="1"/>
  <c r="Q7" i="2"/>
  <c r="Q6" i="2"/>
  <c r="AK27" i="2" a="1"/>
  <c r="AK27" i="2" s="1"/>
  <c r="AC27" i="2" a="1"/>
  <c r="AC27" i="2" s="1"/>
  <c r="V27" i="2" a="1"/>
  <c r="V27" i="2" s="1"/>
  <c r="P27" i="2" a="1"/>
  <c r="P27" i="2" s="1"/>
  <c r="K27" i="2" a="1"/>
  <c r="K27" i="2" s="1"/>
  <c r="G27" i="2" a="1"/>
  <c r="G27" i="2" s="1"/>
  <c r="B27" i="2"/>
  <c r="AJ19" i="2" a="1"/>
  <c r="AJ19" i="2" s="1"/>
  <c r="AB19" i="2" a="1"/>
  <c r="AB19" i="2" s="1"/>
  <c r="U19" i="2" a="1"/>
  <c r="V19" i="2" s="1"/>
  <c r="O19" i="2" a="1"/>
  <c r="O19" i="2" s="1"/>
  <c r="J19" i="2" a="1"/>
  <c r="J19" i="2" s="1"/>
  <c r="F19" i="2" a="1"/>
  <c r="F19" i="2" s="1"/>
  <c r="C19" i="2" a="1"/>
  <c r="C19" i="2" s="1"/>
  <c r="A19" i="2"/>
  <c r="L15" i="2"/>
  <c r="L14" i="2"/>
  <c r="L13" i="2"/>
  <c r="L12" i="2"/>
  <c r="L11" i="2"/>
  <c r="L10" i="2"/>
  <c r="L9" i="2"/>
  <c r="L8" i="2"/>
  <c r="T8" i="2" l="1"/>
  <c r="T7" i="2"/>
  <c r="K30" i="2"/>
  <c r="AK34" i="2"/>
  <c r="AK30" i="2"/>
  <c r="AK33" i="2"/>
  <c r="AK29" i="2"/>
  <c r="AK32" i="2"/>
  <c r="AK28" i="2"/>
  <c r="AK31" i="2"/>
  <c r="AC30" i="2"/>
  <c r="AC33" i="2"/>
  <c r="AC29" i="2"/>
  <c r="AC32" i="2"/>
  <c r="AC28" i="2"/>
  <c r="AC31" i="2"/>
  <c r="V30" i="2"/>
  <c r="V29" i="2"/>
  <c r="V32" i="2"/>
  <c r="V28" i="2"/>
  <c r="V31" i="2"/>
  <c r="P30" i="2"/>
  <c r="P29" i="2"/>
  <c r="P28" i="2"/>
  <c r="P31" i="2"/>
  <c r="K29" i="2"/>
  <c r="K28" i="2"/>
  <c r="G29" i="2"/>
  <c r="G28" i="2"/>
  <c r="G21" i="2"/>
  <c r="H20" i="2"/>
  <c r="F20" i="2"/>
  <c r="H19" i="2"/>
  <c r="F21" i="2"/>
  <c r="G19" i="2"/>
  <c r="H21" i="2"/>
  <c r="G20" i="2"/>
  <c r="AQ26" i="2"/>
  <c r="AM26" i="2"/>
  <c r="AQ25" i="2"/>
  <c r="AM25" i="2"/>
  <c r="AQ24" i="2"/>
  <c r="AM24" i="2"/>
  <c r="AQ23" i="2"/>
  <c r="AM23" i="2"/>
  <c r="AQ22" i="2"/>
  <c r="AM22" i="2"/>
  <c r="AQ21" i="2"/>
  <c r="AM21" i="2"/>
  <c r="AQ20" i="2"/>
  <c r="AM20" i="2"/>
  <c r="AQ19" i="2"/>
  <c r="AM19" i="2"/>
  <c r="AP26" i="2"/>
  <c r="AL26" i="2"/>
  <c r="AP25" i="2"/>
  <c r="AL25" i="2"/>
  <c r="AP24" i="2"/>
  <c r="AL24" i="2"/>
  <c r="AP23" i="2"/>
  <c r="AL23" i="2"/>
  <c r="AP22" i="2"/>
  <c r="AL22" i="2"/>
  <c r="AP21" i="2"/>
  <c r="AL21" i="2"/>
  <c r="AP20" i="2"/>
  <c r="AL20" i="2"/>
  <c r="AP19" i="2"/>
  <c r="AL19" i="2"/>
  <c r="AO26" i="2"/>
  <c r="AK26" i="2"/>
  <c r="AO25" i="2"/>
  <c r="AK25" i="2"/>
  <c r="AO24" i="2"/>
  <c r="AK24" i="2"/>
  <c r="AO23" i="2"/>
  <c r="AK23" i="2"/>
  <c r="AO22" i="2"/>
  <c r="AK22" i="2"/>
  <c r="AO21" i="2"/>
  <c r="AK21" i="2"/>
  <c r="AO20" i="2"/>
  <c r="AK20" i="2"/>
  <c r="AO19" i="2"/>
  <c r="AK19" i="2"/>
  <c r="AN26" i="2"/>
  <c r="AJ26" i="2"/>
  <c r="AN25" i="2"/>
  <c r="AJ25" i="2"/>
  <c r="AN24" i="2"/>
  <c r="AJ24" i="2"/>
  <c r="AN23" i="2"/>
  <c r="AJ23" i="2"/>
  <c r="AN22" i="2"/>
  <c r="AJ22" i="2"/>
  <c r="AN21" i="2"/>
  <c r="AJ21" i="2"/>
  <c r="AN20" i="2"/>
  <c r="AJ20" i="2"/>
  <c r="AN19" i="2"/>
  <c r="AG25" i="2"/>
  <c r="AC25" i="2"/>
  <c r="AF24" i="2"/>
  <c r="AB24" i="2"/>
  <c r="AE23" i="2"/>
  <c r="AH22" i="2"/>
  <c r="AD22" i="2"/>
  <c r="AG21" i="2"/>
  <c r="AC21" i="2"/>
  <c r="AF20" i="2"/>
  <c r="AB20" i="2"/>
  <c r="AE19" i="2"/>
  <c r="AF25" i="2"/>
  <c r="AB25" i="2"/>
  <c r="AE24" i="2"/>
  <c r="AH23" i="2"/>
  <c r="AD23" i="2"/>
  <c r="AG22" i="2"/>
  <c r="AC22" i="2"/>
  <c r="AF21" i="2"/>
  <c r="AB21" i="2"/>
  <c r="AE20" i="2"/>
  <c r="AH19" i="2"/>
  <c r="AD19" i="2"/>
  <c r="AE25" i="2"/>
  <c r="AH24" i="2"/>
  <c r="AD24" i="2"/>
  <c r="AG23" i="2"/>
  <c r="AC23" i="2"/>
  <c r="AF22" i="2"/>
  <c r="AB22" i="2"/>
  <c r="AE21" i="2"/>
  <c r="AH20" i="2"/>
  <c r="AD20" i="2"/>
  <c r="AG19" i="2"/>
  <c r="AC19" i="2"/>
  <c r="AH25" i="2"/>
  <c r="AD25" i="2"/>
  <c r="AG24" i="2"/>
  <c r="AC24" i="2"/>
  <c r="AF23" i="2"/>
  <c r="AB23" i="2"/>
  <c r="AE22" i="2"/>
  <c r="AH21" i="2"/>
  <c r="AD21" i="2"/>
  <c r="AG20" i="2"/>
  <c r="AC20" i="2"/>
  <c r="AF19" i="2"/>
  <c r="W24" i="2"/>
  <c r="Y23" i="2"/>
  <c r="U23" i="2"/>
  <c r="W22" i="2"/>
  <c r="Y21" i="2"/>
  <c r="U21" i="2"/>
  <c r="W20" i="2"/>
  <c r="Y19" i="2"/>
  <c r="U19" i="2"/>
  <c r="Z24" i="2"/>
  <c r="V24" i="2"/>
  <c r="X23" i="2"/>
  <c r="Z22" i="2"/>
  <c r="V22" i="2"/>
  <c r="X21" i="2"/>
  <c r="Z20" i="2"/>
  <c r="V20" i="2"/>
  <c r="X19" i="2"/>
  <c r="Y24" i="2"/>
  <c r="U24" i="2"/>
  <c r="W23" i="2"/>
  <c r="Y22" i="2"/>
  <c r="U22" i="2"/>
  <c r="W21" i="2"/>
  <c r="Y20" i="2"/>
  <c r="U20" i="2"/>
  <c r="W19" i="2"/>
  <c r="X24" i="2"/>
  <c r="Z23" i="2"/>
  <c r="V23" i="2"/>
  <c r="X22" i="2"/>
  <c r="Z21" i="2"/>
  <c r="V21" i="2"/>
  <c r="X20" i="2"/>
  <c r="Z19" i="2"/>
  <c r="R23" i="2"/>
  <c r="S22" i="2"/>
  <c r="O22" i="2"/>
  <c r="P21" i="2"/>
  <c r="Q20" i="2"/>
  <c r="R19" i="2"/>
  <c r="Q23" i="2"/>
  <c r="R22" i="2"/>
  <c r="S21" i="2"/>
  <c r="O21" i="2"/>
  <c r="P20" i="2"/>
  <c r="Q19" i="2"/>
  <c r="P23" i="2"/>
  <c r="Q22" i="2"/>
  <c r="R21" i="2"/>
  <c r="S20" i="2"/>
  <c r="O20" i="2"/>
  <c r="P19" i="2"/>
  <c r="S23" i="2"/>
  <c r="O23" i="2"/>
  <c r="P22" i="2"/>
  <c r="Q21" i="2"/>
  <c r="R20" i="2"/>
  <c r="S19" i="2"/>
  <c r="L22" i="2"/>
  <c r="L21" i="2"/>
  <c r="L20" i="2"/>
  <c r="L19" i="2"/>
  <c r="M22" i="2"/>
  <c r="M21" i="2"/>
  <c r="M20" i="2"/>
  <c r="M19" i="2"/>
  <c r="K22" i="2"/>
  <c r="K21" i="2"/>
  <c r="K20" i="2"/>
  <c r="K19" i="2"/>
  <c r="J22" i="2"/>
  <c r="J21" i="2"/>
  <c r="J20" i="2"/>
  <c r="D20" i="2"/>
  <c r="C20" i="2"/>
  <c r="D19" i="2"/>
  <c r="D27" i="2" s="1" a="1"/>
  <c r="D27" i="2" l="1"/>
  <c r="D28" i="2"/>
  <c r="G8" i="3" l="1" a="1"/>
  <c r="G8" i="3" s="1"/>
  <c r="B8" i="3" s="1"/>
  <c r="H9" i="3" l="1"/>
  <c r="B9" i="3" s="1"/>
  <c r="B12" i="3" s="1"/>
  <c r="G9" i="3"/>
  <c r="H8" i="3"/>
  <c r="S2" i="1" l="1" a="1"/>
  <c r="S2" i="1" s="1"/>
  <c r="K2" i="1" a="1"/>
  <c r="L2" i="1" s="1"/>
  <c r="E9" i="1"/>
  <c r="F9" i="1"/>
  <c r="G9" i="1"/>
  <c r="E10" i="1"/>
  <c r="F10" i="1"/>
  <c r="F8" i="1"/>
  <c r="G8" i="1"/>
  <c r="E8" i="1"/>
  <c r="A9" i="1"/>
  <c r="B9" i="1"/>
  <c r="C9" i="1"/>
  <c r="A10" i="1"/>
  <c r="B10" i="1"/>
  <c r="B8" i="1"/>
  <c r="C8" i="1"/>
  <c r="A8" i="1"/>
  <c r="I4" i="1"/>
  <c r="G4" i="1"/>
  <c r="E20" i="1" s="1" a="1"/>
  <c r="E20" i="1" l="1"/>
  <c r="E22" i="1"/>
  <c r="E21" i="1"/>
  <c r="A14" i="1" a="1"/>
  <c r="A14" i="1" s="1"/>
  <c r="C10" i="1"/>
  <c r="I8" i="1" a="1"/>
  <c r="I8" i="1" s="1"/>
  <c r="G10" i="1"/>
  <c r="O2" i="1" a="1"/>
  <c r="O2" i="1" s="1"/>
  <c r="W2" i="1" a="1"/>
  <c r="T4" i="1"/>
  <c r="S3" i="1"/>
  <c r="S4" i="1"/>
  <c r="U2" i="1"/>
  <c r="U3" i="1"/>
  <c r="T2" i="1"/>
  <c r="U4" i="1"/>
  <c r="T3" i="1"/>
  <c r="P4" i="1"/>
  <c r="O3" i="1"/>
  <c r="O4" i="1"/>
  <c r="Q2" i="1"/>
  <c r="Q3" i="1"/>
  <c r="P2" i="1"/>
  <c r="Q4" i="1"/>
  <c r="P3" i="1"/>
  <c r="M4" i="1"/>
  <c r="L3" i="1"/>
  <c r="K2" i="1"/>
  <c r="L4" i="1"/>
  <c r="K3" i="1"/>
  <c r="K4" i="1"/>
  <c r="M2" i="1"/>
  <c r="M3" i="1"/>
  <c r="J10" i="1"/>
  <c r="I9" i="1"/>
  <c r="K8" i="1"/>
  <c r="K9" i="1"/>
  <c r="J8" i="1"/>
  <c r="J9" i="1"/>
  <c r="A15" i="1"/>
  <c r="B14" i="1"/>
  <c r="C15" i="1" l="1"/>
  <c r="B16" i="1"/>
  <c r="B15" i="1"/>
  <c r="C14" i="1"/>
  <c r="W2" i="1"/>
  <c r="X3" i="1"/>
  <c r="Y4" i="1"/>
  <c r="X2" i="1"/>
  <c r="Y3" i="1"/>
  <c r="Y2" i="1"/>
  <c r="W4" i="1"/>
  <c r="W3" i="1"/>
  <c r="X4" i="1"/>
  <c r="C16" i="1"/>
  <c r="A16" i="1"/>
  <c r="K10" i="1"/>
  <c r="I10" i="1"/>
  <c r="A20" i="1" a="1"/>
  <c r="I14" i="1" a="1"/>
  <c r="E14" i="1" l="1" a="1"/>
  <c r="J14" i="1"/>
  <c r="K16" i="1"/>
  <c r="I15" i="1"/>
  <c r="J15" i="1"/>
  <c r="K15" i="1"/>
  <c r="I16" i="1"/>
  <c r="I14" i="1"/>
  <c r="K14" i="1"/>
  <c r="J16" i="1"/>
  <c r="B20" i="1"/>
  <c r="A20" i="1"/>
  <c r="C20" i="1"/>
  <c r="B22" i="1"/>
  <c r="C21" i="1"/>
  <c r="C22" i="1"/>
  <c r="A21" i="1"/>
  <c r="B21" i="1"/>
  <c r="A22" i="1"/>
  <c r="E14" i="1" l="1"/>
  <c r="G14" i="1"/>
  <c r="G16" i="1"/>
  <c r="G15" i="1"/>
  <c r="F15" i="1"/>
  <c r="F16" i="1"/>
  <c r="F14" i="1"/>
  <c r="E16" i="1"/>
  <c r="E15" i="1"/>
</calcChain>
</file>

<file path=xl/sharedStrings.xml><?xml version="1.0" encoding="utf-8"?>
<sst xmlns="http://schemas.openxmlformats.org/spreadsheetml/2006/main" count="123" uniqueCount="63">
  <si>
    <t>Matriz A</t>
  </si>
  <si>
    <t>Matriz B</t>
  </si>
  <si>
    <t>Matriz C</t>
  </si>
  <si>
    <t>a) A + B</t>
  </si>
  <si>
    <t>b) A - B</t>
  </si>
  <si>
    <t>c) A * B</t>
  </si>
  <si>
    <t>d) B * A</t>
  </si>
  <si>
    <t>e) A^t * B^t</t>
  </si>
  <si>
    <t>f) A^-1 * B^-1</t>
  </si>
  <si>
    <t>g) A / B</t>
  </si>
  <si>
    <t>h) (5A - 3B) * C</t>
  </si>
  <si>
    <t>Matriz A Inversa</t>
  </si>
  <si>
    <t>Matriz B Inversa</t>
  </si>
  <si>
    <t>Matriz A Transpuesta</t>
  </si>
  <si>
    <t>Matriz B Transpuesta</t>
  </si>
  <si>
    <t>Paquete de 5</t>
  </si>
  <si>
    <t>Paquete de 10</t>
  </si>
  <si>
    <t>Paquete de 2</t>
  </si>
  <si>
    <t>Azul</t>
  </si>
  <si>
    <t>Rojo</t>
  </si>
  <si>
    <t>Ventas en el año</t>
  </si>
  <si>
    <t>Rojas</t>
  </si>
  <si>
    <t>Azules</t>
  </si>
  <si>
    <t>Total</t>
  </si>
  <si>
    <t>A*B</t>
  </si>
  <si>
    <t>3x+2y=18</t>
  </si>
  <si>
    <t>I1</t>
  </si>
  <si>
    <t>Ind</t>
  </si>
  <si>
    <t>I2</t>
  </si>
  <si>
    <t>-1x+2y=2</t>
  </si>
  <si>
    <t>Matrices</t>
  </si>
  <si>
    <t>8x8</t>
  </si>
  <si>
    <t>7x7</t>
  </si>
  <si>
    <t>6x6</t>
  </si>
  <si>
    <t>4x4</t>
  </si>
  <si>
    <t>5x5</t>
  </si>
  <si>
    <t>Ecuacion Ejemplo</t>
  </si>
  <si>
    <t>3x3</t>
  </si>
  <si>
    <t>2x2</t>
  </si>
  <si>
    <t>1x1</t>
  </si>
  <si>
    <t>Independientes</t>
  </si>
  <si>
    <t>Inversas</t>
  </si>
  <si>
    <t>Grado</t>
  </si>
  <si>
    <t>Soluciones</t>
  </si>
  <si>
    <t>x=</t>
  </si>
  <si>
    <t>y=</t>
  </si>
  <si>
    <t>z=</t>
  </si>
  <si>
    <t>a=</t>
  </si>
  <si>
    <t>b=</t>
  </si>
  <si>
    <t>c=</t>
  </si>
  <si>
    <t>d=</t>
  </si>
  <si>
    <t>e=</t>
  </si>
  <si>
    <t>Amarillo indica lo que puede llenar el usuario</t>
  </si>
  <si>
    <t>Determinante General</t>
  </si>
  <si>
    <t>Det1</t>
  </si>
  <si>
    <t>Det2</t>
  </si>
  <si>
    <t>Matriz A 1</t>
  </si>
  <si>
    <t>Matriz A 2</t>
  </si>
  <si>
    <t>DetG</t>
  </si>
  <si>
    <t>Solucion</t>
  </si>
  <si>
    <t>CRAMER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</si>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</sst>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9" xfId="0" applyFill="1" applyBorder="1"/>
    <xf numFmtId="0" fontId="1" fillId="0" borderId="18" xfId="0" applyFont="1" applyBorder="1"/>
    <xf numFmtId="0" fontId="0" fillId="0" borderId="11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A212-8AAE-3642-A935-0F60AD700AA3}">
  <dimension ref="A1:Y22"/>
  <sheetViews>
    <sheetView workbookViewId="0">
      <selection activeCell="H22" sqref="H22"/>
    </sheetView>
  </sheetViews>
  <sheetFormatPr baseColWidth="10" defaultRowHeight="16" x14ac:dyDescent="0.2"/>
  <sheetData>
    <row r="1" spans="1:25" x14ac:dyDescent="0.2">
      <c r="A1" s="1" t="s">
        <v>0</v>
      </c>
      <c r="E1" s="1" t="s">
        <v>1</v>
      </c>
      <c r="I1" s="1" t="s">
        <v>2</v>
      </c>
      <c r="K1" s="1" t="s">
        <v>11</v>
      </c>
      <c r="O1" s="2" t="s">
        <v>12</v>
      </c>
      <c r="S1" s="1" t="s">
        <v>13</v>
      </c>
      <c r="W1" s="1" t="s">
        <v>14</v>
      </c>
    </row>
    <row r="2" spans="1:25" x14ac:dyDescent="0.2">
      <c r="A2" s="28">
        <v>1</v>
      </c>
      <c r="B2" s="28">
        <v>2</v>
      </c>
      <c r="C2" s="28">
        <v>3</v>
      </c>
      <c r="E2" s="28">
        <v>2</v>
      </c>
      <c r="F2" s="28">
        <v>1</v>
      </c>
      <c r="G2" s="28">
        <v>3</v>
      </c>
      <c r="I2" s="28">
        <v>1</v>
      </c>
      <c r="K2">
        <f t="array" ref="K2:M4">MINVERSE(A2:C4)</f>
        <v>-0.45714285714285707</v>
      </c>
      <c r="L2">
        <v>0.3428571428571428</v>
      </c>
      <c r="M2">
        <v>0.20000000000000009</v>
      </c>
      <c r="O2">
        <f t="array" ref="O2:Q4">MINVERSE(E2:G4)</f>
        <v>0.17663357444209071</v>
      </c>
      <c r="P2">
        <v>0.38178248945268262</v>
      </c>
      <c r="Q2">
        <v>8.8316787221045343E-2</v>
      </c>
      <c r="S2">
        <f t="array" ref="S2:U4">TRANSPOSE(A2:C4)</f>
        <v>1</v>
      </c>
      <c r="T2">
        <v>6</v>
      </c>
      <c r="U2">
        <v>-3</v>
      </c>
      <c r="W2">
        <f t="array" ref="W2:Y4">TRANSPOSE(E2:G4)</f>
        <v>2</v>
      </c>
      <c r="X2">
        <v>1</v>
      </c>
      <c r="Y2">
        <v>3</v>
      </c>
    </row>
    <row r="3" spans="1:25" x14ac:dyDescent="0.2">
      <c r="A3" s="28">
        <v>6</v>
      </c>
      <c r="B3" s="28">
        <v>5</v>
      </c>
      <c r="C3" s="28">
        <v>4</v>
      </c>
      <c r="E3" s="28">
        <v>1</v>
      </c>
      <c r="F3" s="28">
        <v>0</v>
      </c>
      <c r="G3" s="28">
        <v>-2</v>
      </c>
      <c r="I3" s="28">
        <v>0</v>
      </c>
      <c r="K3">
        <v>0.3428571428571428</v>
      </c>
      <c r="L3">
        <v>-0.25714285714285717</v>
      </c>
      <c r="M3">
        <v>-0.40000000000000008</v>
      </c>
      <c r="O3">
        <v>0.38178248945268267</v>
      </c>
      <c r="P3">
        <v>0.16376128691561084</v>
      </c>
      <c r="Q3">
        <v>-0.30910875527365872</v>
      </c>
      <c r="S3">
        <v>2</v>
      </c>
      <c r="T3">
        <v>5</v>
      </c>
      <c r="U3">
        <v>-4</v>
      </c>
      <c r="W3">
        <v>1</v>
      </c>
      <c r="X3">
        <v>0</v>
      </c>
      <c r="Y3">
        <v>-2</v>
      </c>
    </row>
    <row r="4" spans="1:25" x14ac:dyDescent="0.2">
      <c r="A4" s="28">
        <v>-3</v>
      </c>
      <c r="B4" s="28">
        <v>-4</v>
      </c>
      <c r="C4" s="28">
        <v>0</v>
      </c>
      <c r="E4" s="28">
        <v>3</v>
      </c>
      <c r="F4" s="28">
        <v>-2</v>
      </c>
      <c r="G4" s="28">
        <f>SQRT(7)</f>
        <v>2.6457513110645907</v>
      </c>
      <c r="I4" s="28">
        <f>-SQRT(8)</f>
        <v>-2.8284271247461903</v>
      </c>
      <c r="K4">
        <v>0.25714285714285712</v>
      </c>
      <c r="L4">
        <v>5.7142857142857141E-2</v>
      </c>
      <c r="M4">
        <v>0.19999999999999998</v>
      </c>
      <c r="O4">
        <v>8.8316787221045343E-2</v>
      </c>
      <c r="P4">
        <v>-0.30910875527365866</v>
      </c>
      <c r="Q4">
        <v>4.4158393610522657E-2</v>
      </c>
      <c r="S4">
        <v>3</v>
      </c>
      <c r="T4">
        <v>4</v>
      </c>
      <c r="U4">
        <v>0</v>
      </c>
      <c r="W4">
        <v>3</v>
      </c>
      <c r="X4">
        <v>-2</v>
      </c>
      <c r="Y4">
        <v>2.6457513110645907</v>
      </c>
    </row>
    <row r="7" spans="1:25" x14ac:dyDescent="0.2">
      <c r="A7" s="1" t="s">
        <v>3</v>
      </c>
      <c r="E7" s="1" t="s">
        <v>4</v>
      </c>
      <c r="I7" s="1" t="s">
        <v>5</v>
      </c>
    </row>
    <row r="8" spans="1:25" x14ac:dyDescent="0.2">
      <c r="A8">
        <f t="shared" ref="A8:C10" si="0">A2+E2</f>
        <v>3</v>
      </c>
      <c r="B8">
        <f t="shared" si="0"/>
        <v>3</v>
      </c>
      <c r="C8">
        <f t="shared" si="0"/>
        <v>6</v>
      </c>
      <c r="E8">
        <f t="shared" ref="E8:G10" si="1">A2-E2</f>
        <v>-1</v>
      </c>
      <c r="F8">
        <f t="shared" si="1"/>
        <v>1</v>
      </c>
      <c r="G8">
        <f t="shared" si="1"/>
        <v>0</v>
      </c>
      <c r="I8">
        <f t="array" ref="I8:K10">MMULT(A2:C4,E2:G4)</f>
        <v>13</v>
      </c>
      <c r="J8">
        <v>-5</v>
      </c>
      <c r="K8">
        <v>6.9372539331937721</v>
      </c>
    </row>
    <row r="9" spans="1:25" x14ac:dyDescent="0.2">
      <c r="A9">
        <f t="shared" si="0"/>
        <v>7</v>
      </c>
      <c r="B9">
        <f t="shared" si="0"/>
        <v>5</v>
      </c>
      <c r="C9">
        <f t="shared" si="0"/>
        <v>2</v>
      </c>
      <c r="E9">
        <f t="shared" si="1"/>
        <v>5</v>
      </c>
      <c r="F9">
        <f t="shared" si="1"/>
        <v>5</v>
      </c>
      <c r="G9">
        <f t="shared" si="1"/>
        <v>6</v>
      </c>
      <c r="I9">
        <v>29</v>
      </c>
      <c r="J9">
        <v>-2</v>
      </c>
      <c r="K9">
        <v>18.583005244258363</v>
      </c>
    </row>
    <row r="10" spans="1:25" x14ac:dyDescent="0.2">
      <c r="A10">
        <f t="shared" si="0"/>
        <v>0</v>
      </c>
      <c r="B10">
        <f t="shared" si="0"/>
        <v>-6</v>
      </c>
      <c r="C10">
        <f t="shared" si="0"/>
        <v>2.6457513110645907</v>
      </c>
      <c r="E10">
        <f t="shared" si="1"/>
        <v>-6</v>
      </c>
      <c r="F10">
        <f t="shared" si="1"/>
        <v>-2</v>
      </c>
      <c r="G10">
        <f t="shared" si="1"/>
        <v>-2.6457513110645907</v>
      </c>
      <c r="I10">
        <v>-10</v>
      </c>
      <c r="J10">
        <v>-3</v>
      </c>
      <c r="K10">
        <v>-1</v>
      </c>
    </row>
    <row r="13" spans="1:25" x14ac:dyDescent="0.2">
      <c r="A13" s="1" t="s">
        <v>6</v>
      </c>
      <c r="E13" s="1" t="s">
        <v>7</v>
      </c>
      <c r="I13" s="1" t="s">
        <v>8</v>
      </c>
    </row>
    <row r="14" spans="1:25" x14ac:dyDescent="0.2">
      <c r="A14">
        <f t="array" ref="A14:C16">MMULT(E2:G4,A2:C4)</f>
        <v>-1</v>
      </c>
      <c r="B14">
        <v>-3</v>
      </c>
      <c r="C14">
        <v>10</v>
      </c>
      <c r="E14">
        <f t="array" ref="E14:G16">MMULT(S2:U4,W2:Y4)</f>
        <v>-1</v>
      </c>
      <c r="F14">
        <v>7</v>
      </c>
      <c r="G14">
        <v>-16.937253933193773</v>
      </c>
      <c r="I14">
        <f t="array" ref="I14:K16">MMULT(K2:M4,O2:Q4)</f>
        <v>6.7813434083030241E-2</v>
      </c>
      <c r="J14">
        <v>-0.18020416214774865</v>
      </c>
      <c r="K14">
        <v>-0.1375218543870563</v>
      </c>
    </row>
    <row r="15" spans="1:25" x14ac:dyDescent="0.2">
      <c r="A15">
        <v>7</v>
      </c>
      <c r="B15">
        <v>10</v>
      </c>
      <c r="C15">
        <v>3</v>
      </c>
      <c r="E15">
        <v>-3</v>
      </c>
      <c r="F15">
        <v>10</v>
      </c>
      <c r="G15">
        <v>-14.583005244258363</v>
      </c>
      <c r="I15">
        <v>-7.293927236753403E-2</v>
      </c>
      <c r="J15">
        <v>0.21243031042922617</v>
      </c>
      <c r="K15">
        <v>9.2101792387661585E-2</v>
      </c>
    </row>
    <row r="16" spans="1:25" x14ac:dyDescent="0.2">
      <c r="A16">
        <v>-16.937253933193773</v>
      </c>
      <c r="B16">
        <v>-14.583005244258363</v>
      </c>
      <c r="C16">
        <v>1</v>
      </c>
      <c r="E16">
        <v>10</v>
      </c>
      <c r="F16">
        <v>3</v>
      </c>
      <c r="G16">
        <v>1</v>
      </c>
      <c r="I16">
        <v>8.4899561698042816E-2</v>
      </c>
      <c r="J16">
        <v>4.5708676913992982E-2</v>
      </c>
      <c r="K16">
        <v>1.3878352277592834E-2</v>
      </c>
    </row>
    <row r="19" spans="1:5" x14ac:dyDescent="0.2">
      <c r="A19" s="1" t="s">
        <v>9</v>
      </c>
      <c r="E19" s="1" t="s">
        <v>10</v>
      </c>
    </row>
    <row r="20" spans="1:5" x14ac:dyDescent="0.2">
      <c r="A20">
        <f t="array" ref="A20:C22">MMULT(A2:C4,O2:Q4)</f>
        <v>1.2051489150105921</v>
      </c>
      <c r="B20">
        <v>-0.21802120253707169</v>
      </c>
      <c r="C20">
        <v>-0.39742554249470419</v>
      </c>
      <c r="E20">
        <f t="array" ref="E20:E22">MMULT((5*A2:C4-3*E2:G4),I2:I4)</f>
        <v>-17.970562748477143</v>
      </c>
    </row>
    <row r="21" spans="1:5" x14ac:dyDescent="0.2">
      <c r="A21">
        <v>3.3219810428001386</v>
      </c>
      <c r="B21">
        <v>1.8730663501995153</v>
      </c>
      <c r="C21">
        <v>-0.83900947859993091</v>
      </c>
      <c r="E21">
        <v>-46.539105243400954</v>
      </c>
    </row>
    <row r="22" spans="1:5" x14ac:dyDescent="0.2">
      <c r="A22">
        <v>-2.0570306811370029</v>
      </c>
      <c r="B22">
        <v>-1.8003926160204911</v>
      </c>
      <c r="C22">
        <v>0.97148465943149886</v>
      </c>
      <c r="E22">
        <v>-1.5500556793563476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CE8-FF7D-ED46-9682-0C7DC41A3255}">
  <dimension ref="A1:AQ34"/>
  <sheetViews>
    <sheetView tabSelected="1" workbookViewId="0">
      <selection activeCell="I30" sqref="I30"/>
    </sheetView>
  </sheetViews>
  <sheetFormatPr baseColWidth="10" defaultRowHeight="16" x14ac:dyDescent="0.2"/>
  <cols>
    <col min="1" max="1" width="9.5" customWidth="1"/>
    <col min="2" max="2" width="8.33203125" bestFit="1" customWidth="1"/>
    <col min="3" max="3" width="6.1640625" bestFit="1" customWidth="1"/>
    <col min="4" max="4" width="8.1640625" bestFit="1" customWidth="1"/>
    <col min="5" max="8" width="4" bestFit="1" customWidth="1"/>
    <col min="10" max="10" width="14.1640625" bestFit="1" customWidth="1"/>
    <col min="11" max="11" width="4.6640625" customWidth="1"/>
    <col min="12" max="12" width="19.83203125" bestFit="1" customWidth="1"/>
    <col min="13" max="43" width="5.83203125" customWidth="1"/>
  </cols>
  <sheetData>
    <row r="1" spans="1:27" x14ac:dyDescent="0.2">
      <c r="O1" s="30" t="s">
        <v>60</v>
      </c>
      <c r="P1" s="30"/>
      <c r="R1" t="s">
        <v>0</v>
      </c>
      <c r="W1" t="s">
        <v>56</v>
      </c>
      <c r="Z1" t="s">
        <v>57</v>
      </c>
    </row>
    <row r="2" spans="1:27" x14ac:dyDescent="0.2">
      <c r="O2" s="1" t="s">
        <v>36</v>
      </c>
      <c r="R2" t="s">
        <v>26</v>
      </c>
      <c r="S2" t="s">
        <v>28</v>
      </c>
      <c r="T2" t="s">
        <v>27</v>
      </c>
      <c r="W2">
        <v>18</v>
      </c>
      <c r="X2" s="1">
        <v>2</v>
      </c>
      <c r="Z2" s="1">
        <v>3</v>
      </c>
      <c r="AA2">
        <v>18</v>
      </c>
    </row>
    <row r="3" spans="1:27" ht="17" thickBot="1" x14ac:dyDescent="0.25">
      <c r="O3" s="5" t="s">
        <v>25</v>
      </c>
      <c r="R3" s="1">
        <v>3</v>
      </c>
      <c r="S3">
        <v>2</v>
      </c>
      <c r="T3">
        <v>18</v>
      </c>
      <c r="W3">
        <v>2</v>
      </c>
      <c r="X3" s="1">
        <v>2</v>
      </c>
      <c r="Z3" s="1">
        <v>-1</v>
      </c>
      <c r="AA3">
        <v>2</v>
      </c>
    </row>
    <row r="4" spans="1:27" ht="17" thickBot="1" x14ac:dyDescent="0.25">
      <c r="I4" s="21" t="s">
        <v>42</v>
      </c>
      <c r="J4" s="20">
        <v>2</v>
      </c>
      <c r="O4" s="5" t="s">
        <v>29</v>
      </c>
      <c r="R4" s="1">
        <v>-1</v>
      </c>
      <c r="S4">
        <v>2</v>
      </c>
      <c r="T4">
        <v>2</v>
      </c>
    </row>
    <row r="5" spans="1:27" x14ac:dyDescent="0.2">
      <c r="L5" s="1"/>
    </row>
    <row r="6" spans="1:27" ht="17" thickBot="1" x14ac:dyDescent="0.25">
      <c r="B6" s="1" t="s">
        <v>30</v>
      </c>
      <c r="H6" s="29" t="s">
        <v>52</v>
      </c>
      <c r="I6" s="29"/>
      <c r="J6" s="29"/>
      <c r="K6" s="29"/>
      <c r="L6" s="29"/>
      <c r="M6" s="29"/>
      <c r="P6" s="1" t="s">
        <v>58</v>
      </c>
      <c r="Q6">
        <f>MDETERM(R3:S4)</f>
        <v>8</v>
      </c>
      <c r="T6" s="1" t="s">
        <v>59</v>
      </c>
    </row>
    <row r="7" spans="1:27" x14ac:dyDescent="0.2">
      <c r="A7" s="11"/>
      <c r="B7" s="6" t="s">
        <v>31</v>
      </c>
      <c r="C7" s="6" t="s">
        <v>32</v>
      </c>
      <c r="D7" s="6" t="s">
        <v>33</v>
      </c>
      <c r="E7" s="6" t="s">
        <v>35</v>
      </c>
      <c r="F7" s="6" t="s">
        <v>34</v>
      </c>
      <c r="G7" s="6" t="s">
        <v>37</v>
      </c>
      <c r="H7" s="6" t="s">
        <v>38</v>
      </c>
      <c r="I7" s="6" t="s">
        <v>39</v>
      </c>
      <c r="J7" s="13" t="s">
        <v>40</v>
      </c>
      <c r="K7" s="11"/>
      <c r="L7" s="16" t="s">
        <v>53</v>
      </c>
      <c r="P7" s="1" t="s">
        <v>54</v>
      </c>
      <c r="Q7">
        <f>MDETERM(W2:X3)</f>
        <v>32</v>
      </c>
      <c r="S7" s="1" t="s">
        <v>61</v>
      </c>
      <c r="T7" s="31">
        <f>Q7/Q6</f>
        <v>4</v>
      </c>
    </row>
    <row r="8" spans="1:27" x14ac:dyDescent="0.2">
      <c r="A8" s="7" t="s">
        <v>39</v>
      </c>
      <c r="B8" s="24"/>
      <c r="C8" s="24"/>
      <c r="D8" s="24"/>
      <c r="E8" s="24"/>
      <c r="F8" s="24"/>
      <c r="G8" s="24"/>
      <c r="H8" s="24">
        <v>3</v>
      </c>
      <c r="I8" s="24">
        <v>2</v>
      </c>
      <c r="J8" s="26">
        <v>18</v>
      </c>
      <c r="K8" s="17" t="s">
        <v>39</v>
      </c>
      <c r="L8" s="18" t="str">
        <f>IF($J$4=1,MDETERM(I8),"")</f>
        <v/>
      </c>
      <c r="P8" s="1" t="s">
        <v>55</v>
      </c>
      <c r="Q8">
        <f>MDETERM(Z2:AA3)</f>
        <v>24</v>
      </c>
      <c r="S8" s="1" t="s">
        <v>62</v>
      </c>
      <c r="T8" s="31">
        <f>Q8/Q6</f>
        <v>3</v>
      </c>
    </row>
    <row r="9" spans="1:27" x14ac:dyDescent="0.2">
      <c r="A9" s="7" t="s">
        <v>38</v>
      </c>
      <c r="B9" s="24"/>
      <c r="C9" s="24"/>
      <c r="D9" s="24"/>
      <c r="E9" s="24"/>
      <c r="F9" s="24"/>
      <c r="G9" s="24"/>
      <c r="H9" s="24">
        <v>-1</v>
      </c>
      <c r="I9" s="24">
        <v>2</v>
      </c>
      <c r="J9" s="26">
        <v>2</v>
      </c>
      <c r="K9" s="17" t="s">
        <v>38</v>
      </c>
      <c r="L9" s="18">
        <f>IF($J$4=2,MDETERM(H8:I9),"")</f>
        <v>8</v>
      </c>
    </row>
    <row r="10" spans="1:27" x14ac:dyDescent="0.2">
      <c r="A10" s="7" t="s">
        <v>37</v>
      </c>
      <c r="B10" s="24"/>
      <c r="C10" s="24"/>
      <c r="D10" s="24"/>
      <c r="E10" s="24"/>
      <c r="F10" s="24"/>
      <c r="G10" s="24"/>
      <c r="H10" s="24"/>
      <c r="I10" s="24"/>
      <c r="J10" s="26"/>
      <c r="K10" s="17" t="s">
        <v>37</v>
      </c>
      <c r="L10" s="18" t="str">
        <f>IF($J$4=3,MDETERM(G8:I10),"")</f>
        <v/>
      </c>
    </row>
    <row r="11" spans="1:27" x14ac:dyDescent="0.2">
      <c r="A11" s="7" t="s">
        <v>34</v>
      </c>
      <c r="B11" s="24"/>
      <c r="C11" s="24"/>
      <c r="D11" s="24"/>
      <c r="E11" s="24"/>
      <c r="F11" s="24"/>
      <c r="G11" s="24"/>
      <c r="H11" s="24"/>
      <c r="I11" s="24"/>
      <c r="J11" s="26"/>
      <c r="K11" s="17" t="s">
        <v>34</v>
      </c>
      <c r="L11" s="18" t="str">
        <f>IF($J$4=4,MDETERM(F8:I11),"")</f>
        <v/>
      </c>
    </row>
    <row r="12" spans="1:27" x14ac:dyDescent="0.2">
      <c r="A12" s="7" t="s">
        <v>35</v>
      </c>
      <c r="B12" s="24"/>
      <c r="C12" s="24"/>
      <c r="D12" s="24"/>
      <c r="E12" s="24"/>
      <c r="F12" s="24"/>
      <c r="G12" s="24"/>
      <c r="H12" s="24"/>
      <c r="I12" s="24"/>
      <c r="J12" s="26"/>
      <c r="K12" s="17" t="s">
        <v>35</v>
      </c>
      <c r="L12" s="18" t="str">
        <f>IF($J$4=5,MDETERM(E8:I12),"")</f>
        <v/>
      </c>
    </row>
    <row r="13" spans="1:27" x14ac:dyDescent="0.2">
      <c r="A13" s="7" t="s">
        <v>33</v>
      </c>
      <c r="B13" s="24"/>
      <c r="C13" s="24"/>
      <c r="D13" s="24"/>
      <c r="E13" s="24"/>
      <c r="F13" s="24"/>
      <c r="G13" s="24"/>
      <c r="H13" s="24"/>
      <c r="I13" s="24"/>
      <c r="J13" s="26"/>
      <c r="K13" s="17" t="s">
        <v>33</v>
      </c>
      <c r="L13" s="18" t="str">
        <f>IF($J$4=6,MDETERM(D8:I13),"")</f>
        <v/>
      </c>
    </row>
    <row r="14" spans="1:27" x14ac:dyDescent="0.2">
      <c r="A14" s="7" t="s">
        <v>32</v>
      </c>
      <c r="B14" s="24"/>
      <c r="C14" s="24"/>
      <c r="D14" s="24"/>
      <c r="E14" s="24"/>
      <c r="F14" s="24"/>
      <c r="G14" s="24"/>
      <c r="H14" s="24"/>
      <c r="I14" s="24"/>
      <c r="J14" s="26"/>
      <c r="K14" s="17" t="s">
        <v>32</v>
      </c>
      <c r="L14" s="18" t="str">
        <f>IF($J$4=7,MDETERM(C8:I14),"")</f>
        <v/>
      </c>
    </row>
    <row r="15" spans="1:27" ht="17" thickBot="1" x14ac:dyDescent="0.25">
      <c r="A15" s="9" t="s">
        <v>31</v>
      </c>
      <c r="B15" s="25"/>
      <c r="C15" s="25"/>
      <c r="D15" s="25"/>
      <c r="E15" s="25"/>
      <c r="F15" s="25"/>
      <c r="G15" s="25"/>
      <c r="H15" s="25"/>
      <c r="I15" s="25"/>
      <c r="J15" s="27"/>
      <c r="K15" s="19" t="s">
        <v>31</v>
      </c>
      <c r="L15" s="18" t="str">
        <f>IF($J$4=8,MDETERM(B8:I15),"")</f>
        <v/>
      </c>
    </row>
    <row r="17" spans="1:43" x14ac:dyDescent="0.2">
      <c r="A17" s="1" t="s">
        <v>41</v>
      </c>
    </row>
    <row r="18" spans="1:43" ht="17" thickBot="1" x14ac:dyDescent="0.25">
      <c r="A18" t="s">
        <v>39</v>
      </c>
      <c r="C18" t="s">
        <v>38</v>
      </c>
      <c r="F18" t="s">
        <v>37</v>
      </c>
      <c r="J18" t="s">
        <v>34</v>
      </c>
      <c r="O18" t="s">
        <v>35</v>
      </c>
      <c r="U18" t="s">
        <v>33</v>
      </c>
      <c r="AB18" t="s">
        <v>32</v>
      </c>
      <c r="AJ18" t="s">
        <v>31</v>
      </c>
    </row>
    <row r="19" spans="1:43" ht="17" thickBot="1" x14ac:dyDescent="0.25">
      <c r="A19" s="23" t="str">
        <f>IF($J$4=1,MINVERSE(I8),"")</f>
        <v/>
      </c>
      <c r="C19" s="12">
        <f t="array" ref="C19:D20">IF($J$4=2,MINVERSE(H8:I9),"")</f>
        <v>0.25</v>
      </c>
      <c r="D19" s="22">
        <v>-0.25</v>
      </c>
      <c r="F19" s="12" t="str">
        <f t="array" ref="F19:H21">IF($J$4=3,MINVERSE(G8:I10),"")</f>
        <v/>
      </c>
      <c r="G19" s="6" t="str">
        <v/>
      </c>
      <c r="H19" s="22" t="str">
        <v/>
      </c>
      <c r="J19" s="12" t="str">
        <f t="array" ref="J19:M22">IF($J$4=4,MINVERSE(F8:I11),"")</f>
        <v/>
      </c>
      <c r="K19" s="6" t="str">
        <v/>
      </c>
      <c r="L19" s="6" t="str">
        <v/>
      </c>
      <c r="M19" s="22" t="str">
        <v/>
      </c>
      <c r="O19" s="12" t="str">
        <f t="array" ref="O19:S23">IF($J$4=5,MINVERSE(E8:I12),"")</f>
        <v/>
      </c>
      <c r="P19" s="6" t="str">
        <v/>
      </c>
      <c r="Q19" s="6" t="str">
        <v/>
      </c>
      <c r="R19" s="6" t="str">
        <v/>
      </c>
      <c r="S19" s="22" t="str">
        <v/>
      </c>
      <c r="U19" s="12" t="str">
        <f t="array" ref="U19:Z24">IF($J$4=6,MINVERSE(D8:I13),"")</f>
        <v/>
      </c>
      <c r="V19" s="6" t="str">
        <v/>
      </c>
      <c r="W19" s="6" t="str">
        <v/>
      </c>
      <c r="X19" s="6" t="str">
        <v/>
      </c>
      <c r="Y19" s="6" t="str">
        <v/>
      </c>
      <c r="Z19" s="22" t="str">
        <v/>
      </c>
      <c r="AB19" s="12" t="str">
        <f t="array" ref="AB19:AH25">IF($J$4=7,MINVERSE(C8:I14),"")</f>
        <v/>
      </c>
      <c r="AC19" s="6" t="str">
        <v/>
      </c>
      <c r="AD19" s="6" t="str">
        <v/>
      </c>
      <c r="AE19" s="6" t="str">
        <v/>
      </c>
      <c r="AF19" s="6" t="str">
        <v/>
      </c>
      <c r="AG19" s="6" t="str">
        <v/>
      </c>
      <c r="AH19" s="22" t="str">
        <v/>
      </c>
      <c r="AJ19" s="12" t="str">
        <f t="array" ref="AJ19:AQ26">IF($J$4=8,MINVERSE(B8:I15),"")</f>
        <v/>
      </c>
      <c r="AK19" s="6" t="str">
        <v/>
      </c>
      <c r="AL19" s="6" t="str">
        <v/>
      </c>
      <c r="AM19" s="6" t="str">
        <v/>
      </c>
      <c r="AN19" s="6" t="str">
        <v/>
      </c>
      <c r="AO19" s="6" t="str">
        <v/>
      </c>
      <c r="AP19" s="6" t="str">
        <v/>
      </c>
      <c r="AQ19" s="22" t="str">
        <v/>
      </c>
    </row>
    <row r="20" spans="1:43" ht="17" thickBot="1" x14ac:dyDescent="0.25">
      <c r="C20" s="9">
        <v>0.125</v>
      </c>
      <c r="D20" s="10">
        <v>0.375</v>
      </c>
      <c r="F20" s="7" t="str">
        <v/>
      </c>
      <c r="G20" s="14" t="str">
        <v/>
      </c>
      <c r="H20" s="8" t="str">
        <v/>
      </c>
      <c r="J20" s="7" t="str">
        <v/>
      </c>
      <c r="K20" s="14" t="str">
        <v/>
      </c>
      <c r="L20" s="14" t="str">
        <v/>
      </c>
      <c r="M20" s="8" t="str">
        <v/>
      </c>
      <c r="O20" s="7" t="str">
        <v/>
      </c>
      <c r="P20" s="14" t="str">
        <v/>
      </c>
      <c r="Q20" s="14" t="str">
        <v/>
      </c>
      <c r="R20" s="14" t="str">
        <v/>
      </c>
      <c r="S20" s="8" t="str">
        <v/>
      </c>
      <c r="U20" s="7" t="str">
        <v/>
      </c>
      <c r="V20" s="14" t="str">
        <v/>
      </c>
      <c r="W20" s="14" t="str">
        <v/>
      </c>
      <c r="X20" s="14" t="str">
        <v/>
      </c>
      <c r="Y20" s="14" t="str">
        <v/>
      </c>
      <c r="Z20" s="8" t="str">
        <v/>
      </c>
      <c r="AB20" s="7" t="str">
        <v/>
      </c>
      <c r="AC20" s="14" t="str">
        <v/>
      </c>
      <c r="AD20" s="14" t="str">
        <v/>
      </c>
      <c r="AE20" s="14" t="str">
        <v/>
      </c>
      <c r="AF20" s="14" t="str">
        <v/>
      </c>
      <c r="AG20" s="14" t="str">
        <v/>
      </c>
      <c r="AH20" s="8" t="str">
        <v/>
      </c>
      <c r="AJ20" s="7" t="str">
        <v/>
      </c>
      <c r="AK20" s="14" t="str">
        <v/>
      </c>
      <c r="AL20" s="14" t="str">
        <v/>
      </c>
      <c r="AM20" s="14" t="str">
        <v/>
      </c>
      <c r="AN20" s="14" t="str">
        <v/>
      </c>
      <c r="AO20" s="14" t="str">
        <v/>
      </c>
      <c r="AP20" s="14" t="str">
        <v/>
      </c>
      <c r="AQ20" s="8" t="str">
        <v/>
      </c>
    </row>
    <row r="21" spans="1:43" ht="17" thickBot="1" x14ac:dyDescent="0.25">
      <c r="F21" s="9" t="str">
        <v/>
      </c>
      <c r="G21" s="15" t="str">
        <v/>
      </c>
      <c r="H21" s="10" t="str">
        <v/>
      </c>
      <c r="J21" s="7" t="str">
        <v/>
      </c>
      <c r="K21" s="14" t="str">
        <v/>
      </c>
      <c r="L21" s="14" t="str">
        <v/>
      </c>
      <c r="M21" s="8" t="str">
        <v/>
      </c>
      <c r="O21" s="7" t="str">
        <v/>
      </c>
      <c r="P21" s="14" t="str">
        <v/>
      </c>
      <c r="Q21" s="14" t="str">
        <v/>
      </c>
      <c r="R21" s="14" t="str">
        <v/>
      </c>
      <c r="S21" s="8" t="str">
        <v/>
      </c>
      <c r="U21" s="7" t="str">
        <v/>
      </c>
      <c r="V21" s="14" t="str">
        <v/>
      </c>
      <c r="W21" s="14" t="str">
        <v/>
      </c>
      <c r="X21" s="14" t="str">
        <v/>
      </c>
      <c r="Y21" s="14" t="str">
        <v/>
      </c>
      <c r="Z21" s="8" t="str">
        <v/>
      </c>
      <c r="AB21" s="7" t="str">
        <v/>
      </c>
      <c r="AC21" s="14" t="str">
        <v/>
      </c>
      <c r="AD21" s="14" t="str">
        <v/>
      </c>
      <c r="AE21" s="14" t="str">
        <v/>
      </c>
      <c r="AF21" s="14" t="str">
        <v/>
      </c>
      <c r="AG21" s="14" t="str">
        <v/>
      </c>
      <c r="AH21" s="8" t="str">
        <v/>
      </c>
      <c r="AJ21" s="7" t="str">
        <v/>
      </c>
      <c r="AK21" s="14" t="str">
        <v/>
      </c>
      <c r="AL21" s="14" t="str">
        <v/>
      </c>
      <c r="AM21" s="14" t="str">
        <v/>
      </c>
      <c r="AN21" s="14" t="str">
        <v/>
      </c>
      <c r="AO21" s="14" t="str">
        <v/>
      </c>
      <c r="AP21" s="14" t="str">
        <v/>
      </c>
      <c r="AQ21" s="8" t="str">
        <v/>
      </c>
    </row>
    <row r="22" spans="1:43" ht="17" thickBot="1" x14ac:dyDescent="0.25">
      <c r="J22" s="9" t="str">
        <v/>
      </c>
      <c r="K22" s="15" t="str">
        <v/>
      </c>
      <c r="L22" s="15" t="str">
        <v/>
      </c>
      <c r="M22" s="10" t="str">
        <v/>
      </c>
      <c r="O22" s="7" t="str">
        <v/>
      </c>
      <c r="P22" s="14" t="str">
        <v/>
      </c>
      <c r="Q22" s="14" t="str">
        <v/>
      </c>
      <c r="R22" s="14" t="str">
        <v/>
      </c>
      <c r="S22" s="8" t="str">
        <v/>
      </c>
      <c r="U22" s="7" t="str">
        <v/>
      </c>
      <c r="V22" s="14" t="str">
        <v/>
      </c>
      <c r="W22" s="14" t="str">
        <v/>
      </c>
      <c r="X22" s="14" t="str">
        <v/>
      </c>
      <c r="Y22" s="14" t="str">
        <v/>
      </c>
      <c r="Z22" s="8" t="str">
        <v/>
      </c>
      <c r="AB22" s="7" t="str">
        <v/>
      </c>
      <c r="AC22" s="14" t="str">
        <v/>
      </c>
      <c r="AD22" s="14" t="str">
        <v/>
      </c>
      <c r="AE22" s="14" t="str">
        <v/>
      </c>
      <c r="AF22" s="14" t="str">
        <v/>
      </c>
      <c r="AG22" s="14" t="str">
        <v/>
      </c>
      <c r="AH22" s="8" t="str">
        <v/>
      </c>
      <c r="AJ22" s="7" t="str">
        <v/>
      </c>
      <c r="AK22" s="14" t="str">
        <v/>
      </c>
      <c r="AL22" s="14" t="str">
        <v/>
      </c>
      <c r="AM22" s="14" t="str">
        <v/>
      </c>
      <c r="AN22" s="14" t="str">
        <v/>
      </c>
      <c r="AO22" s="14" t="str">
        <v/>
      </c>
      <c r="AP22" s="14" t="str">
        <v/>
      </c>
      <c r="AQ22" s="8" t="str">
        <v/>
      </c>
    </row>
    <row r="23" spans="1:43" ht="17" thickBot="1" x14ac:dyDescent="0.25">
      <c r="O23" s="9" t="str">
        <v/>
      </c>
      <c r="P23" s="15" t="str">
        <v/>
      </c>
      <c r="Q23" s="15" t="str">
        <v/>
      </c>
      <c r="R23" s="15" t="str">
        <v/>
      </c>
      <c r="S23" s="10" t="str">
        <v/>
      </c>
      <c r="U23" s="7" t="str">
        <v/>
      </c>
      <c r="V23" s="14" t="str">
        <v/>
      </c>
      <c r="W23" s="14" t="str">
        <v/>
      </c>
      <c r="X23" s="14" t="str">
        <v/>
      </c>
      <c r="Y23" s="14" t="str">
        <v/>
      </c>
      <c r="Z23" s="8" t="str">
        <v/>
      </c>
      <c r="AB23" s="7" t="str">
        <v/>
      </c>
      <c r="AC23" s="14" t="str">
        <v/>
      </c>
      <c r="AD23" s="14" t="str">
        <v/>
      </c>
      <c r="AE23" s="14" t="str">
        <v/>
      </c>
      <c r="AF23" s="14" t="str">
        <v/>
      </c>
      <c r="AG23" s="14" t="str">
        <v/>
      </c>
      <c r="AH23" s="8" t="str">
        <v/>
      </c>
      <c r="AJ23" s="7" t="str">
        <v/>
      </c>
      <c r="AK23" s="14" t="str">
        <v/>
      </c>
      <c r="AL23" s="14" t="str">
        <v/>
      </c>
      <c r="AM23" s="14" t="str">
        <v/>
      </c>
      <c r="AN23" s="14" t="str">
        <v/>
      </c>
      <c r="AO23" s="14" t="str">
        <v/>
      </c>
      <c r="AP23" s="14" t="str">
        <v/>
      </c>
      <c r="AQ23" s="8" t="str">
        <v/>
      </c>
    </row>
    <row r="24" spans="1:43" ht="17" thickBot="1" x14ac:dyDescent="0.25">
      <c r="U24" s="9" t="str">
        <v/>
      </c>
      <c r="V24" s="15" t="str">
        <v/>
      </c>
      <c r="W24" s="15" t="str">
        <v/>
      </c>
      <c r="X24" s="15" t="str">
        <v/>
      </c>
      <c r="Y24" s="15" t="str">
        <v/>
      </c>
      <c r="Z24" s="10" t="str">
        <v/>
      </c>
      <c r="AB24" s="7" t="str">
        <v/>
      </c>
      <c r="AC24" s="14" t="str">
        <v/>
      </c>
      <c r="AD24" s="14" t="str">
        <v/>
      </c>
      <c r="AE24" s="14" t="str">
        <v/>
      </c>
      <c r="AF24" s="14" t="str">
        <v/>
      </c>
      <c r="AG24" s="14" t="str">
        <v/>
      </c>
      <c r="AH24" s="8" t="str">
        <v/>
      </c>
      <c r="AJ24" s="7" t="str">
        <v/>
      </c>
      <c r="AK24" s="14" t="str">
        <v/>
      </c>
      <c r="AL24" s="14" t="str">
        <v/>
      </c>
      <c r="AM24" s="14" t="str">
        <v/>
      </c>
      <c r="AN24" s="14" t="str">
        <v/>
      </c>
      <c r="AO24" s="14" t="str">
        <v/>
      </c>
      <c r="AP24" s="14" t="str">
        <v/>
      </c>
      <c r="AQ24" s="8" t="str">
        <v/>
      </c>
    </row>
    <row r="25" spans="1:43" ht="17" thickBot="1" x14ac:dyDescent="0.25">
      <c r="AB25" s="9" t="str">
        <v/>
      </c>
      <c r="AC25" s="15" t="str">
        <v/>
      </c>
      <c r="AD25" s="15" t="str">
        <v/>
      </c>
      <c r="AE25" s="15" t="str">
        <v/>
      </c>
      <c r="AF25" s="15" t="str">
        <v/>
      </c>
      <c r="AG25" s="15" t="str">
        <v/>
      </c>
      <c r="AH25" s="10" t="str">
        <v/>
      </c>
      <c r="AJ25" s="7" t="str">
        <v/>
      </c>
      <c r="AK25" s="14" t="str">
        <v/>
      </c>
      <c r="AL25" s="14" t="str">
        <v/>
      </c>
      <c r="AM25" s="14" t="str">
        <v/>
      </c>
      <c r="AN25" s="14" t="str">
        <v/>
      </c>
      <c r="AO25" s="14" t="str">
        <v/>
      </c>
      <c r="AP25" s="14" t="str">
        <v/>
      </c>
      <c r="AQ25" s="8" t="str">
        <v/>
      </c>
    </row>
    <row r="26" spans="1:43" ht="17" thickBot="1" x14ac:dyDescent="0.25">
      <c r="A26" s="1" t="s">
        <v>43</v>
      </c>
      <c r="AJ26" s="9" t="str">
        <v/>
      </c>
      <c r="AK26" s="15" t="str">
        <v/>
      </c>
      <c r="AL26" s="15" t="str">
        <v/>
      </c>
      <c r="AM26" s="15" t="str">
        <v/>
      </c>
      <c r="AN26" s="15" t="str">
        <v/>
      </c>
      <c r="AO26" s="15" t="str">
        <v/>
      </c>
      <c r="AP26" s="15" t="str">
        <v/>
      </c>
      <c r="AQ26" s="10" t="str">
        <v/>
      </c>
    </row>
    <row r="27" spans="1:43" x14ac:dyDescent="0.2">
      <c r="A27" t="s">
        <v>44</v>
      </c>
      <c r="B27" t="str">
        <f>IF($J$4=1,MMULT(A19,J8),"")</f>
        <v/>
      </c>
      <c r="C27" t="s">
        <v>44</v>
      </c>
      <c r="D27">
        <f t="array" ref="D27:D28">IF($J$4=2,MMULT(C19:D20,J8:J9),"")</f>
        <v>4</v>
      </c>
      <c r="F27" t="s">
        <v>44</v>
      </c>
      <c r="G27" t="str">
        <f t="array" ref="G27:G29">IF($J$4=3,MMULT(F19:H21,J8:J10),"")</f>
        <v/>
      </c>
      <c r="J27" t="s">
        <v>44</v>
      </c>
      <c r="K27" t="str">
        <f t="array" ref="K27:K30">IF($J$4=4,MMULT(J19:M22,J8:J11),"")</f>
        <v/>
      </c>
      <c r="O27" t="s">
        <v>44</v>
      </c>
      <c r="P27" t="str">
        <f t="array" ref="P27:P31">IF($J$4=5,MMULT(O19:S23,J8:J12),"")</f>
        <v/>
      </c>
      <c r="U27" t="s">
        <v>44</v>
      </c>
      <c r="V27" t="str">
        <f t="array" ref="V27:V32">IF($J$4=6,MMULT(U19:Z24,J8:J13),"")</f>
        <v/>
      </c>
      <c r="AB27" t="s">
        <v>44</v>
      </c>
      <c r="AC27" t="str">
        <f t="array" ref="AC27:AC33">IF($J$4=7,MMULT(AB19:AH25,J8:J14),"")</f>
        <v/>
      </c>
      <c r="AJ27" t="s">
        <v>44</v>
      </c>
      <c r="AK27" t="str">
        <f t="array" ref="AK27:AK34">IF($J$4=8,MMULT(AJ19:AQ26,J8:J15),"")</f>
        <v/>
      </c>
    </row>
    <row r="28" spans="1:43" x14ac:dyDescent="0.2">
      <c r="C28" t="s">
        <v>45</v>
      </c>
      <c r="D28">
        <v>3</v>
      </c>
      <c r="F28" t="s">
        <v>45</v>
      </c>
      <c r="G28" t="str">
        <v/>
      </c>
      <c r="J28" t="s">
        <v>45</v>
      </c>
      <c r="K28" t="str">
        <v/>
      </c>
      <c r="O28" t="s">
        <v>45</v>
      </c>
      <c r="P28" t="str">
        <v/>
      </c>
      <c r="U28" t="s">
        <v>45</v>
      </c>
      <c r="V28" t="str">
        <v/>
      </c>
      <c r="AB28" t="s">
        <v>45</v>
      </c>
      <c r="AC28" t="str">
        <v/>
      </c>
      <c r="AJ28" t="s">
        <v>45</v>
      </c>
      <c r="AK28" t="str">
        <v/>
      </c>
    </row>
    <row r="29" spans="1:43" x14ac:dyDescent="0.2">
      <c r="F29" t="s">
        <v>46</v>
      </c>
      <c r="G29" t="str">
        <v/>
      </c>
      <c r="J29" t="s">
        <v>46</v>
      </c>
      <c r="K29" t="str">
        <v/>
      </c>
      <c r="O29" t="s">
        <v>46</v>
      </c>
      <c r="P29" t="str">
        <v/>
      </c>
      <c r="U29" t="s">
        <v>46</v>
      </c>
      <c r="V29" t="str">
        <v/>
      </c>
      <c r="AB29" t="s">
        <v>46</v>
      </c>
      <c r="AC29" t="str">
        <v/>
      </c>
      <c r="AJ29" t="s">
        <v>46</v>
      </c>
      <c r="AK29" t="str">
        <v/>
      </c>
    </row>
    <row r="30" spans="1:43" x14ac:dyDescent="0.2">
      <c r="J30" t="s">
        <v>47</v>
      </c>
      <c r="K30" t="str">
        <v/>
      </c>
      <c r="O30" t="s">
        <v>47</v>
      </c>
      <c r="P30" t="str">
        <v/>
      </c>
      <c r="U30" t="s">
        <v>47</v>
      </c>
      <c r="V30" t="str">
        <v/>
      </c>
      <c r="AB30" t="s">
        <v>47</v>
      </c>
      <c r="AC30" t="str">
        <v/>
      </c>
      <c r="AJ30" t="s">
        <v>47</v>
      </c>
      <c r="AK30" t="str">
        <v/>
      </c>
    </row>
    <row r="31" spans="1:43" x14ac:dyDescent="0.2">
      <c r="O31" t="s">
        <v>48</v>
      </c>
      <c r="P31" t="str">
        <v/>
      </c>
      <c r="U31" t="s">
        <v>48</v>
      </c>
      <c r="V31" t="str">
        <v/>
      </c>
      <c r="AB31" t="s">
        <v>48</v>
      </c>
      <c r="AC31" t="str">
        <v/>
      </c>
      <c r="AJ31" t="s">
        <v>48</v>
      </c>
      <c r="AK31" t="str">
        <v/>
      </c>
    </row>
    <row r="32" spans="1:43" x14ac:dyDescent="0.2">
      <c r="U32" t="s">
        <v>49</v>
      </c>
      <c r="V32" t="str">
        <v/>
      </c>
      <c r="AB32" t="s">
        <v>49</v>
      </c>
      <c r="AC32" t="str">
        <v/>
      </c>
      <c r="AJ32" t="s">
        <v>49</v>
      </c>
      <c r="AK32" t="str">
        <v/>
      </c>
    </row>
    <row r="33" spans="28:37" x14ac:dyDescent="0.2">
      <c r="AB33" t="s">
        <v>50</v>
      </c>
      <c r="AC33" t="str">
        <v/>
      </c>
      <c r="AJ33" t="s">
        <v>50</v>
      </c>
      <c r="AK33" t="str">
        <v/>
      </c>
    </row>
    <row r="34" spans="28:37" x14ac:dyDescent="0.2">
      <c r="AJ34" t="s">
        <v>51</v>
      </c>
      <c r="AK34" t="str">
        <v/>
      </c>
    </row>
  </sheetData>
  <mergeCells count="2">
    <mergeCell ref="H6:M6"/>
    <mergeCell ref="O1:P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AB3F-1EAB-DF4D-ABF5-E855B60CD486}">
  <dimension ref="A1:H12"/>
  <sheetViews>
    <sheetView workbookViewId="0">
      <selection activeCell="A4" sqref="A4"/>
    </sheetView>
  </sheetViews>
  <sheetFormatPr baseColWidth="10" defaultRowHeight="16" x14ac:dyDescent="0.2"/>
  <cols>
    <col min="2" max="3" width="11.83203125" bestFit="1" customWidth="1"/>
    <col min="4" max="4" width="12.83203125" bestFit="1" customWidth="1"/>
    <col min="5" max="5" width="3.33203125" customWidth="1"/>
    <col min="6" max="6" width="12.83203125" bestFit="1" customWidth="1"/>
  </cols>
  <sheetData>
    <row r="1" spans="1:8" x14ac:dyDescent="0.2">
      <c r="B1" s="1" t="s">
        <v>0</v>
      </c>
      <c r="G1" s="1" t="s">
        <v>1</v>
      </c>
    </row>
    <row r="2" spans="1:8" x14ac:dyDescent="0.2">
      <c r="B2" t="s">
        <v>17</v>
      </c>
      <c r="C2" t="s">
        <v>15</v>
      </c>
      <c r="D2" t="s">
        <v>16</v>
      </c>
      <c r="G2" t="s">
        <v>18</v>
      </c>
      <c r="H2" t="s">
        <v>19</v>
      </c>
    </row>
    <row r="3" spans="1:8" x14ac:dyDescent="0.2">
      <c r="A3" t="s">
        <v>18</v>
      </c>
      <c r="B3" s="3">
        <v>12000</v>
      </c>
      <c r="C3" s="3">
        <v>28000</v>
      </c>
      <c r="D3" s="3">
        <v>52000</v>
      </c>
      <c r="E3" s="4"/>
      <c r="F3" t="s">
        <v>17</v>
      </c>
      <c r="G3" s="3">
        <v>750</v>
      </c>
      <c r="H3" s="3">
        <v>450</v>
      </c>
    </row>
    <row r="4" spans="1:8" x14ac:dyDescent="0.2">
      <c r="A4" t="s">
        <v>19</v>
      </c>
      <c r="B4" s="3">
        <v>14000</v>
      </c>
      <c r="C4" s="3">
        <v>32000</v>
      </c>
      <c r="D4" s="3">
        <v>58000</v>
      </c>
      <c r="E4" s="4"/>
      <c r="F4" t="s">
        <v>15</v>
      </c>
      <c r="G4" s="3">
        <v>340</v>
      </c>
      <c r="H4" s="3">
        <v>255</v>
      </c>
    </row>
    <row r="5" spans="1:8" x14ac:dyDescent="0.2">
      <c r="F5" t="s">
        <v>16</v>
      </c>
      <c r="G5" s="3">
        <v>230</v>
      </c>
      <c r="H5" s="3">
        <v>115</v>
      </c>
    </row>
    <row r="7" spans="1:8" x14ac:dyDescent="0.2">
      <c r="A7" s="1" t="s">
        <v>20</v>
      </c>
      <c r="G7" t="s">
        <v>24</v>
      </c>
    </row>
    <row r="8" spans="1:8" x14ac:dyDescent="0.2">
      <c r="A8" t="s">
        <v>21</v>
      </c>
      <c r="B8">
        <f>G8</f>
        <v>30480000</v>
      </c>
      <c r="G8" s="1">
        <f t="array" ref="G8:H9">MMULT(B3:D4,G3:H5)</f>
        <v>30480000</v>
      </c>
      <c r="H8">
        <v>18520000</v>
      </c>
    </row>
    <row r="9" spans="1:8" x14ac:dyDescent="0.2">
      <c r="A9" t="s">
        <v>22</v>
      </c>
      <c r="B9">
        <f>H9</f>
        <v>21130000</v>
      </c>
      <c r="G9">
        <v>34720000</v>
      </c>
      <c r="H9" s="1">
        <v>21130000</v>
      </c>
    </row>
    <row r="12" spans="1:8" x14ac:dyDescent="0.2">
      <c r="A12" t="s">
        <v>23</v>
      </c>
      <c r="B12">
        <f>SUM(B8:B9)</f>
        <v>51610000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Problema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Gutiérrez Guillén</dc:creator>
  <cp:lastModifiedBy>Roberto Alejandro Gutiérrez Guillén</cp:lastModifiedBy>
  <dcterms:created xsi:type="dcterms:W3CDTF">2019-10-13T22:26:08Z</dcterms:created>
  <dcterms:modified xsi:type="dcterms:W3CDTF">2019-10-14T04:54:46Z</dcterms:modified>
</cp:coreProperties>
</file>