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bertjoe33/mac_only_docs/recidivism_project/"/>
    </mc:Choice>
  </mc:AlternateContent>
  <xr:revisionPtr revIDLastSave="0" documentId="13_ncr:1_{06B46C8F-E69D-CB4B-B468-E86840A70E0F}" xr6:coauthVersionLast="47" xr6:coauthVersionMax="47" xr10:uidLastSave="{00000000-0000-0000-0000-000000000000}"/>
  <bookViews>
    <workbookView xWindow="30240" yWindow="500" windowWidth="38400" windowHeight="21100" xr2:uid="{DAB75718-204A-3443-93C8-6F6FDA396DAA}"/>
  </bookViews>
  <sheets>
    <sheet name="1 Year" sheetId="1" r:id="rId1"/>
    <sheet name="3 Years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26" i="1" l="1"/>
  <c r="W25" i="1"/>
  <c r="U34" i="1"/>
  <c r="U27" i="1"/>
  <c r="Y9" i="1"/>
  <c r="Y12" i="1"/>
  <c r="U18" i="1"/>
  <c r="U17" i="1"/>
  <c r="U11" i="1"/>
  <c r="U10" i="1"/>
  <c r="W8" i="1"/>
  <c r="W15" i="1"/>
  <c r="W9" i="1"/>
  <c r="M34" i="1"/>
  <c r="M27" i="1"/>
  <c r="E27" i="1"/>
  <c r="Q17" i="1"/>
  <c r="M17" i="1"/>
  <c r="M10" i="1"/>
  <c r="I18" i="1"/>
  <c r="I10" i="1"/>
  <c r="Q34" i="1"/>
  <c r="I34" i="1"/>
  <c r="E34" i="1"/>
  <c r="Q27" i="1"/>
  <c r="I27" i="1"/>
  <c r="Q17" i="2"/>
  <c r="Q10" i="2"/>
  <c r="M17" i="2"/>
  <c r="M10" i="2"/>
  <c r="I17" i="2"/>
  <c r="I10" i="2"/>
  <c r="E17" i="2"/>
  <c r="E10" i="2"/>
  <c r="I34" i="2"/>
  <c r="I27" i="2"/>
  <c r="Q10" i="1"/>
  <c r="I17" i="1"/>
  <c r="E17" i="1"/>
  <c r="E10" i="1"/>
</calcChain>
</file>

<file path=xl/sharedStrings.xml><?xml version="1.0" encoding="utf-8"?>
<sst xmlns="http://schemas.openxmlformats.org/spreadsheetml/2006/main" count="153" uniqueCount="18">
  <si>
    <t>LLR TRAIN</t>
  </si>
  <si>
    <t>RF TRAIN</t>
  </si>
  <si>
    <t>GBDT TRAIN</t>
  </si>
  <si>
    <t>LLR TEST</t>
  </si>
  <si>
    <t>RF TEST</t>
  </si>
  <si>
    <t>GBDT TEST</t>
  </si>
  <si>
    <t>Score</t>
  </si>
  <si>
    <t>NB TRAIN</t>
  </si>
  <si>
    <t>NB TEST</t>
  </si>
  <si>
    <t>NULL TRAIN</t>
  </si>
  <si>
    <t>NULL TEST</t>
  </si>
  <si>
    <t>F</t>
  </si>
  <si>
    <t>T</t>
  </si>
  <si>
    <t>1 - BS</t>
  </si>
  <si>
    <t>RECIDIVISM WITHIN 1 YEAR</t>
  </si>
  <si>
    <t>RECIDIVISM WITHIN 3 YEARS</t>
  </si>
  <si>
    <t xml:space="preserve">Note: All values from this figure are shown in the R scripts. </t>
  </si>
  <si>
    <r>
      <rPr>
        <b/>
        <sz val="12"/>
        <color theme="1"/>
        <rFont val="Calibri"/>
        <family val="2"/>
        <scheme val="minor"/>
      </rPr>
      <t xml:space="preserve">Figure 1: </t>
    </r>
    <r>
      <rPr>
        <sz val="12"/>
        <color theme="1"/>
        <rFont val="Calibri"/>
        <family val="2"/>
        <scheme val="minor"/>
      </rPr>
      <t>T/F represent the actual outcomes. 0 and 1 represent the predicted values representing False and True respectively.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</si>
</sst>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165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/>
    <xf numFmtId="0" fontId="3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 textRotation="90"/>
    </xf>
    <xf numFmtId="0" fontId="3" fillId="0" borderId="0" xfId="0" applyFont="1" applyFill="1" applyBorder="1" applyAlignment="1">
      <alignment horizontal="center"/>
    </xf>
    <xf numFmtId="165" fontId="3" fillId="0" borderId="0" xfId="0" applyNumberFormat="1" applyFont="1" applyBorder="1" applyAlignment="1">
      <alignment horizontal="center"/>
    </xf>
    <xf numFmtId="165" fontId="3" fillId="0" borderId="0" xfId="0" applyNumberFormat="1" applyFont="1" applyAlignment="1">
      <alignment horizontal="center"/>
    </xf>
    <xf numFmtId="0" fontId="3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19A25-488A-D142-AD7C-4601250F4975}">
  <dimension ref="C4:Y51"/>
  <sheetViews>
    <sheetView tabSelected="1" workbookViewId="0">
      <selection activeCell="AA24" sqref="AA24"/>
    </sheetView>
  </sheetViews>
  <sheetFormatPr baseColWidth="10" defaultRowHeight="16" x14ac:dyDescent="0.2"/>
  <cols>
    <col min="3" max="3" width="3.83203125" customWidth="1"/>
    <col min="4" max="5" width="8.33203125" customWidth="1"/>
    <col min="6" max="6" width="4.83203125" customWidth="1"/>
    <col min="7" max="7" width="3.83203125" customWidth="1"/>
    <col min="8" max="9" width="8.33203125" customWidth="1"/>
    <col min="10" max="10" width="4.83203125" customWidth="1"/>
    <col min="11" max="11" width="3.83203125" customWidth="1"/>
    <col min="12" max="13" width="8.33203125" customWidth="1"/>
    <col min="14" max="14" width="4.83203125" customWidth="1"/>
    <col min="15" max="15" width="3.83203125" customWidth="1"/>
    <col min="16" max="17" width="8.33203125" customWidth="1"/>
    <col min="18" max="18" width="4" customWidth="1"/>
    <col min="19" max="19" width="3.83203125" customWidth="1"/>
    <col min="20" max="21" width="8.33203125" customWidth="1"/>
    <col min="22" max="22" width="11.5" customWidth="1"/>
  </cols>
  <sheetData>
    <row r="4" spans="3:25" ht="21" x14ac:dyDescent="0.25">
      <c r="C4" s="6" t="s">
        <v>14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8"/>
    </row>
    <row r="5" spans="3:25" ht="17" x14ac:dyDescent="0.2">
      <c r="C5" s="19"/>
      <c r="D5" s="19"/>
      <c r="E5" s="1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1"/>
      <c r="S5" s="1"/>
      <c r="T5" s="1"/>
      <c r="U5" s="1"/>
      <c r="V5" s="1"/>
    </row>
    <row r="6" spans="3:25" ht="17" x14ac:dyDescent="0.2">
      <c r="C6" s="9"/>
      <c r="D6" s="10" t="s">
        <v>7</v>
      </c>
      <c r="E6" s="10"/>
      <c r="F6" s="9"/>
      <c r="G6" s="9"/>
      <c r="H6" s="10" t="s">
        <v>0</v>
      </c>
      <c r="I6" s="10"/>
      <c r="J6" s="9"/>
      <c r="K6" s="9"/>
      <c r="L6" s="10" t="s">
        <v>1</v>
      </c>
      <c r="M6" s="10"/>
      <c r="N6" s="9"/>
      <c r="O6" s="9"/>
      <c r="P6" s="11" t="s">
        <v>2</v>
      </c>
      <c r="Q6" s="12"/>
      <c r="R6" s="9"/>
      <c r="S6" s="9"/>
      <c r="T6" s="10" t="s">
        <v>9</v>
      </c>
      <c r="U6" s="10"/>
      <c r="V6" s="1"/>
    </row>
    <row r="7" spans="3:25" ht="17" x14ac:dyDescent="0.2">
      <c r="C7" s="9"/>
      <c r="D7" s="13">
        <v>0</v>
      </c>
      <c r="E7" s="13">
        <v>1</v>
      </c>
      <c r="F7" s="9"/>
      <c r="G7" s="9"/>
      <c r="H7" s="13">
        <v>0</v>
      </c>
      <c r="I7" s="13">
        <v>1</v>
      </c>
      <c r="J7" s="9"/>
      <c r="K7" s="9"/>
      <c r="L7" s="13">
        <v>0</v>
      </c>
      <c r="M7" s="13">
        <v>1</v>
      </c>
      <c r="N7" s="9"/>
      <c r="O7" s="9"/>
      <c r="P7" s="13">
        <v>0</v>
      </c>
      <c r="Q7" s="13">
        <v>1</v>
      </c>
      <c r="R7" s="9"/>
      <c r="S7" s="9"/>
      <c r="T7" s="13">
        <v>0</v>
      </c>
      <c r="U7" s="13">
        <v>1</v>
      </c>
      <c r="V7" s="1"/>
    </row>
    <row r="8" spans="3:25" ht="16" customHeight="1" x14ac:dyDescent="0.2">
      <c r="C8" s="13" t="s">
        <v>11</v>
      </c>
      <c r="D8" s="13">
        <v>6774</v>
      </c>
      <c r="E8" s="13">
        <v>3994</v>
      </c>
      <c r="F8" s="9"/>
      <c r="G8" s="13" t="s">
        <v>11</v>
      </c>
      <c r="H8" s="13">
        <v>9996</v>
      </c>
      <c r="I8" s="13">
        <v>772</v>
      </c>
      <c r="J8" s="9"/>
      <c r="K8" s="13" t="s">
        <v>11</v>
      </c>
      <c r="L8" s="13">
        <v>10034</v>
      </c>
      <c r="M8" s="13">
        <v>734</v>
      </c>
      <c r="N8" s="9"/>
      <c r="O8" s="13" t="s">
        <v>11</v>
      </c>
      <c r="P8" s="13">
        <v>10024</v>
      </c>
      <c r="Q8" s="13">
        <v>744</v>
      </c>
      <c r="R8" s="9"/>
      <c r="S8" s="13" t="s">
        <v>11</v>
      </c>
      <c r="T8" s="13">
        <v>10768</v>
      </c>
      <c r="U8" s="13">
        <v>0</v>
      </c>
      <c r="V8" s="1"/>
      <c r="W8">
        <f>T8*(0.31)^2 + T9*(1-0.31)^2</f>
        <v>3343.8897999999999</v>
      </c>
    </row>
    <row r="9" spans="3:25" ht="17" x14ac:dyDescent="0.2">
      <c r="C9" s="13" t="s">
        <v>12</v>
      </c>
      <c r="D9" s="13">
        <v>1781</v>
      </c>
      <c r="E9" s="13">
        <v>3069</v>
      </c>
      <c r="F9" s="9"/>
      <c r="G9" s="13" t="s">
        <v>12</v>
      </c>
      <c r="H9" s="13">
        <v>3849</v>
      </c>
      <c r="I9" s="13">
        <v>1001</v>
      </c>
      <c r="J9" s="9"/>
      <c r="K9" s="13" t="s">
        <v>12</v>
      </c>
      <c r="L9" s="13">
        <v>3968</v>
      </c>
      <c r="M9" s="13">
        <v>882</v>
      </c>
      <c r="N9" s="9"/>
      <c r="O9" s="13" t="s">
        <v>12</v>
      </c>
      <c r="P9" s="13">
        <v>3886</v>
      </c>
      <c r="Q9" s="13">
        <v>964</v>
      </c>
      <c r="R9" s="9"/>
      <c r="S9" s="13" t="s">
        <v>12</v>
      </c>
      <c r="T9" s="13">
        <v>4850</v>
      </c>
      <c r="U9" s="13">
        <v>0</v>
      </c>
      <c r="V9" s="1"/>
      <c r="W9">
        <f>W8/(T8+T9)</f>
        <v>0.21410486618004865</v>
      </c>
      <c r="Y9">
        <f>T8/(T9+T8)</f>
        <v>0.68946087847355619</v>
      </c>
    </row>
    <row r="10" spans="3:25" ht="17" x14ac:dyDescent="0.2">
      <c r="C10" s="9"/>
      <c r="D10" s="14" t="s">
        <v>13</v>
      </c>
      <c r="E10" s="9">
        <f>1-0.2642</f>
        <v>0.73580000000000001</v>
      </c>
      <c r="F10" s="9"/>
      <c r="G10" s="15"/>
      <c r="H10" s="14" t="s">
        <v>13</v>
      </c>
      <c r="I10" s="9">
        <f>1-0.1923</f>
        <v>0.80769999999999997</v>
      </c>
      <c r="J10" s="9"/>
      <c r="K10" s="15"/>
      <c r="L10" s="14" t="s">
        <v>13</v>
      </c>
      <c r="M10" s="9">
        <f>1-0.1962</f>
        <v>0.80379999999999996</v>
      </c>
      <c r="N10" s="9"/>
      <c r="O10" s="15"/>
      <c r="P10" s="14" t="s">
        <v>13</v>
      </c>
      <c r="Q10" s="9">
        <f>1-0.1924</f>
        <v>0.80759999999999998</v>
      </c>
      <c r="R10" s="9"/>
      <c r="S10" s="9"/>
      <c r="T10" s="14" t="s">
        <v>13</v>
      </c>
      <c r="U10" s="18">
        <f>1-0.2141</f>
        <v>0.78590000000000004</v>
      </c>
      <c r="V10" s="1"/>
    </row>
    <row r="11" spans="3:25" ht="17" x14ac:dyDescent="0.2">
      <c r="C11" s="9"/>
      <c r="D11" s="14" t="s">
        <v>6</v>
      </c>
      <c r="E11" s="16">
        <v>0.72829999999999995</v>
      </c>
      <c r="F11" s="9"/>
      <c r="G11" s="15"/>
      <c r="H11" s="14" t="s">
        <v>6</v>
      </c>
      <c r="I11" s="17">
        <v>0.80389999999999995</v>
      </c>
      <c r="J11" s="9"/>
      <c r="K11" s="15"/>
      <c r="L11" s="14" t="s">
        <v>6</v>
      </c>
      <c r="M11" s="14">
        <v>0.79769999999999996</v>
      </c>
      <c r="N11" s="9"/>
      <c r="O11" s="15"/>
      <c r="P11" s="14" t="s">
        <v>6</v>
      </c>
      <c r="Q11" s="14">
        <v>0.80649999999999999</v>
      </c>
      <c r="R11" s="9"/>
      <c r="S11" s="9"/>
      <c r="T11" s="9" t="s">
        <v>6</v>
      </c>
      <c r="U11" s="18">
        <f>U10</f>
        <v>0.78590000000000004</v>
      </c>
      <c r="V11" s="1"/>
    </row>
    <row r="12" spans="3:25" ht="17" x14ac:dyDescent="0.2"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1"/>
      <c r="Y12">
        <f>(Q9+P8) / (P8+Q8+P9+Q9)</f>
        <v>0.703547189140735</v>
      </c>
    </row>
    <row r="13" spans="3:25" ht="17" x14ac:dyDescent="0.2">
      <c r="C13" s="9"/>
      <c r="D13" s="10" t="s">
        <v>8</v>
      </c>
      <c r="E13" s="10"/>
      <c r="F13" s="9"/>
      <c r="G13" s="9"/>
      <c r="H13" s="10" t="s">
        <v>3</v>
      </c>
      <c r="I13" s="10"/>
      <c r="J13" s="9"/>
      <c r="K13" s="9"/>
      <c r="L13" s="10" t="s">
        <v>4</v>
      </c>
      <c r="M13" s="10"/>
      <c r="N13" s="9"/>
      <c r="O13" s="9"/>
      <c r="P13" s="11" t="s">
        <v>5</v>
      </c>
      <c r="Q13" s="12"/>
      <c r="R13" s="9"/>
      <c r="S13" s="9"/>
      <c r="T13" s="10" t="s">
        <v>10</v>
      </c>
      <c r="U13" s="10"/>
      <c r="V13" s="1"/>
    </row>
    <row r="14" spans="3:25" ht="17" x14ac:dyDescent="0.2">
      <c r="C14" s="9"/>
      <c r="D14" s="13">
        <v>0</v>
      </c>
      <c r="E14" s="13">
        <v>1</v>
      </c>
      <c r="F14" s="9"/>
      <c r="G14" s="9"/>
      <c r="H14" s="13">
        <v>0</v>
      </c>
      <c r="I14" s="13">
        <v>1</v>
      </c>
      <c r="J14" s="9"/>
      <c r="K14" s="9"/>
      <c r="L14" s="13">
        <v>0</v>
      </c>
      <c r="M14" s="13">
        <v>1</v>
      </c>
      <c r="N14" s="9"/>
      <c r="O14" s="9"/>
      <c r="P14" s="13">
        <v>0</v>
      </c>
      <c r="Q14" s="13">
        <v>1</v>
      </c>
      <c r="R14" s="9"/>
      <c r="S14" s="9"/>
      <c r="T14" s="13">
        <v>0</v>
      </c>
      <c r="U14" s="13">
        <v>1</v>
      </c>
      <c r="V14" s="1"/>
    </row>
    <row r="15" spans="3:25" ht="16" customHeight="1" x14ac:dyDescent="0.2">
      <c r="C15" s="13" t="s">
        <v>11</v>
      </c>
      <c r="D15" s="13">
        <v>2910</v>
      </c>
      <c r="E15" s="13">
        <v>1763</v>
      </c>
      <c r="F15" s="9"/>
      <c r="G15" s="13" t="s">
        <v>11</v>
      </c>
      <c r="H15" s="13">
        <v>4373</v>
      </c>
      <c r="I15" s="13">
        <v>300</v>
      </c>
      <c r="J15" s="9"/>
      <c r="K15" s="13" t="s">
        <v>11</v>
      </c>
      <c r="L15" s="13">
        <v>4372</v>
      </c>
      <c r="M15" s="13">
        <v>301</v>
      </c>
      <c r="N15" s="9"/>
      <c r="O15" s="13" t="s">
        <v>11</v>
      </c>
      <c r="P15" s="13">
        <v>4350</v>
      </c>
      <c r="Q15" s="13">
        <v>323</v>
      </c>
      <c r="R15" s="9"/>
      <c r="S15" s="13" t="s">
        <v>11</v>
      </c>
      <c r="T15" s="13">
        <v>4673</v>
      </c>
      <c r="U15" s="13">
        <v>0</v>
      </c>
      <c r="V15" s="1"/>
      <c r="W15">
        <f>T9/(T8+T9)</f>
        <v>0.31053912152644386</v>
      </c>
    </row>
    <row r="16" spans="3:25" ht="17" x14ac:dyDescent="0.2">
      <c r="C16" s="13" t="s">
        <v>12</v>
      </c>
      <c r="D16" s="13">
        <v>801</v>
      </c>
      <c r="E16" s="13">
        <v>1302</v>
      </c>
      <c r="F16" s="9"/>
      <c r="G16" s="13" t="s">
        <v>12</v>
      </c>
      <c r="H16" s="13">
        <v>1661</v>
      </c>
      <c r="I16" s="13">
        <v>442</v>
      </c>
      <c r="J16" s="9"/>
      <c r="K16" s="13" t="s">
        <v>12</v>
      </c>
      <c r="L16" s="13">
        <v>1711</v>
      </c>
      <c r="M16" s="13">
        <v>392</v>
      </c>
      <c r="N16" s="9"/>
      <c r="O16" s="13" t="s">
        <v>12</v>
      </c>
      <c r="P16" s="13">
        <v>1648</v>
      </c>
      <c r="Q16" s="13">
        <v>455</v>
      </c>
      <c r="R16" s="9"/>
      <c r="S16" s="13" t="s">
        <v>12</v>
      </c>
      <c r="T16" s="13">
        <v>2103</v>
      </c>
      <c r="U16" s="13">
        <v>0</v>
      </c>
      <c r="V16" s="1"/>
    </row>
    <row r="17" spans="3:23" ht="17" x14ac:dyDescent="0.2">
      <c r="C17" s="9"/>
      <c r="D17" s="14" t="s">
        <v>13</v>
      </c>
      <c r="E17" s="18">
        <f>1-0.2667</f>
        <v>0.73330000000000006</v>
      </c>
      <c r="F17" s="9"/>
      <c r="G17" s="9"/>
      <c r="H17" s="14" t="s">
        <v>13</v>
      </c>
      <c r="I17" s="9">
        <f>1-0.1918</f>
        <v>0.80820000000000003</v>
      </c>
      <c r="J17" s="9"/>
      <c r="K17" s="9"/>
      <c r="L17" s="14" t="s">
        <v>13</v>
      </c>
      <c r="M17" s="9">
        <f>1-0.1956</f>
        <v>0.8044</v>
      </c>
      <c r="N17" s="9"/>
      <c r="O17" s="9"/>
      <c r="P17" s="14" t="s">
        <v>13</v>
      </c>
      <c r="Q17" s="9">
        <f>1-0.1913</f>
        <v>0.80869999999999997</v>
      </c>
      <c r="R17" s="9"/>
      <c r="S17" s="9"/>
      <c r="T17" s="14" t="s">
        <v>13</v>
      </c>
      <c r="U17" s="18">
        <f>1-0.214</f>
        <v>0.78600000000000003</v>
      </c>
      <c r="V17" s="1"/>
    </row>
    <row r="18" spans="3:23" ht="17" x14ac:dyDescent="0.2">
      <c r="C18" s="9"/>
      <c r="D18" s="14" t="s">
        <v>6</v>
      </c>
      <c r="E18" s="16">
        <v>0.72729999999999995</v>
      </c>
      <c r="F18" s="9"/>
      <c r="G18" s="9"/>
      <c r="H18" s="14" t="s">
        <v>6</v>
      </c>
      <c r="I18" s="9">
        <f>0.8055</f>
        <v>0.80549999999999999</v>
      </c>
      <c r="J18" s="9"/>
      <c r="K18" s="9"/>
      <c r="L18" s="14" t="s">
        <v>6</v>
      </c>
      <c r="M18" s="9">
        <v>0.79920000000000002</v>
      </c>
      <c r="N18" s="9"/>
      <c r="O18" s="9"/>
      <c r="P18" s="14" t="s">
        <v>6</v>
      </c>
      <c r="Q18" s="9">
        <v>0.80810000000000004</v>
      </c>
      <c r="R18" s="9"/>
      <c r="S18" s="9"/>
      <c r="T18" s="9" t="s">
        <v>6</v>
      </c>
      <c r="U18" s="18">
        <f>U17</f>
        <v>0.78600000000000003</v>
      </c>
      <c r="V18" s="1"/>
    </row>
    <row r="19" spans="3:23" ht="17" x14ac:dyDescent="0.2">
      <c r="C19" s="19"/>
      <c r="D19" s="19"/>
      <c r="E19" s="19"/>
      <c r="F19" s="1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19"/>
      <c r="U19" s="19"/>
      <c r="V19" s="1"/>
    </row>
    <row r="20" spans="3:23" ht="17" x14ac:dyDescent="0.2">
      <c r="C20" s="19"/>
      <c r="D20" s="19"/>
      <c r="E20" s="19"/>
      <c r="F20" s="1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19"/>
      <c r="U20" s="19"/>
      <c r="V20" s="1"/>
    </row>
    <row r="21" spans="3:23" ht="21" x14ac:dyDescent="0.25">
      <c r="C21" s="6" t="s">
        <v>15</v>
      </c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7"/>
    </row>
    <row r="22" spans="3:23" ht="17" x14ac:dyDescent="0.2">
      <c r="C22" s="19"/>
      <c r="D22" s="19"/>
      <c r="E22" s="1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19"/>
      <c r="U22" s="19"/>
      <c r="V22" s="1"/>
    </row>
    <row r="23" spans="3:23" ht="16" customHeight="1" x14ac:dyDescent="0.2">
      <c r="C23" s="9"/>
      <c r="D23" s="10" t="s">
        <v>7</v>
      </c>
      <c r="E23" s="10"/>
      <c r="F23" s="9"/>
      <c r="G23" s="9"/>
      <c r="H23" s="10" t="s">
        <v>0</v>
      </c>
      <c r="I23" s="10"/>
      <c r="J23" s="9"/>
      <c r="K23" s="9"/>
      <c r="L23" s="10" t="s">
        <v>1</v>
      </c>
      <c r="M23" s="10"/>
      <c r="N23" s="9"/>
      <c r="O23" s="9"/>
      <c r="P23" s="11" t="s">
        <v>2</v>
      </c>
      <c r="Q23" s="12"/>
      <c r="R23" s="9"/>
      <c r="S23" s="9"/>
      <c r="T23" s="10" t="s">
        <v>9</v>
      </c>
      <c r="U23" s="10"/>
      <c r="V23" s="1"/>
    </row>
    <row r="24" spans="3:23" ht="17" x14ac:dyDescent="0.2">
      <c r="C24" s="9"/>
      <c r="D24" s="13">
        <v>0</v>
      </c>
      <c r="E24" s="13">
        <v>1</v>
      </c>
      <c r="F24" s="9"/>
      <c r="G24" s="9"/>
      <c r="H24" s="13">
        <v>0</v>
      </c>
      <c r="I24" s="13">
        <v>1</v>
      </c>
      <c r="J24" s="9"/>
      <c r="K24" s="9"/>
      <c r="L24" s="13">
        <v>0</v>
      </c>
      <c r="M24" s="13">
        <v>1</v>
      </c>
      <c r="N24" s="9"/>
      <c r="O24" s="9"/>
      <c r="P24" s="13">
        <v>0</v>
      </c>
      <c r="Q24" s="13">
        <v>1</v>
      </c>
      <c r="R24" s="9"/>
      <c r="S24" s="9"/>
      <c r="T24" s="13">
        <v>0</v>
      </c>
      <c r="U24" s="13">
        <v>1</v>
      </c>
      <c r="V24" s="1"/>
    </row>
    <row r="25" spans="3:23" ht="17" x14ac:dyDescent="0.2">
      <c r="C25" s="13" t="s">
        <v>11</v>
      </c>
      <c r="D25" s="13">
        <v>3388</v>
      </c>
      <c r="E25" s="13">
        <v>2952</v>
      </c>
      <c r="F25" s="9"/>
      <c r="G25" s="13" t="s">
        <v>11</v>
      </c>
      <c r="H25" s="13">
        <v>2969</v>
      </c>
      <c r="I25" s="13">
        <v>3371</v>
      </c>
      <c r="J25" s="9"/>
      <c r="K25" s="13" t="s">
        <v>11</v>
      </c>
      <c r="L25" s="13">
        <v>2861</v>
      </c>
      <c r="M25" s="13">
        <v>3479</v>
      </c>
      <c r="N25" s="9"/>
      <c r="O25" s="13" t="s">
        <v>11</v>
      </c>
      <c r="P25" s="13">
        <v>3010</v>
      </c>
      <c r="Q25" s="13">
        <v>3330</v>
      </c>
      <c r="R25" s="9"/>
      <c r="S25" s="13" t="s">
        <v>11</v>
      </c>
      <c r="T25" s="13">
        <v>0</v>
      </c>
      <c r="U25" s="13">
        <v>6340</v>
      </c>
      <c r="V25" s="1"/>
      <c r="W25">
        <f>(0.5^2)*(U25+U26)</f>
        <v>3904.5</v>
      </c>
    </row>
    <row r="26" spans="3:23" ht="17" x14ac:dyDescent="0.2">
      <c r="C26" s="13" t="s">
        <v>12</v>
      </c>
      <c r="D26" s="13">
        <v>2205</v>
      </c>
      <c r="E26" s="13">
        <v>7073</v>
      </c>
      <c r="F26" s="9"/>
      <c r="G26" s="13" t="s">
        <v>12</v>
      </c>
      <c r="H26" s="13">
        <v>1566</v>
      </c>
      <c r="I26" s="13">
        <v>7712</v>
      </c>
      <c r="J26" s="9"/>
      <c r="K26" s="13" t="s">
        <v>12</v>
      </c>
      <c r="L26" s="13">
        <v>1551</v>
      </c>
      <c r="M26" s="13">
        <v>7727</v>
      </c>
      <c r="N26" s="9"/>
      <c r="O26" s="13" t="s">
        <v>12</v>
      </c>
      <c r="P26" s="13">
        <v>1564</v>
      </c>
      <c r="Q26" s="13">
        <v>7714</v>
      </c>
      <c r="R26" s="9"/>
      <c r="S26" s="13" t="s">
        <v>12</v>
      </c>
      <c r="T26" s="13">
        <v>0</v>
      </c>
      <c r="U26" s="13">
        <v>9278</v>
      </c>
      <c r="V26" s="1"/>
      <c r="W26">
        <f>W25/(U25+U26)</f>
        <v>0.25</v>
      </c>
    </row>
    <row r="27" spans="3:23" ht="17" x14ac:dyDescent="0.2">
      <c r="C27" s="9"/>
      <c r="D27" s="14" t="s">
        <v>13</v>
      </c>
      <c r="E27" s="9">
        <f>1-0.2557</f>
        <v>0.74429999999999996</v>
      </c>
      <c r="F27" s="9"/>
      <c r="G27" s="15"/>
      <c r="H27" s="14" t="s">
        <v>13</v>
      </c>
      <c r="I27" s="9">
        <f>1-0.2037</f>
        <v>0.79630000000000001</v>
      </c>
      <c r="J27" s="9"/>
      <c r="K27" s="15"/>
      <c r="L27" s="14" t="s">
        <v>13</v>
      </c>
      <c r="M27" s="9">
        <f>1-0.2072</f>
        <v>0.79279999999999995</v>
      </c>
      <c r="N27" s="9"/>
      <c r="O27" s="15"/>
      <c r="P27" s="14" t="s">
        <v>13</v>
      </c>
      <c r="Q27" s="9">
        <f>1-0.2034</f>
        <v>0.79659999999999997</v>
      </c>
      <c r="R27" s="9"/>
      <c r="S27" s="9"/>
      <c r="T27" s="14" t="s">
        <v>13</v>
      </c>
      <c r="U27" s="18">
        <f>1-0.2412</f>
        <v>0.75880000000000003</v>
      </c>
      <c r="V27" s="1"/>
    </row>
    <row r="28" spans="3:23" ht="17" x14ac:dyDescent="0.2">
      <c r="C28" s="9"/>
      <c r="D28" s="14" t="s">
        <v>6</v>
      </c>
      <c r="E28" s="16">
        <v>0.69950000000000001</v>
      </c>
      <c r="F28" s="9"/>
      <c r="G28" s="15"/>
      <c r="H28" s="14" t="s">
        <v>6</v>
      </c>
      <c r="I28" s="17">
        <v>0.747</v>
      </c>
      <c r="J28" s="9"/>
      <c r="K28" s="15"/>
      <c r="L28" s="14" t="s">
        <v>6</v>
      </c>
      <c r="M28" s="17">
        <v>0.75080000000000002</v>
      </c>
      <c r="N28" s="9"/>
      <c r="O28" s="15"/>
      <c r="P28" s="14" t="s">
        <v>6</v>
      </c>
      <c r="Q28" s="14">
        <v>0.75019999999999998</v>
      </c>
      <c r="R28" s="9"/>
      <c r="S28" s="9"/>
      <c r="T28" s="9" t="s">
        <v>6</v>
      </c>
      <c r="U28" s="18">
        <v>0.74939999999999996</v>
      </c>
      <c r="V28" s="1"/>
    </row>
    <row r="29" spans="3:23" ht="17" x14ac:dyDescent="0.2"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1"/>
    </row>
    <row r="30" spans="3:23" ht="16" customHeight="1" x14ac:dyDescent="0.2">
      <c r="C30" s="9"/>
      <c r="D30" s="10" t="s">
        <v>8</v>
      </c>
      <c r="E30" s="10"/>
      <c r="F30" s="9"/>
      <c r="G30" s="9"/>
      <c r="H30" s="10" t="s">
        <v>3</v>
      </c>
      <c r="I30" s="10"/>
      <c r="J30" s="9"/>
      <c r="K30" s="9"/>
      <c r="L30" s="10" t="s">
        <v>4</v>
      </c>
      <c r="M30" s="10"/>
      <c r="N30" s="9"/>
      <c r="O30" s="9"/>
      <c r="P30" s="11" t="s">
        <v>5</v>
      </c>
      <c r="Q30" s="12"/>
      <c r="R30" s="9"/>
      <c r="S30" s="9"/>
      <c r="T30" s="10" t="s">
        <v>10</v>
      </c>
      <c r="U30" s="10"/>
      <c r="V30" s="1"/>
    </row>
    <row r="31" spans="3:23" ht="17" x14ac:dyDescent="0.2">
      <c r="C31" s="9"/>
      <c r="D31" s="13">
        <v>0</v>
      </c>
      <c r="E31" s="13">
        <v>1</v>
      </c>
      <c r="F31" s="9"/>
      <c r="G31" s="9"/>
      <c r="H31" s="13">
        <v>0</v>
      </c>
      <c r="I31" s="13">
        <v>1</v>
      </c>
      <c r="J31" s="9"/>
      <c r="K31" s="9"/>
      <c r="L31" s="13">
        <v>0</v>
      </c>
      <c r="M31" s="13">
        <v>1</v>
      </c>
      <c r="N31" s="9"/>
      <c r="O31" s="9"/>
      <c r="P31" s="13">
        <v>0</v>
      </c>
      <c r="Q31" s="13">
        <v>1</v>
      </c>
      <c r="R31" s="9"/>
      <c r="S31" s="9"/>
      <c r="T31" s="13">
        <v>0</v>
      </c>
      <c r="U31" s="13">
        <v>1</v>
      </c>
      <c r="V31" s="1"/>
    </row>
    <row r="32" spans="3:23" ht="17" x14ac:dyDescent="0.2">
      <c r="C32" s="13" t="s">
        <v>11</v>
      </c>
      <c r="D32" s="13">
        <v>1450</v>
      </c>
      <c r="E32" s="13">
        <v>1328</v>
      </c>
      <c r="F32" s="9"/>
      <c r="G32" s="13" t="s">
        <v>11</v>
      </c>
      <c r="H32" s="13">
        <v>1249</v>
      </c>
      <c r="I32" s="13">
        <v>1529</v>
      </c>
      <c r="J32" s="9"/>
      <c r="K32" s="13" t="s">
        <v>11</v>
      </c>
      <c r="L32" s="13">
        <v>1225</v>
      </c>
      <c r="M32" s="13">
        <v>1553</v>
      </c>
      <c r="N32" s="9"/>
      <c r="O32" s="13" t="s">
        <v>11</v>
      </c>
      <c r="P32" s="13">
        <v>1295</v>
      </c>
      <c r="Q32" s="13">
        <v>1483</v>
      </c>
      <c r="R32" s="9"/>
      <c r="S32" s="13" t="s">
        <v>11</v>
      </c>
      <c r="T32" s="13">
        <v>0</v>
      </c>
      <c r="U32" s="13">
        <v>2778</v>
      </c>
      <c r="V32" s="1"/>
    </row>
    <row r="33" spans="3:22" ht="17" x14ac:dyDescent="0.2">
      <c r="C33" s="13" t="s">
        <v>12</v>
      </c>
      <c r="D33" s="13">
        <v>955</v>
      </c>
      <c r="E33" s="13">
        <v>3043</v>
      </c>
      <c r="F33" s="9"/>
      <c r="G33" s="13" t="s">
        <v>12</v>
      </c>
      <c r="H33" s="13">
        <v>671</v>
      </c>
      <c r="I33" s="13">
        <v>3327</v>
      </c>
      <c r="J33" s="9"/>
      <c r="K33" s="13" t="s">
        <v>12</v>
      </c>
      <c r="L33" s="13">
        <v>665</v>
      </c>
      <c r="M33" s="13">
        <v>3333</v>
      </c>
      <c r="N33" s="9"/>
      <c r="O33" s="13" t="s">
        <v>12</v>
      </c>
      <c r="P33" s="13">
        <v>683</v>
      </c>
      <c r="Q33" s="13">
        <v>3315</v>
      </c>
      <c r="R33" s="9"/>
      <c r="S33" s="13" t="s">
        <v>12</v>
      </c>
      <c r="T33" s="13">
        <v>0</v>
      </c>
      <c r="U33" s="13">
        <v>3998</v>
      </c>
      <c r="V33" s="1"/>
    </row>
    <row r="34" spans="3:22" ht="17" x14ac:dyDescent="0.2">
      <c r="C34" s="9"/>
      <c r="D34" s="14" t="s">
        <v>13</v>
      </c>
      <c r="E34" s="18">
        <f>1-0.2607</f>
        <v>0.73930000000000007</v>
      </c>
      <c r="F34" s="9"/>
      <c r="G34" s="9"/>
      <c r="H34" s="14" t="s">
        <v>13</v>
      </c>
      <c r="I34" s="9">
        <f>1-0.2069</f>
        <v>0.79310000000000003</v>
      </c>
      <c r="J34" s="9"/>
      <c r="K34" s="9"/>
      <c r="L34" s="14" t="s">
        <v>13</v>
      </c>
      <c r="M34" s="9">
        <f>1-0.2087</f>
        <v>0.7913</v>
      </c>
      <c r="N34" s="9"/>
      <c r="O34" s="9"/>
      <c r="P34" s="14" t="s">
        <v>13</v>
      </c>
      <c r="Q34" s="9">
        <f>1-0.2046</f>
        <v>0.7954</v>
      </c>
      <c r="R34" s="9"/>
      <c r="S34" s="9"/>
      <c r="T34" s="14" t="s">
        <v>13</v>
      </c>
      <c r="U34" s="18">
        <f>1-0.2419</f>
        <v>0.7581</v>
      </c>
      <c r="V34" s="1"/>
    </row>
    <row r="35" spans="3:22" ht="17" x14ac:dyDescent="0.2">
      <c r="C35" s="9"/>
      <c r="D35" s="14" t="s">
        <v>6</v>
      </c>
      <c r="E35" s="16">
        <v>0.69520000000000004</v>
      </c>
      <c r="F35" s="9"/>
      <c r="G35" s="9"/>
      <c r="H35" s="14" t="s">
        <v>6</v>
      </c>
      <c r="I35" s="9">
        <v>0.75419999999999998</v>
      </c>
      <c r="J35" s="9"/>
      <c r="K35" s="9"/>
      <c r="L35" s="14" t="s">
        <v>6</v>
      </c>
      <c r="M35" s="18">
        <v>0.76029999999999998</v>
      </c>
      <c r="N35" s="9"/>
      <c r="O35" s="9"/>
      <c r="P35" s="14" t="s">
        <v>6</v>
      </c>
      <c r="Q35" s="9">
        <v>0.76119999999999999</v>
      </c>
      <c r="R35" s="9"/>
      <c r="S35" s="9"/>
      <c r="T35" s="9" t="s">
        <v>6</v>
      </c>
      <c r="U35" s="18">
        <v>0.751</v>
      </c>
      <c r="V35" s="1"/>
    </row>
    <row r="36" spans="3:22" x14ac:dyDescent="0.2"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x14ac:dyDescent="0.2">
      <c r="C37" s="20" t="s">
        <v>17</v>
      </c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1"/>
    </row>
    <row r="38" spans="3:22" x14ac:dyDescent="0.2">
      <c r="C38" s="20" t="s">
        <v>16</v>
      </c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1"/>
    </row>
    <row r="39" spans="3:22" x14ac:dyDescent="0.2"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</row>
    <row r="40" spans="3:22" x14ac:dyDescent="0.2">
      <c r="F40" s="1"/>
      <c r="J40" s="1"/>
      <c r="N40" s="1"/>
      <c r="O40" s="1"/>
      <c r="P40" s="1"/>
      <c r="Q40" s="1"/>
      <c r="R40" s="1"/>
      <c r="S40" s="1"/>
      <c r="T40" s="1"/>
      <c r="U40" s="1"/>
      <c r="V40" s="1"/>
    </row>
    <row r="41" spans="3:22" x14ac:dyDescent="0.2">
      <c r="F41" s="1"/>
      <c r="J41" s="1"/>
      <c r="N41" s="1"/>
      <c r="O41" s="1"/>
      <c r="P41" s="1"/>
      <c r="Q41" s="1"/>
      <c r="R41" s="1"/>
      <c r="S41" s="1"/>
      <c r="T41" s="1"/>
      <c r="U41" s="1"/>
      <c r="V41" s="1"/>
    </row>
    <row r="42" spans="3:22" x14ac:dyDescent="0.2">
      <c r="F42" s="1"/>
      <c r="J42" s="1"/>
      <c r="N42" s="1"/>
      <c r="O42" s="1"/>
      <c r="P42" s="1"/>
      <c r="Q42" s="1"/>
      <c r="R42" s="1"/>
      <c r="S42" s="1"/>
      <c r="T42" s="1"/>
      <c r="U42" s="1"/>
      <c r="V42" s="1"/>
    </row>
    <row r="43" spans="3:22" x14ac:dyDescent="0.2">
      <c r="F43" s="1"/>
      <c r="J43" s="1"/>
      <c r="N43" s="1"/>
      <c r="O43" s="1"/>
      <c r="P43" s="1"/>
      <c r="Q43" s="1"/>
      <c r="R43" s="1"/>
      <c r="S43" s="1"/>
      <c r="T43" s="1"/>
      <c r="U43" s="1"/>
      <c r="V43" s="1"/>
    </row>
    <row r="44" spans="3:22" x14ac:dyDescent="0.2">
      <c r="F44" s="1"/>
      <c r="J44" s="1"/>
      <c r="N44" s="1"/>
      <c r="O44" s="1"/>
      <c r="P44" s="1"/>
      <c r="Q44" s="1"/>
      <c r="R44" s="1"/>
      <c r="S44" s="1"/>
      <c r="T44" s="1"/>
      <c r="U44" s="1"/>
      <c r="V44" s="1"/>
    </row>
    <row r="45" spans="3:22" x14ac:dyDescent="0.2">
      <c r="F45" s="1"/>
      <c r="J45" s="1"/>
      <c r="N45" s="1"/>
      <c r="O45" s="1"/>
      <c r="P45" s="1"/>
      <c r="Q45" s="1"/>
      <c r="R45" s="1"/>
      <c r="S45" s="1"/>
      <c r="T45" s="1"/>
      <c r="U45" s="1"/>
      <c r="V45" s="1"/>
    </row>
    <row r="46" spans="3:22" x14ac:dyDescent="0.2">
      <c r="F46" s="1"/>
      <c r="J46" s="1"/>
      <c r="N46" s="1"/>
      <c r="O46" s="1"/>
      <c r="P46" s="1"/>
      <c r="Q46" s="1"/>
      <c r="R46" s="1"/>
      <c r="S46" s="1"/>
      <c r="T46" s="1"/>
      <c r="U46" s="1"/>
      <c r="V46" s="1"/>
    </row>
    <row r="47" spans="3:22" x14ac:dyDescent="0.2">
      <c r="F47" s="1"/>
      <c r="J47" s="1"/>
      <c r="N47" s="1"/>
      <c r="O47" s="1"/>
      <c r="P47" s="1"/>
      <c r="Q47" s="1"/>
      <c r="R47" s="1"/>
      <c r="S47" s="1"/>
      <c r="T47" s="1"/>
      <c r="U47" s="1"/>
      <c r="V47" s="1"/>
    </row>
    <row r="48" spans="3:22" x14ac:dyDescent="0.2">
      <c r="F48" s="1"/>
      <c r="J48" s="1"/>
      <c r="N48" s="1"/>
      <c r="O48" s="1"/>
      <c r="P48" s="1"/>
      <c r="Q48" s="1"/>
      <c r="R48" s="1"/>
      <c r="S48" s="1"/>
      <c r="T48" s="1"/>
      <c r="U48" s="1"/>
      <c r="V48" s="1"/>
    </row>
    <row r="49" spans="6:22" x14ac:dyDescent="0.2">
      <c r="F49" s="1"/>
      <c r="J49" s="1"/>
      <c r="N49" s="1"/>
      <c r="O49" s="1"/>
      <c r="P49" s="1"/>
      <c r="Q49" s="1"/>
      <c r="R49" s="1"/>
      <c r="S49" s="1"/>
      <c r="T49" s="1"/>
      <c r="U49" s="1"/>
      <c r="V49" s="1"/>
    </row>
    <row r="50" spans="6:22" x14ac:dyDescent="0.2">
      <c r="F50" s="1"/>
      <c r="J50" s="1"/>
      <c r="N50" s="1"/>
      <c r="O50" s="1"/>
      <c r="P50" s="1"/>
      <c r="Q50" s="1"/>
      <c r="R50" s="1"/>
      <c r="S50" s="1"/>
      <c r="T50" s="1"/>
      <c r="U50" s="1"/>
      <c r="V50" s="1"/>
    </row>
    <row r="51" spans="6:22" x14ac:dyDescent="0.2">
      <c r="F51" s="1"/>
      <c r="J51" s="1"/>
      <c r="N51" s="1"/>
      <c r="O51" s="1"/>
      <c r="P51" s="1"/>
      <c r="Q51" s="1"/>
      <c r="R51" s="1"/>
      <c r="S51" s="1"/>
      <c r="T51" s="1"/>
      <c r="U51" s="1"/>
      <c r="V51" s="1"/>
    </row>
  </sheetData>
  <mergeCells count="24">
    <mergeCell ref="T6:U6"/>
    <mergeCell ref="T13:U13"/>
    <mergeCell ref="T23:U23"/>
    <mergeCell ref="T30:U30"/>
    <mergeCell ref="C21:U21"/>
    <mergeCell ref="C37:U37"/>
    <mergeCell ref="C38:U38"/>
    <mergeCell ref="D30:E30"/>
    <mergeCell ref="H30:I30"/>
    <mergeCell ref="L30:M30"/>
    <mergeCell ref="P30:Q30"/>
    <mergeCell ref="D23:E23"/>
    <mergeCell ref="H23:I23"/>
    <mergeCell ref="L23:M23"/>
    <mergeCell ref="P23:Q23"/>
    <mergeCell ref="C4:U4"/>
    <mergeCell ref="D13:E13"/>
    <mergeCell ref="D6:E6"/>
    <mergeCell ref="P6:Q6"/>
    <mergeCell ref="H13:I13"/>
    <mergeCell ref="L13:M13"/>
    <mergeCell ref="P13:Q13"/>
    <mergeCell ref="H6:I6"/>
    <mergeCell ref="L6:M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F29F2-C9FE-804F-8E6C-2F8249FEC20E}">
  <dimension ref="C3:T42"/>
  <sheetViews>
    <sheetView workbookViewId="0">
      <selection activeCell="C4" sqref="C4:R34"/>
    </sheetView>
  </sheetViews>
  <sheetFormatPr baseColWidth="10" defaultRowHeight="16" x14ac:dyDescent="0.2"/>
  <cols>
    <col min="3" max="3" width="3.83203125" customWidth="1"/>
    <col min="4" max="5" width="8.83203125" customWidth="1"/>
    <col min="6" max="6" width="4.83203125" customWidth="1"/>
    <col min="7" max="7" width="3.83203125" customWidth="1"/>
    <col min="8" max="9" width="8.83203125" customWidth="1"/>
    <col min="10" max="10" width="4.83203125" customWidth="1"/>
    <col min="11" max="11" width="3.83203125" customWidth="1"/>
    <col min="12" max="13" width="8.83203125" customWidth="1"/>
    <col min="14" max="14" width="4.83203125" customWidth="1"/>
    <col min="15" max="15" width="3.83203125" customWidth="1"/>
    <col min="16" max="17" width="8.83203125" customWidth="1"/>
    <col min="18" max="18" width="4" customWidth="1"/>
  </cols>
  <sheetData>
    <row r="3" spans="3:20" x14ac:dyDescent="0.2"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3:20" ht="21" x14ac:dyDescent="0.25">
      <c r="C4" s="6" t="s">
        <v>15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1"/>
      <c r="T4" s="1"/>
    </row>
    <row r="5" spans="3:20" x14ac:dyDescent="0.2"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 spans="3:20" ht="17" x14ac:dyDescent="0.2">
      <c r="C6" s="9"/>
      <c r="D6" s="10" t="s">
        <v>7</v>
      </c>
      <c r="E6" s="10"/>
      <c r="F6" s="9"/>
      <c r="G6" s="9"/>
      <c r="H6" s="10" t="s">
        <v>0</v>
      </c>
      <c r="I6" s="10"/>
      <c r="J6" s="9"/>
      <c r="K6" s="9"/>
      <c r="L6" s="10" t="s">
        <v>1</v>
      </c>
      <c r="M6" s="10"/>
      <c r="N6" s="9"/>
      <c r="O6" s="9"/>
      <c r="P6" s="11" t="s">
        <v>2</v>
      </c>
      <c r="Q6" s="12"/>
      <c r="R6" s="1"/>
      <c r="S6" s="1"/>
      <c r="T6" s="1"/>
    </row>
    <row r="7" spans="3:20" ht="17" x14ac:dyDescent="0.2">
      <c r="C7" s="9"/>
      <c r="D7" s="13">
        <v>0</v>
      </c>
      <c r="E7" s="13">
        <v>1</v>
      </c>
      <c r="F7" s="9"/>
      <c r="G7" s="9"/>
      <c r="H7" s="13">
        <v>0</v>
      </c>
      <c r="I7" s="13">
        <v>1</v>
      </c>
      <c r="J7" s="9"/>
      <c r="K7" s="9"/>
      <c r="L7" s="13">
        <v>0</v>
      </c>
      <c r="M7" s="13">
        <v>1</v>
      </c>
      <c r="N7" s="9"/>
      <c r="O7" s="9"/>
      <c r="P7" s="13">
        <v>0</v>
      </c>
      <c r="Q7" s="13">
        <v>1</v>
      </c>
      <c r="R7" s="1"/>
      <c r="S7" s="1"/>
      <c r="T7" s="1"/>
    </row>
    <row r="8" spans="3:20" ht="16" customHeight="1" x14ac:dyDescent="0.2">
      <c r="C8" s="13" t="s">
        <v>11</v>
      </c>
      <c r="D8" s="13">
        <v>3388</v>
      </c>
      <c r="E8" s="13">
        <v>2952</v>
      </c>
      <c r="F8" s="9"/>
      <c r="G8" s="13" t="s">
        <v>11</v>
      </c>
      <c r="H8" s="13">
        <v>2970</v>
      </c>
      <c r="I8" s="13">
        <v>3370</v>
      </c>
      <c r="J8" s="9"/>
      <c r="K8" s="13" t="s">
        <v>11</v>
      </c>
      <c r="L8" s="13">
        <v>2308</v>
      </c>
      <c r="M8" s="13">
        <v>4032</v>
      </c>
      <c r="N8" s="9"/>
      <c r="O8" s="13" t="s">
        <v>11</v>
      </c>
      <c r="P8" s="13">
        <v>3010</v>
      </c>
      <c r="Q8" s="13">
        <v>3330</v>
      </c>
      <c r="R8" s="1"/>
      <c r="S8" s="1"/>
      <c r="T8" s="1"/>
    </row>
    <row r="9" spans="3:20" ht="17" x14ac:dyDescent="0.2">
      <c r="C9" s="13" t="s">
        <v>12</v>
      </c>
      <c r="D9" s="13">
        <v>2205</v>
      </c>
      <c r="E9" s="13">
        <v>7073</v>
      </c>
      <c r="F9" s="9"/>
      <c r="G9" s="13" t="s">
        <v>12</v>
      </c>
      <c r="H9" s="13">
        <v>1565</v>
      </c>
      <c r="I9" s="13">
        <v>7713</v>
      </c>
      <c r="J9" s="9"/>
      <c r="K9" s="13" t="s">
        <v>12</v>
      </c>
      <c r="L9" s="13">
        <v>2900</v>
      </c>
      <c r="M9" s="13">
        <v>6378</v>
      </c>
      <c r="N9" s="9"/>
      <c r="O9" s="13" t="s">
        <v>12</v>
      </c>
      <c r="P9" s="13">
        <v>1564</v>
      </c>
      <c r="Q9" s="13">
        <v>7714</v>
      </c>
      <c r="R9" s="1"/>
      <c r="S9" s="1"/>
      <c r="T9" s="1"/>
    </row>
    <row r="10" spans="3:20" ht="17" x14ac:dyDescent="0.2">
      <c r="C10" s="9"/>
      <c r="D10" s="14" t="s">
        <v>13</v>
      </c>
      <c r="E10" s="9">
        <f>1-0.2557</f>
        <v>0.74429999999999996</v>
      </c>
      <c r="F10" s="9"/>
      <c r="G10" s="15"/>
      <c r="H10" s="14" t="s">
        <v>13</v>
      </c>
      <c r="I10" s="9">
        <f>1-0.2037</f>
        <v>0.79630000000000001</v>
      </c>
      <c r="J10" s="9"/>
      <c r="K10" s="15"/>
      <c r="L10" s="14" t="s">
        <v>13</v>
      </c>
      <c r="M10" s="9">
        <f>1-0.2068</f>
        <v>0.79320000000000002</v>
      </c>
      <c r="N10" s="9"/>
      <c r="O10" s="15"/>
      <c r="P10" s="14" t="s">
        <v>13</v>
      </c>
      <c r="Q10" s="9">
        <f>1-0.2034</f>
        <v>0.79659999999999997</v>
      </c>
      <c r="R10" s="1"/>
      <c r="S10" s="1"/>
      <c r="T10" s="1"/>
    </row>
    <row r="11" spans="3:20" ht="17" x14ac:dyDescent="0.2">
      <c r="C11" s="9"/>
      <c r="D11" s="14" t="s">
        <v>6</v>
      </c>
      <c r="E11" s="16">
        <v>0.69950000000000001</v>
      </c>
      <c r="F11" s="9"/>
      <c r="G11" s="15"/>
      <c r="H11" s="14" t="s">
        <v>6</v>
      </c>
      <c r="I11" s="17">
        <v>0.74719999999999998</v>
      </c>
      <c r="J11" s="9"/>
      <c r="K11" s="15"/>
      <c r="L11" s="14" t="s">
        <v>6</v>
      </c>
      <c r="M11" s="17">
        <v>0.78900000000000003</v>
      </c>
      <c r="N11" s="9"/>
      <c r="O11" s="15"/>
      <c r="P11" s="14" t="s">
        <v>6</v>
      </c>
      <c r="Q11" s="14">
        <v>0.75019999999999998</v>
      </c>
      <c r="R11" s="1"/>
      <c r="S11" s="1"/>
      <c r="T11" s="1"/>
    </row>
    <row r="12" spans="3:20" ht="17" x14ac:dyDescent="0.2"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1"/>
      <c r="S12" s="1"/>
      <c r="T12" s="1"/>
    </row>
    <row r="13" spans="3:20" ht="17" x14ac:dyDescent="0.2">
      <c r="C13" s="9"/>
      <c r="D13" s="10" t="s">
        <v>8</v>
      </c>
      <c r="E13" s="10"/>
      <c r="F13" s="9"/>
      <c r="G13" s="9"/>
      <c r="H13" s="10" t="s">
        <v>3</v>
      </c>
      <c r="I13" s="10"/>
      <c r="J13" s="9"/>
      <c r="K13" s="9"/>
      <c r="L13" s="10" t="s">
        <v>4</v>
      </c>
      <c r="M13" s="10"/>
      <c r="N13" s="9"/>
      <c r="O13" s="9"/>
      <c r="P13" s="11" t="s">
        <v>5</v>
      </c>
      <c r="Q13" s="12"/>
      <c r="R13" s="1"/>
      <c r="S13" s="1"/>
      <c r="T13" s="1"/>
    </row>
    <row r="14" spans="3:20" ht="17" x14ac:dyDescent="0.2">
      <c r="C14" s="9"/>
      <c r="D14" s="13">
        <v>0</v>
      </c>
      <c r="E14" s="13">
        <v>1</v>
      </c>
      <c r="F14" s="9"/>
      <c r="G14" s="9"/>
      <c r="H14" s="13">
        <v>0</v>
      </c>
      <c r="I14" s="13">
        <v>1</v>
      </c>
      <c r="J14" s="9"/>
      <c r="K14" s="9"/>
      <c r="L14" s="13">
        <v>0</v>
      </c>
      <c r="M14" s="13">
        <v>1</v>
      </c>
      <c r="N14" s="9"/>
      <c r="O14" s="9"/>
      <c r="P14" s="13">
        <v>0</v>
      </c>
      <c r="Q14" s="13">
        <v>1</v>
      </c>
      <c r="R14" s="1"/>
      <c r="S14" s="1"/>
      <c r="T14" s="1"/>
    </row>
    <row r="15" spans="3:20" ht="16" customHeight="1" x14ac:dyDescent="0.2">
      <c r="C15" s="13" t="s">
        <v>11</v>
      </c>
      <c r="D15" s="13">
        <v>1450</v>
      </c>
      <c r="E15" s="13">
        <v>1328</v>
      </c>
      <c r="F15" s="9"/>
      <c r="G15" s="13" t="s">
        <v>11</v>
      </c>
      <c r="H15" s="13">
        <v>1249</v>
      </c>
      <c r="I15" s="13">
        <v>1529</v>
      </c>
      <c r="J15" s="9"/>
      <c r="K15" s="13" t="s">
        <v>11</v>
      </c>
      <c r="L15" s="13">
        <v>1229</v>
      </c>
      <c r="M15" s="13">
        <v>1549</v>
      </c>
      <c r="N15" s="9"/>
      <c r="O15" s="13" t="s">
        <v>11</v>
      </c>
      <c r="P15" s="13">
        <v>1295</v>
      </c>
      <c r="Q15" s="13">
        <v>1483</v>
      </c>
      <c r="R15" s="1"/>
      <c r="S15" s="1"/>
      <c r="T15" s="1"/>
    </row>
    <row r="16" spans="3:20" ht="17" x14ac:dyDescent="0.2">
      <c r="C16" s="13" t="s">
        <v>12</v>
      </c>
      <c r="D16" s="13">
        <v>955</v>
      </c>
      <c r="E16" s="13">
        <v>3043</v>
      </c>
      <c r="F16" s="9"/>
      <c r="G16" s="13" t="s">
        <v>12</v>
      </c>
      <c r="H16" s="13">
        <v>671</v>
      </c>
      <c r="I16" s="13">
        <v>3327</v>
      </c>
      <c r="J16" s="9"/>
      <c r="K16" s="13" t="s">
        <v>12</v>
      </c>
      <c r="L16" s="13">
        <v>676</v>
      </c>
      <c r="M16" s="13">
        <v>3322</v>
      </c>
      <c r="N16" s="9"/>
      <c r="O16" s="13" t="s">
        <v>12</v>
      </c>
      <c r="P16" s="13">
        <v>683</v>
      </c>
      <c r="Q16" s="13">
        <v>3315</v>
      </c>
      <c r="R16" s="1"/>
      <c r="S16" s="1"/>
      <c r="T16" s="1"/>
    </row>
    <row r="17" spans="3:20" ht="17" x14ac:dyDescent="0.2">
      <c r="C17" s="9"/>
      <c r="D17" s="14" t="s">
        <v>13</v>
      </c>
      <c r="E17" s="18">
        <f>1-0.2607</f>
        <v>0.73930000000000007</v>
      </c>
      <c r="F17" s="9"/>
      <c r="G17" s="9"/>
      <c r="H17" s="14" t="s">
        <v>13</v>
      </c>
      <c r="I17" s="9">
        <f>1-0.2069</f>
        <v>0.79310000000000003</v>
      </c>
      <c r="J17" s="9"/>
      <c r="K17" s="9"/>
      <c r="L17" s="14" t="s">
        <v>13</v>
      </c>
      <c r="M17" s="9">
        <f>1-0.2087</f>
        <v>0.7913</v>
      </c>
      <c r="N17" s="9"/>
      <c r="O17" s="9"/>
      <c r="P17" s="14" t="s">
        <v>13</v>
      </c>
      <c r="Q17" s="9">
        <f>1-0.2046</f>
        <v>0.7954</v>
      </c>
      <c r="R17" s="1"/>
      <c r="S17" s="1"/>
      <c r="T17" s="1"/>
    </row>
    <row r="18" spans="3:20" ht="17" x14ac:dyDescent="0.2">
      <c r="C18" s="9"/>
      <c r="D18" s="14" t="s">
        <v>6</v>
      </c>
      <c r="E18" s="16">
        <v>0.69520000000000004</v>
      </c>
      <c r="F18" s="9"/>
      <c r="G18" s="9"/>
      <c r="H18" s="14" t="s">
        <v>6</v>
      </c>
      <c r="I18" s="9">
        <v>0.75419999999999998</v>
      </c>
      <c r="J18" s="9"/>
      <c r="K18" s="9"/>
      <c r="L18" s="14" t="s">
        <v>6</v>
      </c>
      <c r="M18" s="9">
        <v>0.77170000000000005</v>
      </c>
      <c r="N18" s="9"/>
      <c r="O18" s="9"/>
      <c r="P18" s="14" t="s">
        <v>6</v>
      </c>
      <c r="Q18" s="9">
        <v>0.76119999999999999</v>
      </c>
      <c r="R18" s="1"/>
      <c r="S18" s="1"/>
      <c r="T18" s="1"/>
    </row>
    <row r="19" spans="3:20" x14ac:dyDescent="0.2"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</row>
    <row r="20" spans="3:20" x14ac:dyDescent="0.2"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</row>
    <row r="21" spans="3:20" x14ac:dyDescent="0.2"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</row>
    <row r="22" spans="3:20" x14ac:dyDescent="0.2"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</row>
    <row r="23" spans="3:20" x14ac:dyDescent="0.2">
      <c r="F23" s="1"/>
      <c r="G23" s="1"/>
      <c r="H23" s="2" t="s">
        <v>9</v>
      </c>
      <c r="I23" s="2"/>
      <c r="J23" s="1"/>
      <c r="N23" s="1"/>
      <c r="O23" s="1"/>
      <c r="P23" s="1"/>
      <c r="Q23" s="1"/>
      <c r="R23" s="1"/>
      <c r="S23" s="1"/>
      <c r="T23" s="1"/>
    </row>
    <row r="24" spans="3:20" x14ac:dyDescent="0.2">
      <c r="F24" s="1"/>
      <c r="G24" s="1"/>
      <c r="H24" s="3">
        <v>0</v>
      </c>
      <c r="I24" s="3">
        <v>1</v>
      </c>
      <c r="J24" s="1"/>
      <c r="N24" s="1"/>
      <c r="O24" s="1"/>
      <c r="P24" s="1"/>
      <c r="Q24" s="1"/>
      <c r="R24" s="1"/>
      <c r="S24" s="1"/>
      <c r="T24" s="1"/>
    </row>
    <row r="25" spans="3:20" ht="16" customHeight="1" x14ac:dyDescent="0.2">
      <c r="F25" s="1"/>
      <c r="G25" s="3" t="s">
        <v>11</v>
      </c>
      <c r="H25" s="3">
        <v>6340</v>
      </c>
      <c r="I25" s="3">
        <v>0</v>
      </c>
      <c r="J25" s="1"/>
      <c r="N25" s="1"/>
      <c r="O25" s="1"/>
      <c r="P25" s="1"/>
      <c r="Q25" s="1"/>
      <c r="R25" s="1"/>
      <c r="S25" s="1"/>
      <c r="T25" s="1"/>
    </row>
    <row r="26" spans="3:20" x14ac:dyDescent="0.2">
      <c r="F26" s="1"/>
      <c r="G26" s="3" t="s">
        <v>12</v>
      </c>
      <c r="H26" s="3">
        <v>9278</v>
      </c>
      <c r="I26" s="3">
        <v>0</v>
      </c>
      <c r="J26" s="1"/>
      <c r="N26" s="1"/>
      <c r="O26" s="1"/>
      <c r="P26" s="1"/>
      <c r="Q26" s="1"/>
      <c r="R26" s="1"/>
      <c r="S26" s="1"/>
      <c r="T26" s="1"/>
    </row>
    <row r="27" spans="3:20" x14ac:dyDescent="0.2">
      <c r="F27" s="1"/>
      <c r="G27" s="1"/>
      <c r="H27" s="4" t="s">
        <v>13</v>
      </c>
      <c r="I27" s="5">
        <f>1 - H25/(H25+H26)</f>
        <v>0.59405813804584451</v>
      </c>
      <c r="J27" s="1"/>
      <c r="N27" s="1"/>
      <c r="O27" s="1"/>
      <c r="P27" s="1"/>
      <c r="Q27" s="1"/>
      <c r="R27" s="1"/>
      <c r="S27" s="1"/>
      <c r="T27" s="1"/>
    </row>
    <row r="28" spans="3:20" x14ac:dyDescent="0.2">
      <c r="F28" s="1"/>
      <c r="G28" s="1"/>
      <c r="H28" s="1"/>
      <c r="I28" s="1"/>
      <c r="J28" s="1"/>
      <c r="N28" s="1"/>
      <c r="O28" s="1"/>
      <c r="P28" s="1"/>
      <c r="Q28" s="1"/>
      <c r="R28" s="1"/>
      <c r="S28" s="1"/>
      <c r="T28" s="1"/>
    </row>
    <row r="29" spans="3:20" x14ac:dyDescent="0.2">
      <c r="F29" s="1"/>
      <c r="G29" s="1"/>
      <c r="H29" s="1"/>
      <c r="I29" s="1"/>
      <c r="J29" s="1"/>
      <c r="N29" s="1"/>
      <c r="O29" s="1"/>
      <c r="P29" s="1"/>
      <c r="Q29" s="1"/>
      <c r="R29" s="1"/>
      <c r="S29" s="1"/>
      <c r="T29" s="1"/>
    </row>
    <row r="30" spans="3:20" x14ac:dyDescent="0.2">
      <c r="F30" s="1"/>
      <c r="G30" s="1"/>
      <c r="H30" s="2" t="s">
        <v>10</v>
      </c>
      <c r="I30" s="2"/>
      <c r="J30" s="1"/>
      <c r="N30" s="1"/>
      <c r="O30" s="1"/>
      <c r="P30" s="1"/>
      <c r="Q30" s="1"/>
      <c r="R30" s="1"/>
      <c r="S30" s="1"/>
      <c r="T30" s="1"/>
    </row>
    <row r="31" spans="3:20" x14ac:dyDescent="0.2">
      <c r="F31" s="1"/>
      <c r="G31" s="1"/>
      <c r="H31" s="3">
        <v>0</v>
      </c>
      <c r="I31" s="3">
        <v>1</v>
      </c>
      <c r="J31" s="1"/>
      <c r="N31" s="1"/>
      <c r="O31" s="1"/>
      <c r="P31" s="1"/>
      <c r="Q31" s="1"/>
      <c r="R31" s="1"/>
      <c r="S31" s="1"/>
      <c r="T31" s="1"/>
    </row>
    <row r="32" spans="3:20" ht="16" customHeight="1" x14ac:dyDescent="0.2">
      <c r="F32" s="1"/>
      <c r="G32" s="3" t="s">
        <v>11</v>
      </c>
      <c r="H32" s="3">
        <v>2778</v>
      </c>
      <c r="I32" s="3">
        <v>0</v>
      </c>
      <c r="J32" s="1"/>
      <c r="N32" s="1"/>
      <c r="O32" s="1"/>
      <c r="P32" s="1"/>
      <c r="Q32" s="1"/>
      <c r="R32" s="1"/>
      <c r="S32" s="1"/>
      <c r="T32" s="1"/>
    </row>
    <row r="33" spans="6:20" x14ac:dyDescent="0.2">
      <c r="F33" s="1"/>
      <c r="G33" s="3" t="s">
        <v>12</v>
      </c>
      <c r="H33" s="3">
        <v>3998</v>
      </c>
      <c r="I33" s="3">
        <v>0</v>
      </c>
      <c r="J33" s="1"/>
      <c r="N33" s="1"/>
      <c r="O33" s="1"/>
      <c r="P33" s="1"/>
      <c r="Q33" s="1"/>
      <c r="R33" s="1"/>
      <c r="S33" s="1"/>
      <c r="T33" s="1"/>
    </row>
    <row r="34" spans="6:20" x14ac:dyDescent="0.2">
      <c r="F34" s="1"/>
      <c r="G34" s="1"/>
      <c r="H34" s="4" t="s">
        <v>13</v>
      </c>
      <c r="I34" s="5">
        <f>1 - H32/(H33+H32)</f>
        <v>0.59002361275088555</v>
      </c>
      <c r="J34" s="1"/>
      <c r="N34" s="1"/>
      <c r="O34" s="1"/>
      <c r="P34" s="1"/>
      <c r="Q34" s="1"/>
      <c r="R34" s="1"/>
      <c r="S34" s="1"/>
      <c r="T34" s="1"/>
    </row>
    <row r="35" spans="6:20" x14ac:dyDescent="0.2">
      <c r="F35" s="1"/>
      <c r="G35" s="1"/>
      <c r="H35" s="1"/>
      <c r="I35" s="1"/>
      <c r="J35" s="1"/>
      <c r="N35" s="1"/>
      <c r="O35" s="1"/>
      <c r="P35" s="1"/>
      <c r="Q35" s="1"/>
      <c r="R35" s="1"/>
      <c r="S35" s="1"/>
      <c r="T35" s="1"/>
    </row>
    <row r="36" spans="6:20" x14ac:dyDescent="0.2"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</row>
    <row r="37" spans="6:20" x14ac:dyDescent="0.2"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</row>
    <row r="38" spans="6:20" x14ac:dyDescent="0.2"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</row>
    <row r="39" spans="6:20" x14ac:dyDescent="0.2"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</row>
    <row r="40" spans="6:20" x14ac:dyDescent="0.2"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</row>
    <row r="41" spans="6:20" x14ac:dyDescent="0.2"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</row>
    <row r="42" spans="6:20" x14ac:dyDescent="0.2"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</row>
  </sheetData>
  <mergeCells count="11">
    <mergeCell ref="H23:I23"/>
    <mergeCell ref="D6:E6"/>
    <mergeCell ref="H30:I30"/>
    <mergeCell ref="D13:E13"/>
    <mergeCell ref="H13:I13"/>
    <mergeCell ref="L13:M13"/>
    <mergeCell ref="P13:Q13"/>
    <mergeCell ref="H6:I6"/>
    <mergeCell ref="L6:M6"/>
    <mergeCell ref="P6:Q6"/>
    <mergeCell ref="C4:R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 Year</vt:lpstr>
      <vt:lpstr>3 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 Joe</dc:creator>
  <cp:lastModifiedBy>Albert Joe</cp:lastModifiedBy>
  <dcterms:created xsi:type="dcterms:W3CDTF">2023-04-23T06:52:18Z</dcterms:created>
  <dcterms:modified xsi:type="dcterms:W3CDTF">2023-04-26T03:00:14Z</dcterms:modified>
</cp:coreProperties>
</file>