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5" yWindow="15" windowWidth="15750" windowHeight="9600" activeTab="2"/>
  </bookViews>
  <sheets>
    <sheet name="номинал" sheetId="1" r:id="rId1"/>
    <sheet name="структура" sheetId="3256" r:id="rId2"/>
    <sheet name="темпы" sheetId="16560" r:id="rId3"/>
  </sheets>
  <calcPr calcId="145621"/>
</workbook>
</file>

<file path=xl/calcChain.xml><?xml version="1.0" encoding="utf-8"?>
<calcChain xmlns="http://schemas.openxmlformats.org/spreadsheetml/2006/main">
  <c r="F5" i="16560" l="1"/>
  <c r="G5" i="16560"/>
  <c r="G6" i="16560"/>
  <c r="G8" i="16560"/>
  <c r="G9" i="16560"/>
  <c r="G10" i="16560"/>
  <c r="G11" i="16560"/>
  <c r="G13" i="16560"/>
  <c r="G14" i="16560"/>
  <c r="G15" i="16560"/>
  <c r="G16" i="16560"/>
  <c r="G18" i="16560"/>
  <c r="G22" i="16560"/>
  <c r="G23" i="16560"/>
  <c r="G24" i="16560"/>
  <c r="G26" i="16560"/>
  <c r="G27" i="16560"/>
  <c r="G28" i="16560"/>
  <c r="G29" i="16560"/>
  <c r="G30" i="16560"/>
  <c r="G33" i="16560"/>
  <c r="G34" i="16560"/>
  <c r="G35" i="16560"/>
  <c r="G36" i="16560"/>
  <c r="G37" i="16560"/>
  <c r="G38" i="16560"/>
  <c r="G39" i="16560"/>
  <c r="G40" i="16560"/>
  <c r="H20" i="1"/>
  <c r="H41" i="1"/>
  <c r="H31" i="1"/>
  <c r="H19" i="1" l="1"/>
  <c r="H16" i="3256" l="1"/>
  <c r="H33" i="3256"/>
  <c r="H38" i="3256"/>
  <c r="H15" i="3256"/>
  <c r="H36" i="3256"/>
  <c r="H31" i="3256"/>
  <c r="H23" i="3256"/>
  <c r="H18" i="3256"/>
  <c r="H14" i="3256"/>
  <c r="H10" i="3256"/>
  <c r="H6" i="3256"/>
  <c r="H19" i="3256"/>
  <c r="H11" i="3256"/>
  <c r="H40" i="3256"/>
  <c r="H35" i="3256"/>
  <c r="H30" i="3256"/>
  <c r="H22" i="3256"/>
  <c r="H17" i="3256"/>
  <c r="H20" i="3256" s="1"/>
  <c r="H13" i="3256"/>
  <c r="H9" i="3256"/>
  <c r="H5" i="3256"/>
  <c r="H39" i="3256"/>
  <c r="H34" i="3256"/>
  <c r="H25" i="3256"/>
  <c r="H21" i="3256"/>
  <c r="H12" i="3256"/>
  <c r="H8" i="3256"/>
  <c r="H24" i="3256"/>
  <c r="H7" i="3256"/>
  <c r="H41" i="3256"/>
  <c r="F6" i="16560"/>
  <c r="F8" i="16560"/>
  <c r="F9" i="16560"/>
  <c r="F10" i="16560"/>
  <c r="F11" i="16560"/>
  <c r="F13" i="16560"/>
  <c r="F14" i="16560"/>
  <c r="F15" i="16560"/>
  <c r="F16" i="16560"/>
  <c r="F18" i="16560"/>
  <c r="F22" i="16560"/>
  <c r="F23" i="16560"/>
  <c r="F24" i="16560"/>
  <c r="F26" i="16560"/>
  <c r="F27" i="16560"/>
  <c r="F28" i="16560"/>
  <c r="F29" i="16560"/>
  <c r="F30" i="16560"/>
  <c r="F33" i="16560"/>
  <c r="F34" i="16560"/>
  <c r="F35" i="16560"/>
  <c r="F36" i="16560"/>
  <c r="F37" i="16560"/>
  <c r="F38" i="16560"/>
  <c r="F39" i="16560"/>
  <c r="F40" i="16560"/>
  <c r="G41" i="1"/>
  <c r="G25" i="1"/>
  <c r="G25" i="16560" s="1"/>
  <c r="G21" i="1"/>
  <c r="G12" i="1"/>
  <c r="G12" i="16560" s="1"/>
  <c r="G7" i="1"/>
  <c r="G7" i="16560" s="1"/>
  <c r="F21" i="16560" l="1"/>
  <c r="G21" i="16560"/>
  <c r="G31" i="1"/>
  <c r="G31" i="16560" s="1"/>
  <c r="F41" i="16560"/>
  <c r="G41" i="16560"/>
  <c r="E6" i="16560"/>
  <c r="E8" i="16560"/>
  <c r="E9" i="16560"/>
  <c r="E10" i="16560"/>
  <c r="E11" i="16560"/>
  <c r="E13" i="16560"/>
  <c r="E14" i="16560"/>
  <c r="E15" i="16560"/>
  <c r="E16" i="16560"/>
  <c r="E18" i="16560"/>
  <c r="E21" i="16560"/>
  <c r="E22" i="16560"/>
  <c r="E23" i="16560"/>
  <c r="E24" i="16560"/>
  <c r="E26" i="16560"/>
  <c r="E27" i="16560"/>
  <c r="E28" i="16560"/>
  <c r="E29" i="16560"/>
  <c r="E30" i="16560"/>
  <c r="E33" i="16560"/>
  <c r="E34" i="16560"/>
  <c r="E35" i="16560"/>
  <c r="E36" i="16560"/>
  <c r="E37" i="16560"/>
  <c r="E38" i="16560"/>
  <c r="E39" i="16560"/>
  <c r="E40" i="16560"/>
  <c r="E41" i="16560"/>
  <c r="E5" i="16560"/>
  <c r="D6" i="16560"/>
  <c r="D7" i="16560"/>
  <c r="D8" i="16560"/>
  <c r="D9" i="16560"/>
  <c r="D10" i="16560"/>
  <c r="D11" i="16560"/>
  <c r="D12" i="16560"/>
  <c r="D13" i="16560"/>
  <c r="D14" i="16560"/>
  <c r="D15" i="16560"/>
  <c r="D16" i="16560"/>
  <c r="D18" i="16560"/>
  <c r="D21" i="16560"/>
  <c r="D22" i="16560"/>
  <c r="D23" i="16560"/>
  <c r="D24" i="16560"/>
  <c r="D25" i="16560"/>
  <c r="D26" i="16560"/>
  <c r="D27" i="16560"/>
  <c r="D28" i="16560"/>
  <c r="D29" i="16560"/>
  <c r="D30" i="16560"/>
  <c r="D31" i="16560"/>
  <c r="D33" i="16560"/>
  <c r="D34" i="16560"/>
  <c r="D35" i="16560"/>
  <c r="D36" i="16560"/>
  <c r="D37" i="16560"/>
  <c r="D38" i="16560"/>
  <c r="D39" i="16560"/>
  <c r="D40" i="16560"/>
  <c r="D41" i="16560"/>
  <c r="D5" i="16560"/>
  <c r="E19" i="1"/>
  <c r="E17" i="1" s="1"/>
  <c r="D19" i="1"/>
  <c r="D17" i="1" s="1"/>
  <c r="C19" i="1"/>
  <c r="F25" i="1"/>
  <c r="F25" i="16560" s="1"/>
  <c r="F12" i="1"/>
  <c r="E12" i="16560" s="1"/>
  <c r="F7" i="1"/>
  <c r="F7" i="16560" s="1"/>
  <c r="F31" i="1" l="1"/>
  <c r="E7" i="16560"/>
  <c r="E25" i="16560"/>
  <c r="F12" i="16560"/>
  <c r="D19" i="16560"/>
  <c r="G19" i="1"/>
  <c r="G19" i="16560" s="1"/>
  <c r="D17" i="16560"/>
  <c r="B6" i="16560"/>
  <c r="B7" i="16560"/>
  <c r="B8" i="16560"/>
  <c r="B9" i="16560"/>
  <c r="B10" i="16560"/>
  <c r="B11" i="16560"/>
  <c r="B13" i="16560"/>
  <c r="B14" i="16560"/>
  <c r="B15" i="16560"/>
  <c r="B16" i="16560"/>
  <c r="B18" i="16560"/>
  <c r="B22" i="16560"/>
  <c r="B23" i="16560"/>
  <c r="B24" i="16560"/>
  <c r="B26" i="16560"/>
  <c r="B27" i="16560"/>
  <c r="B28" i="16560"/>
  <c r="B29" i="16560"/>
  <c r="B30" i="16560"/>
  <c r="B33" i="16560"/>
  <c r="B34" i="16560"/>
  <c r="B35" i="16560"/>
  <c r="B36" i="16560"/>
  <c r="B37" i="16560"/>
  <c r="B38" i="16560"/>
  <c r="B39" i="16560"/>
  <c r="B40" i="16560"/>
  <c r="B5" i="16560"/>
  <c r="G17" i="1" l="1"/>
  <c r="G17" i="16560" s="1"/>
  <c r="G25" i="3256"/>
  <c r="E31" i="16560"/>
  <c r="F31" i="16560"/>
  <c r="F19" i="1"/>
  <c r="C12" i="1"/>
  <c r="B12" i="16560" s="1"/>
  <c r="C17" i="1"/>
  <c r="F17" i="1" l="1"/>
  <c r="E19" i="16560"/>
  <c r="F19" i="16560"/>
  <c r="B41" i="1"/>
  <c r="B41" i="16560" s="1"/>
  <c r="B25" i="1"/>
  <c r="B25" i="16560" s="1"/>
  <c r="B21" i="1"/>
  <c r="B21" i="16560" s="1"/>
  <c r="B31" i="1" l="1"/>
  <c r="E17" i="16560"/>
  <c r="F17" i="16560"/>
  <c r="B31" i="16560" l="1"/>
  <c r="B19" i="1"/>
  <c r="C20" i="1"/>
  <c r="D20" i="1"/>
  <c r="E20" i="1"/>
  <c r="F20" i="1"/>
  <c r="G20" i="1"/>
  <c r="B17" i="1" l="1"/>
  <c r="B19" i="16560"/>
  <c r="B21" i="3256"/>
  <c r="C21" i="3256"/>
  <c r="D21" i="3256"/>
  <c r="E21" i="3256"/>
  <c r="F21" i="3256"/>
  <c r="G21" i="3256"/>
  <c r="B22" i="3256"/>
  <c r="C22" i="3256"/>
  <c r="D22" i="3256"/>
  <c r="E22" i="3256"/>
  <c r="F22" i="3256"/>
  <c r="G22" i="3256"/>
  <c r="B23" i="3256"/>
  <c r="C23" i="3256"/>
  <c r="D23" i="3256"/>
  <c r="E23" i="3256"/>
  <c r="F23" i="3256"/>
  <c r="G23" i="3256"/>
  <c r="B24" i="3256"/>
  <c r="C24" i="3256"/>
  <c r="D24" i="3256"/>
  <c r="E24" i="3256"/>
  <c r="G24" i="3256"/>
  <c r="B25" i="3256"/>
  <c r="C25" i="3256"/>
  <c r="D25" i="3256"/>
  <c r="E25" i="3256"/>
  <c r="B26" i="3256"/>
  <c r="C26" i="3256"/>
  <c r="D26" i="3256"/>
  <c r="E26" i="3256"/>
  <c r="F26" i="3256"/>
  <c r="B27" i="3256"/>
  <c r="C27" i="3256"/>
  <c r="D27" i="3256"/>
  <c r="E27" i="3256"/>
  <c r="F27" i="3256"/>
  <c r="B28" i="3256"/>
  <c r="C28" i="3256"/>
  <c r="D28" i="3256"/>
  <c r="E28" i="3256"/>
  <c r="F28" i="3256"/>
  <c r="B29" i="3256"/>
  <c r="C29" i="3256"/>
  <c r="D29" i="3256"/>
  <c r="E29" i="3256"/>
  <c r="F29" i="3256"/>
  <c r="B30" i="3256"/>
  <c r="C30" i="3256"/>
  <c r="D30" i="3256"/>
  <c r="E30" i="3256"/>
  <c r="F30" i="3256"/>
  <c r="G30" i="3256"/>
  <c r="C31" i="3256"/>
  <c r="D31" i="3256"/>
  <c r="F31" i="3256"/>
  <c r="G31" i="3256"/>
  <c r="B33" i="3256"/>
  <c r="C33" i="3256"/>
  <c r="D33" i="3256"/>
  <c r="E33" i="3256"/>
  <c r="F33" i="3256"/>
  <c r="G33" i="3256"/>
  <c r="B34" i="3256"/>
  <c r="C34" i="3256"/>
  <c r="D34" i="3256"/>
  <c r="E34" i="3256"/>
  <c r="F34" i="3256"/>
  <c r="G34" i="3256"/>
  <c r="B35" i="3256"/>
  <c r="C35" i="3256"/>
  <c r="D35" i="3256"/>
  <c r="E35" i="3256"/>
  <c r="F35" i="3256"/>
  <c r="G35" i="3256"/>
  <c r="B36" i="3256"/>
  <c r="C36" i="3256"/>
  <c r="D36" i="3256"/>
  <c r="E36" i="3256"/>
  <c r="F36" i="3256"/>
  <c r="G36" i="3256"/>
  <c r="B37" i="3256"/>
  <c r="C37" i="3256"/>
  <c r="D37" i="3256"/>
  <c r="E37" i="3256"/>
  <c r="F37" i="3256"/>
  <c r="G37" i="3256"/>
  <c r="B38" i="3256"/>
  <c r="C38" i="3256"/>
  <c r="D38" i="3256"/>
  <c r="E38" i="3256"/>
  <c r="F38" i="3256"/>
  <c r="G38" i="3256"/>
  <c r="B39" i="3256"/>
  <c r="C39" i="3256"/>
  <c r="D39" i="3256"/>
  <c r="E39" i="3256"/>
  <c r="F39" i="3256"/>
  <c r="G39" i="3256"/>
  <c r="B40" i="3256"/>
  <c r="C40" i="3256"/>
  <c r="D40" i="3256"/>
  <c r="E40" i="3256"/>
  <c r="F40" i="3256"/>
  <c r="G40" i="3256"/>
  <c r="B41" i="3256"/>
  <c r="C41" i="3256"/>
  <c r="D41" i="3256"/>
  <c r="F41" i="3256"/>
  <c r="G41" i="3256"/>
  <c r="B6" i="3256"/>
  <c r="C6" i="3256"/>
  <c r="D6" i="3256"/>
  <c r="E6" i="3256"/>
  <c r="F6" i="3256"/>
  <c r="G6" i="3256"/>
  <c r="B7" i="3256"/>
  <c r="C7" i="3256"/>
  <c r="D7" i="3256"/>
  <c r="E7" i="3256"/>
  <c r="F7" i="3256"/>
  <c r="G7" i="3256"/>
  <c r="B8" i="3256"/>
  <c r="C8" i="3256"/>
  <c r="D8" i="3256"/>
  <c r="E8" i="3256"/>
  <c r="F8" i="3256"/>
  <c r="G8" i="3256"/>
  <c r="B9" i="3256"/>
  <c r="C9" i="3256"/>
  <c r="D9" i="3256"/>
  <c r="E9" i="3256"/>
  <c r="F9" i="3256"/>
  <c r="B10" i="3256"/>
  <c r="C10" i="3256"/>
  <c r="D10" i="3256"/>
  <c r="E10" i="3256"/>
  <c r="F10" i="3256"/>
  <c r="G10" i="3256"/>
  <c r="B11" i="3256"/>
  <c r="C11" i="3256"/>
  <c r="D11" i="3256"/>
  <c r="E11" i="3256"/>
  <c r="F11" i="3256"/>
  <c r="G11" i="3256"/>
  <c r="B12" i="3256"/>
  <c r="C12" i="3256"/>
  <c r="E12" i="3256"/>
  <c r="F12" i="3256"/>
  <c r="G12" i="3256"/>
  <c r="B13" i="3256"/>
  <c r="C13" i="3256"/>
  <c r="D13" i="3256"/>
  <c r="E13" i="3256"/>
  <c r="F13" i="3256"/>
  <c r="G13" i="3256"/>
  <c r="B14" i="3256"/>
  <c r="C14" i="3256"/>
  <c r="D14" i="3256"/>
  <c r="E14" i="3256"/>
  <c r="F14" i="3256"/>
  <c r="G14" i="3256"/>
  <c r="B15" i="3256"/>
  <c r="C15" i="3256"/>
  <c r="D15" i="3256"/>
  <c r="E15" i="3256"/>
  <c r="F15" i="3256"/>
  <c r="G15" i="3256"/>
  <c r="B16" i="3256"/>
  <c r="C16" i="3256"/>
  <c r="D16" i="3256"/>
  <c r="E16" i="3256"/>
  <c r="F16" i="3256"/>
  <c r="G16" i="3256"/>
  <c r="B17" i="3256"/>
  <c r="C17" i="3256"/>
  <c r="D17" i="3256"/>
  <c r="E17" i="3256"/>
  <c r="F17" i="3256"/>
  <c r="G17" i="3256"/>
  <c r="B18" i="3256"/>
  <c r="C18" i="3256"/>
  <c r="D18" i="3256"/>
  <c r="E18" i="3256"/>
  <c r="F18" i="3256"/>
  <c r="G18" i="3256"/>
  <c r="B19" i="3256"/>
  <c r="C19" i="3256"/>
  <c r="D19" i="3256"/>
  <c r="E19" i="3256"/>
  <c r="F19" i="3256"/>
  <c r="G19" i="3256"/>
  <c r="G5" i="3256"/>
  <c r="F5" i="3256"/>
  <c r="D5" i="3256"/>
  <c r="C5" i="3256"/>
  <c r="B5" i="3256"/>
  <c r="B17" i="16560" l="1"/>
  <c r="B20" i="1"/>
  <c r="F20" i="3256"/>
  <c r="B31" i="3256"/>
  <c r="G20" i="3256"/>
  <c r="C20" i="3256"/>
  <c r="B20" i="3256"/>
  <c r="E20" i="3256"/>
  <c r="D20" i="3256"/>
</calcChain>
</file>

<file path=xl/sharedStrings.xml><?xml version="1.0" encoding="utf-8"?>
<sst xmlns="http://schemas.openxmlformats.org/spreadsheetml/2006/main" count="145" uniqueCount="61">
  <si>
    <t>Д О Х О Д Ы</t>
  </si>
  <si>
    <t xml:space="preserve">2013 год </t>
  </si>
  <si>
    <t xml:space="preserve">2014 год </t>
  </si>
  <si>
    <t xml:space="preserve">2015 год </t>
  </si>
  <si>
    <t>I. Оплата труда наемных работников</t>
  </si>
  <si>
    <t>II. Доходы от предпринимательской  и другой производственной деятельности</t>
  </si>
  <si>
    <t>III. Социальные выплаты</t>
  </si>
  <si>
    <t>1. Пенсии и доплаты к пенсиям</t>
  </si>
  <si>
    <t xml:space="preserve">2. Пособия и социальная помощь </t>
  </si>
  <si>
    <t xml:space="preserve">3. Стипендии </t>
  </si>
  <si>
    <t>4. Страховые возмещения</t>
  </si>
  <si>
    <t>IV. Доходы от собственности</t>
  </si>
  <si>
    <t xml:space="preserve">1. Дивиденды </t>
  </si>
  <si>
    <t xml:space="preserve">2. Проценты, начисленные  по денежным средствам на банковских счетах физических лиц в кредитных организациях </t>
  </si>
  <si>
    <t xml:space="preserve">3. Выплата дохода по государственным и другим ценным бумагам  </t>
  </si>
  <si>
    <t>4. Инвестиционный доход (доход от собственности держателей полисов)</t>
  </si>
  <si>
    <t>V. Прочие денежные поступления</t>
  </si>
  <si>
    <t xml:space="preserve">в т.ч. поступления,  не распределенные по статьям формирования денежных доходов населения. </t>
  </si>
  <si>
    <t>VI. Всего денежных доходов (I + II + III + IV + V)</t>
  </si>
  <si>
    <t>Р А С Х О Д Ы</t>
  </si>
  <si>
    <t>I. Потребительские расходы</t>
  </si>
  <si>
    <t xml:space="preserve">     1. Покупка товаров</t>
  </si>
  <si>
    <t xml:space="preserve">     2. Оплата услуг</t>
  </si>
  <si>
    <t>3. Платежи за товары (работы, услуги) произведенные за рубежом  за наличные деньги и с использованием пластиковых карт</t>
  </si>
  <si>
    <t xml:space="preserve">II.  Обязательные платежи и разнообразные взносы </t>
  </si>
  <si>
    <t xml:space="preserve">     1.Налоги и сборы</t>
  </si>
  <si>
    <t xml:space="preserve">     2.Платежи по страхованию</t>
  </si>
  <si>
    <t xml:space="preserve">     3.Взносы в общественные и кооперативные организации</t>
  </si>
  <si>
    <t xml:space="preserve">     4.Проценты, уплаченные населением за кредиты (включая  валютные), предоставленные кредитными организациями</t>
  </si>
  <si>
    <t>III. Прочие расходы</t>
  </si>
  <si>
    <t>IV. Всего денежных расходов  (I + II + III)</t>
  </si>
  <si>
    <t>С Б Е Р Е Ж Е Н И Я</t>
  </si>
  <si>
    <t>I. Прирост (уменьшение) сбережений во вкладах банков резидентов и нерезидентов</t>
  </si>
  <si>
    <t>II.  Приобретение государственных и  других ценных бумаг</t>
  </si>
  <si>
    <t>III.. Прирост (уменьшение) средств на счетах  индивидуальных предпринимателей</t>
  </si>
  <si>
    <t>IV. Прирост (уменьшение) наличных денег у населения в рублях и инвалюте</t>
  </si>
  <si>
    <t>V. Расходы на покупку недвижимости</t>
  </si>
  <si>
    <t>VI. Покупка населением и крестьянскими (фермерскими) хозяйствами скота и птицы</t>
  </si>
  <si>
    <t>VII. Прирост (уменьшение) задолженности по кредитам</t>
  </si>
  <si>
    <t>VIII. Прочие сбережения</t>
  </si>
  <si>
    <t>IX.  Всего прирост сбережений населения  (I + II + III + IV + V + VI -VII +VIII)</t>
  </si>
  <si>
    <t xml:space="preserve">2016 год </t>
  </si>
  <si>
    <t xml:space="preserve">2017 год </t>
  </si>
  <si>
    <t>Темпы денежных доходов и расходов населения</t>
  </si>
  <si>
    <t>1. Покупка товаров</t>
  </si>
  <si>
    <t>2. Оплата услуг</t>
  </si>
  <si>
    <t>(Методология от 02.07.2014 №465 с изменениями от 20.11.2018г. №680)</t>
  </si>
  <si>
    <t xml:space="preserve">Структура денежных доходов и расходов населения Российской Федерации </t>
  </si>
  <si>
    <t xml:space="preserve"> (Методология от 02.07.2014 №465 с изменениями от 20.11.2018г. №680)</t>
  </si>
  <si>
    <t>млн.рублей</t>
  </si>
  <si>
    <t>в процентах к  общему итогу</t>
  </si>
  <si>
    <t xml:space="preserve">2018 год </t>
  </si>
  <si>
    <t>2018 год</t>
  </si>
  <si>
    <t xml:space="preserve">  3. Платежи за товары (работы, услуги) произведенные за рубежом  за наличные деньги и с использованием пластиковых карт</t>
  </si>
  <si>
    <t>2019 год</t>
  </si>
  <si>
    <t>2015- без учета КФО</t>
  </si>
  <si>
    <t xml:space="preserve">2019 год </t>
  </si>
  <si>
    <t>2015 год *</t>
  </si>
  <si>
    <t>БАЛАНС ДЕНЕЖНЫХ ДОХОДОВ, РАСХОДОВ И СБЕРЕЖЕНИЙ НАСЕЛЕНИЯ по итогам за год</t>
  </si>
  <si>
    <t>Возможные расхождения между суммой слагаемых и итоговым значением объясняется округлением данных</t>
  </si>
  <si>
    <t>в процентах к предыдущему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</si>
</sst>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"/>
    <numFmt numFmtId="165" formatCode="#,##0.0"/>
    <numFmt numFmtId="166" formatCode="0.0_)"/>
  </numFmts>
  <fonts count="19" x14ac:knownFonts="1">
    <font>
      <sz val="10"/>
      <name val="Arial Cyr"/>
      <charset val="204"/>
    </font>
    <font>
      <sz val="10"/>
      <name val="Courier"/>
      <family val="1"/>
      <charset val="204"/>
    </font>
    <font>
      <b/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sz val="10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4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166" fontId="3" fillId="0" borderId="0" xfId="0" applyNumberFormat="1" applyFont="1"/>
    <xf numFmtId="166" fontId="3" fillId="0" borderId="0" xfId="0" applyNumberFormat="1" applyFont="1" applyBorder="1"/>
    <xf numFmtId="0" fontId="5" fillId="0" borderId="0" xfId="0" applyFont="1" applyFill="1"/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justify" wrapText="1"/>
    </xf>
    <xf numFmtId="3" fontId="5" fillId="0" borderId="0" xfId="0" applyNumberFormat="1" applyFont="1" applyFill="1"/>
    <xf numFmtId="166" fontId="8" fillId="0" borderId="0" xfId="0" applyNumberFormat="1" applyFont="1"/>
    <xf numFmtId="165" fontId="6" fillId="0" borderId="1" xfId="0" applyNumberFormat="1" applyFont="1" applyFill="1" applyBorder="1"/>
    <xf numFmtId="165" fontId="5" fillId="0" borderId="1" xfId="0" applyNumberFormat="1" applyFont="1" applyFill="1" applyBorder="1"/>
    <xf numFmtId="166" fontId="2" fillId="0" borderId="0" xfId="1" quotePrefix="1" applyNumberFormat="1" applyFont="1" applyBorder="1" applyAlignment="1" applyProtection="1">
      <alignment horizontal="center" wrapText="1"/>
      <protection locked="0"/>
    </xf>
    <xf numFmtId="0" fontId="10" fillId="0" borderId="0" xfId="0" applyFont="1" applyBorder="1" applyAlignment="1">
      <alignment horizontal="center" wrapText="1"/>
    </xf>
    <xf numFmtId="3" fontId="5" fillId="0" borderId="1" xfId="0" applyNumberFormat="1" applyFont="1" applyFill="1" applyBorder="1"/>
    <xf numFmtId="3" fontId="6" fillId="0" borderId="0" xfId="0" applyNumberFormat="1" applyFont="1" applyFill="1" applyAlignment="1">
      <alignment horizontal="center"/>
    </xf>
    <xf numFmtId="0" fontId="4" fillId="0" borderId="0" xfId="0" applyFont="1"/>
    <xf numFmtId="3" fontId="6" fillId="0" borderId="1" xfId="0" applyNumberFormat="1" applyFont="1" applyFill="1" applyBorder="1"/>
    <xf numFmtId="4" fontId="3" fillId="0" borderId="0" xfId="0" applyNumberFormat="1" applyFont="1"/>
    <xf numFmtId="3" fontId="5" fillId="0" borderId="1" xfId="0" applyNumberFormat="1" applyFont="1" applyFill="1" applyBorder="1" applyAlignment="1">
      <alignment horizontal="right"/>
    </xf>
    <xf numFmtId="3" fontId="3" fillId="0" borderId="0" xfId="0" applyNumberFormat="1" applyFont="1"/>
    <xf numFmtId="0" fontId="14" fillId="0" borderId="0" xfId="0" applyFont="1" applyFill="1" applyAlignment="1">
      <alignment horizontal="center" vertical="top" wrapText="1"/>
    </xf>
    <xf numFmtId="166" fontId="15" fillId="0" borderId="0" xfId="0" applyNumberFormat="1" applyFont="1"/>
    <xf numFmtId="165" fontId="13" fillId="0" borderId="1" xfId="0" applyNumberFormat="1" applyFont="1" applyFill="1" applyBorder="1"/>
    <xf numFmtId="3" fontId="16" fillId="0" borderId="0" xfId="0" applyNumberFormat="1" applyFont="1" applyFill="1"/>
    <xf numFmtId="0" fontId="15" fillId="0" borderId="0" xfId="0" applyFont="1"/>
    <xf numFmtId="2" fontId="3" fillId="0" borderId="0" xfId="0" applyNumberFormat="1" applyFont="1"/>
    <xf numFmtId="0" fontId="5" fillId="0" borderId="1" xfId="0" applyFont="1" applyFill="1" applyBorder="1" applyAlignment="1">
      <alignment horizontal="left" vertical="top" wrapText="1"/>
    </xf>
    <xf numFmtId="0" fontId="18" fillId="0" borderId="0" xfId="0" applyFont="1" applyAlignment="1">
      <alignment wrapText="1"/>
    </xf>
    <xf numFmtId="0" fontId="10" fillId="0" borderId="0" xfId="0" applyFont="1" applyBorder="1" applyAlignment="1">
      <alignment horizontal="center" wrapText="1"/>
    </xf>
    <xf numFmtId="0" fontId="13" fillId="0" borderId="0" xfId="0" applyFont="1" applyFill="1" applyAlignment="1">
      <alignment horizontal="center" vertical="top" wrapText="1"/>
    </xf>
    <xf numFmtId="14" fontId="14" fillId="0" borderId="0" xfId="0" applyNumberFormat="1" applyFont="1" applyFill="1" applyBorder="1" applyAlignment="1">
      <alignment horizontal="center"/>
    </xf>
    <xf numFmtId="0" fontId="12" fillId="0" borderId="0" xfId="0" applyFont="1" applyFill="1" applyAlignment="1">
      <alignment horizontal="center" vertical="top" wrapText="1"/>
    </xf>
    <xf numFmtId="0" fontId="12" fillId="0" borderId="3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top" wrapText="1"/>
    </xf>
    <xf numFmtId="166" fontId="7" fillId="0" borderId="0" xfId="1" quotePrefix="1" applyNumberFormat="1" applyFont="1" applyAlignment="1" applyProtection="1">
      <alignment horizontal="center" wrapText="1"/>
      <protection locked="0"/>
    </xf>
    <xf numFmtId="166" fontId="17" fillId="0" borderId="0" xfId="1" quotePrefix="1" applyNumberFormat="1" applyFont="1" applyBorder="1" applyAlignment="1" applyProtection="1">
      <alignment horizontal="center" wrapText="1"/>
      <protection locked="0"/>
    </xf>
    <xf numFmtId="166" fontId="11" fillId="0" borderId="3" xfId="1" quotePrefix="1" applyNumberFormat="1" applyFont="1" applyBorder="1" applyAlignment="1" applyProtection="1">
      <alignment horizontal="right" wrapText="1"/>
      <protection locked="0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10" fillId="0" borderId="3" xfId="0" applyFont="1" applyBorder="1" applyAlignment="1">
      <alignment horizontal="right"/>
    </xf>
    <xf numFmtId="166" fontId="5" fillId="0" borderId="1" xfId="0" applyNumberFormat="1" applyFont="1" applyBorder="1"/>
    <xf numFmtId="166" fontId="6" fillId="0" borderId="1" xfId="0" applyNumberFormat="1" applyFont="1" applyBorder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opLeftCell="A37" zoomScaleNormal="100" workbookViewId="0">
      <selection activeCell="D13" sqref="D13"/>
    </sheetView>
  </sheetViews>
  <sheetFormatPr defaultRowHeight="12.75" x14ac:dyDescent="0.2"/>
  <cols>
    <col min="1" max="1" width="44.7109375" style="2" customWidth="1"/>
    <col min="2" max="2" width="13" style="1" customWidth="1"/>
    <col min="3" max="3" width="12" style="26" customWidth="1"/>
    <col min="4" max="4" width="12.140625" style="1" customWidth="1"/>
    <col min="5" max="5" width="13.5703125" style="1" customWidth="1"/>
    <col min="6" max="6" width="12.5703125" style="26" customWidth="1"/>
    <col min="7" max="7" width="12.85546875" style="1" customWidth="1"/>
    <col min="8" max="8" width="12.85546875" style="31" customWidth="1"/>
    <col min="9" max="16384" width="9.140625" style="1"/>
  </cols>
  <sheetData>
    <row r="1" spans="1:8" ht="18" customHeight="1" x14ac:dyDescent="0.2">
      <c r="A1" s="40" t="s">
        <v>58</v>
      </c>
      <c r="B1" s="40"/>
      <c r="C1" s="40"/>
      <c r="D1" s="40"/>
      <c r="E1" s="40"/>
      <c r="F1" s="40"/>
      <c r="G1" s="40"/>
      <c r="H1" s="36"/>
    </row>
    <row r="2" spans="1:8" ht="16.5" customHeight="1" x14ac:dyDescent="0.2">
      <c r="A2" s="38" t="s">
        <v>48</v>
      </c>
      <c r="B2" s="38"/>
      <c r="C2" s="38"/>
      <c r="D2" s="38"/>
      <c r="E2" s="38"/>
      <c r="F2" s="38"/>
      <c r="G2" s="38"/>
      <c r="H2" s="27"/>
    </row>
    <row r="3" spans="1:8" ht="15" x14ac:dyDescent="0.25">
      <c r="A3" s="5"/>
      <c r="B3" s="21"/>
      <c r="C3" s="21"/>
      <c r="D3" s="21"/>
      <c r="E3" s="21"/>
      <c r="F3" s="39" t="s">
        <v>49</v>
      </c>
      <c r="G3" s="39"/>
      <c r="H3" s="37"/>
    </row>
    <row r="4" spans="1:8" s="22" customFormat="1" ht="15" customHeight="1" x14ac:dyDescent="0.2">
      <c r="A4" s="6" t="s">
        <v>0</v>
      </c>
      <c r="B4" s="7" t="s">
        <v>1</v>
      </c>
      <c r="C4" s="7" t="s">
        <v>2</v>
      </c>
      <c r="D4" s="7" t="s">
        <v>3</v>
      </c>
      <c r="E4" s="7" t="s">
        <v>41</v>
      </c>
      <c r="F4" s="7" t="s">
        <v>42</v>
      </c>
      <c r="G4" s="7" t="s">
        <v>51</v>
      </c>
      <c r="H4" s="7" t="s">
        <v>54</v>
      </c>
    </row>
    <row r="5" spans="1:8" ht="20.25" customHeight="1" x14ac:dyDescent="0.2">
      <c r="A5" s="8" t="s">
        <v>4</v>
      </c>
      <c r="B5" s="23">
        <v>24372250.554543201</v>
      </c>
      <c r="C5" s="23">
        <v>25953114.745009601</v>
      </c>
      <c r="D5" s="23">
        <v>28067457.026999999</v>
      </c>
      <c r="E5" s="23">
        <v>29303178.859000001</v>
      </c>
      <c r="F5" s="23">
        <v>30987013.100000001</v>
      </c>
      <c r="G5" s="23">
        <v>33568323.946000002</v>
      </c>
      <c r="H5" s="23">
        <v>35824666</v>
      </c>
    </row>
    <row r="6" spans="1:8" s="24" customFormat="1" ht="33" customHeight="1" x14ac:dyDescent="0.2">
      <c r="A6" s="9" t="s">
        <v>5</v>
      </c>
      <c r="B6" s="23">
        <v>3112605.3420000002</v>
      </c>
      <c r="C6" s="23">
        <v>3315237.7368133701</v>
      </c>
      <c r="D6" s="23">
        <v>3449695.7221761532</v>
      </c>
      <c r="E6" s="23">
        <v>3473167.5780000002</v>
      </c>
      <c r="F6" s="23">
        <v>3513911.409</v>
      </c>
      <c r="G6" s="23">
        <v>3573956.7059999998</v>
      </c>
      <c r="H6" s="23">
        <v>3703976</v>
      </c>
    </row>
    <row r="7" spans="1:8" ht="16.5" customHeight="1" x14ac:dyDescent="0.2">
      <c r="A7" s="8" t="s">
        <v>6</v>
      </c>
      <c r="B7" s="23">
        <v>8284980.6203000005</v>
      </c>
      <c r="C7" s="23">
        <v>8627643.8953740653</v>
      </c>
      <c r="D7" s="23">
        <v>9656305.5559999999</v>
      </c>
      <c r="E7" s="23">
        <v>10227815.459000001</v>
      </c>
      <c r="F7" s="23">
        <f>F8+F9+F10+F11</f>
        <v>10847538.439999999</v>
      </c>
      <c r="G7" s="23">
        <f>G8+G9+G10+G11</f>
        <v>11154413.105</v>
      </c>
      <c r="H7" s="23">
        <v>11758432</v>
      </c>
    </row>
    <row r="8" spans="1:8" ht="16.5" customHeight="1" x14ac:dyDescent="0.25">
      <c r="A8" s="10" t="s">
        <v>7</v>
      </c>
      <c r="B8" s="20">
        <v>5849681.5329999998</v>
      </c>
      <c r="C8" s="20">
        <v>6055533.7812501378</v>
      </c>
      <c r="D8" s="20">
        <v>6972512.3449999997</v>
      </c>
      <c r="E8" s="20">
        <v>7389534.1399999997</v>
      </c>
      <c r="F8" s="20">
        <v>8002500.5580000002</v>
      </c>
      <c r="G8" s="20">
        <v>8243039.7939999998</v>
      </c>
      <c r="H8" s="20">
        <v>8620918</v>
      </c>
    </row>
    <row r="9" spans="1:8" ht="16.5" customHeight="1" x14ac:dyDescent="0.25">
      <c r="A9" s="10" t="s">
        <v>8</v>
      </c>
      <c r="B9" s="20">
        <v>2076338.8333000001</v>
      </c>
      <c r="C9" s="20">
        <v>2179306.2738239281</v>
      </c>
      <c r="D9" s="20">
        <v>2286289.4070000001</v>
      </c>
      <c r="E9" s="20">
        <v>2439813.2960000001</v>
      </c>
      <c r="F9" s="20">
        <v>2445321.031</v>
      </c>
      <c r="G9" s="20">
        <v>2543145.8679999998</v>
      </c>
      <c r="H9" s="20">
        <v>2741666</v>
      </c>
    </row>
    <row r="10" spans="1:8" ht="16.5" customHeight="1" x14ac:dyDescent="0.25">
      <c r="A10" s="10" t="s">
        <v>9</v>
      </c>
      <c r="B10" s="20">
        <v>75064.653999999995</v>
      </c>
      <c r="C10" s="20">
        <v>77134.574500000002</v>
      </c>
      <c r="D10" s="20">
        <v>78442.539999999994</v>
      </c>
      <c r="E10" s="20">
        <v>82369.342000000004</v>
      </c>
      <c r="F10" s="20">
        <v>85636.623999999996</v>
      </c>
      <c r="G10" s="20">
        <v>90376.154999999999</v>
      </c>
      <c r="H10" s="20">
        <v>98122</v>
      </c>
    </row>
    <row r="11" spans="1:8" ht="16.5" customHeight="1" x14ac:dyDescent="0.25">
      <c r="A11" s="10" t="s">
        <v>10</v>
      </c>
      <c r="B11" s="20">
        <v>283895.59999999998</v>
      </c>
      <c r="C11" s="20">
        <v>315669.26579999999</v>
      </c>
      <c r="D11" s="20">
        <v>319061.26400000002</v>
      </c>
      <c r="E11" s="20">
        <v>316098.68099999998</v>
      </c>
      <c r="F11" s="20">
        <v>314080.22700000001</v>
      </c>
      <c r="G11" s="20">
        <v>277851.288</v>
      </c>
      <c r="H11" s="20">
        <v>297727</v>
      </c>
    </row>
    <row r="12" spans="1:8" ht="18" customHeight="1" x14ac:dyDescent="0.2">
      <c r="A12" s="8" t="s">
        <v>11</v>
      </c>
      <c r="B12" s="23">
        <v>2058729.76596</v>
      </c>
      <c r="C12" s="23">
        <f>SUM(C13:C16)</f>
        <v>2257667.9463803992</v>
      </c>
      <c r="D12" s="23">
        <v>2739010.4250599998</v>
      </c>
      <c r="E12" s="23">
        <v>2776663.327</v>
      </c>
      <c r="F12" s="23">
        <f>SUM(F13:F16)</f>
        <v>2570820.6949999994</v>
      </c>
      <c r="G12" s="23">
        <f>SUM(G13:G16)</f>
        <v>2688476.3139999993</v>
      </c>
      <c r="H12" s="23">
        <v>3159648</v>
      </c>
    </row>
    <row r="13" spans="1:8" ht="18" customHeight="1" x14ac:dyDescent="0.25">
      <c r="A13" s="10" t="s">
        <v>12</v>
      </c>
      <c r="B13" s="20">
        <v>1135763.4029999999</v>
      </c>
      <c r="C13" s="20">
        <v>1315207.807</v>
      </c>
      <c r="D13" s="20">
        <v>1175742.9280000001</v>
      </c>
      <c r="E13" s="20">
        <v>1313203.6089999999</v>
      </c>
      <c r="F13" s="20">
        <v>1268500.3589999999</v>
      </c>
      <c r="G13" s="20">
        <v>1521788.9779999999</v>
      </c>
      <c r="H13" s="20">
        <v>1846392</v>
      </c>
    </row>
    <row r="14" spans="1:8" ht="45" x14ac:dyDescent="0.25">
      <c r="A14" s="10" t="s">
        <v>13</v>
      </c>
      <c r="B14" s="20">
        <v>850214</v>
      </c>
      <c r="C14" s="20">
        <v>854465.41098239867</v>
      </c>
      <c r="D14" s="20">
        <v>1439381.7069999999</v>
      </c>
      <c r="E14" s="20">
        <v>1328519.702</v>
      </c>
      <c r="F14" s="20">
        <v>1198056.713</v>
      </c>
      <c r="G14" s="20">
        <v>1085561.122</v>
      </c>
      <c r="H14" s="20">
        <v>1270701</v>
      </c>
    </row>
    <row r="15" spans="1:8" ht="30" x14ac:dyDescent="0.25">
      <c r="A15" s="10" t="s">
        <v>14</v>
      </c>
      <c r="B15" s="20">
        <v>67071.229960000011</v>
      </c>
      <c r="C15" s="20">
        <v>83801.238220000014</v>
      </c>
      <c r="D15" s="20">
        <v>100575.48606</v>
      </c>
      <c r="E15" s="20">
        <v>124072.894</v>
      </c>
      <c r="F15" s="20">
        <v>91300.354000000007</v>
      </c>
      <c r="G15" s="20">
        <v>55105.112999999998</v>
      </c>
      <c r="H15" s="20">
        <v>10063</v>
      </c>
    </row>
    <row r="16" spans="1:8" ht="30" x14ac:dyDescent="0.25">
      <c r="A16" s="10" t="s">
        <v>15</v>
      </c>
      <c r="B16" s="20">
        <v>5681.1329999999998</v>
      </c>
      <c r="C16" s="20">
        <v>4193.490178</v>
      </c>
      <c r="D16" s="20">
        <v>23310.304</v>
      </c>
      <c r="E16" s="20">
        <v>10867.121999999999</v>
      </c>
      <c r="F16" s="20">
        <v>12963.269</v>
      </c>
      <c r="G16" s="20">
        <v>26021.100999999999</v>
      </c>
      <c r="H16" s="20">
        <v>32492</v>
      </c>
    </row>
    <row r="17" spans="1:8" ht="19.5" customHeight="1" x14ac:dyDescent="0.2">
      <c r="A17" s="8" t="s">
        <v>16</v>
      </c>
      <c r="B17" s="23">
        <f t="shared" ref="B17:G17" si="0">B19-B12-B7-B6-B5</f>
        <v>6402082.8408374302</v>
      </c>
      <c r="C17" s="23">
        <f t="shared" si="0"/>
        <v>7155558.8612776212</v>
      </c>
      <c r="D17" s="23">
        <f t="shared" si="0"/>
        <v>9240705.6382600181</v>
      </c>
      <c r="E17" s="23">
        <f t="shared" si="0"/>
        <v>8544424.4829999991</v>
      </c>
      <c r="F17" s="23">
        <f t="shared" si="0"/>
        <v>8285842.2300000042</v>
      </c>
      <c r="G17" s="23">
        <f t="shared" si="0"/>
        <v>7473565.4029999897</v>
      </c>
      <c r="H17" s="23">
        <v>7629520</v>
      </c>
    </row>
    <row r="18" spans="1:8" ht="42.75" customHeight="1" x14ac:dyDescent="0.25">
      <c r="A18" s="10" t="s">
        <v>17</v>
      </c>
      <c r="B18" s="20">
        <v>5189020.5558239603</v>
      </c>
      <c r="C18" s="20">
        <v>5439394.1333923796</v>
      </c>
      <c r="D18" s="20">
        <v>7251563.0609999998</v>
      </c>
      <c r="E18" s="20">
        <v>6741803.3339999998</v>
      </c>
      <c r="F18" s="20">
        <v>6490509.4050000003</v>
      </c>
      <c r="G18" s="20">
        <v>5598345.3449999997</v>
      </c>
      <c r="H18" s="20">
        <v>5587669</v>
      </c>
    </row>
    <row r="19" spans="1:8" ht="28.5" x14ac:dyDescent="0.2">
      <c r="A19" s="8" t="s">
        <v>18</v>
      </c>
      <c r="B19" s="23">
        <f t="shared" ref="B19:H19" si="1">B31+B41</f>
        <v>44230649.123640634</v>
      </c>
      <c r="C19" s="23">
        <f t="shared" si="1"/>
        <v>47309223.184855059</v>
      </c>
      <c r="D19" s="23">
        <f t="shared" si="1"/>
        <v>53153174.368496165</v>
      </c>
      <c r="E19" s="23">
        <f t="shared" si="1"/>
        <v>54325249.706</v>
      </c>
      <c r="F19" s="23">
        <f t="shared" si="1"/>
        <v>56205125.874000005</v>
      </c>
      <c r="G19" s="23">
        <f t="shared" si="1"/>
        <v>58458735.473999999</v>
      </c>
      <c r="H19" s="23">
        <f t="shared" si="1"/>
        <v>62076242</v>
      </c>
    </row>
    <row r="20" spans="1:8" ht="21" customHeight="1" x14ac:dyDescent="0.25">
      <c r="A20" s="7" t="s">
        <v>19</v>
      </c>
      <c r="B20" s="20">
        <f>B17-B18</f>
        <v>1213062.2850134699</v>
      </c>
      <c r="C20" s="20">
        <f t="shared" ref="C20:H20" si="2">C17-C18</f>
        <v>1716164.7278852416</v>
      </c>
      <c r="D20" s="20">
        <f t="shared" si="2"/>
        <v>1989142.5772600183</v>
      </c>
      <c r="E20" s="20">
        <f t="shared" si="2"/>
        <v>1802621.1489999993</v>
      </c>
      <c r="F20" s="20">
        <f t="shared" si="2"/>
        <v>1795332.8250000039</v>
      </c>
      <c r="G20" s="20">
        <f t="shared" si="2"/>
        <v>1875220.0579999899</v>
      </c>
      <c r="H20" s="20">
        <f t="shared" si="2"/>
        <v>2041851</v>
      </c>
    </row>
    <row r="21" spans="1:8" ht="14.25" x14ac:dyDescent="0.2">
      <c r="A21" s="8" t="s">
        <v>20</v>
      </c>
      <c r="B21" s="23">
        <f>B22+B23+B24</f>
        <v>35746787.511</v>
      </c>
      <c r="C21" s="23">
        <v>38807616.650179751</v>
      </c>
      <c r="D21" s="23">
        <v>41054097.980972581</v>
      </c>
      <c r="E21" s="23">
        <v>42086997.894000001</v>
      </c>
      <c r="F21" s="23">
        <v>44455362.030000001</v>
      </c>
      <c r="G21" s="23">
        <f>G22+G23+G24</f>
        <v>47186242.706</v>
      </c>
      <c r="H21" s="23">
        <v>50141528</v>
      </c>
    </row>
    <row r="22" spans="1:8" ht="15" x14ac:dyDescent="0.25">
      <c r="A22" s="11" t="s">
        <v>21</v>
      </c>
      <c r="B22" s="20">
        <v>26716651.780999999</v>
      </c>
      <c r="C22" s="20">
        <v>29066742.083000001</v>
      </c>
      <c r="D22" s="20">
        <v>30449334.400699999</v>
      </c>
      <c r="E22" s="20">
        <v>31368057.302999999</v>
      </c>
      <c r="F22" s="20">
        <v>32822251.136</v>
      </c>
      <c r="G22" s="20">
        <v>34904468.666000001</v>
      </c>
      <c r="H22" s="20">
        <v>37092113</v>
      </c>
    </row>
    <row r="23" spans="1:8" ht="15" x14ac:dyDescent="0.25">
      <c r="A23" s="11" t="s">
        <v>22</v>
      </c>
      <c r="B23" s="20">
        <v>7660906.551</v>
      </c>
      <c r="C23" s="20">
        <v>8210835.6021797527</v>
      </c>
      <c r="D23" s="20">
        <v>8916807.0372725837</v>
      </c>
      <c r="E23" s="20">
        <v>9496698.3210000005</v>
      </c>
      <c r="F23" s="20">
        <v>10088561.864</v>
      </c>
      <c r="G23" s="20">
        <v>10558200.882999999</v>
      </c>
      <c r="H23" s="20">
        <v>11172393</v>
      </c>
    </row>
    <row r="24" spans="1:8" ht="45" x14ac:dyDescent="0.25">
      <c r="A24" s="10" t="s">
        <v>23</v>
      </c>
      <c r="B24" s="20">
        <v>1369229.179</v>
      </c>
      <c r="C24" s="20">
        <v>1530038.9649999999</v>
      </c>
      <c r="D24" s="20">
        <v>1687956.5429999998</v>
      </c>
      <c r="E24" s="20">
        <v>1222242.27</v>
      </c>
      <c r="F24" s="20">
        <v>1544549.03</v>
      </c>
      <c r="G24" s="20">
        <v>1723573.1569999999</v>
      </c>
      <c r="H24" s="20">
        <v>1877022</v>
      </c>
    </row>
    <row r="25" spans="1:8" ht="28.5" x14ac:dyDescent="0.2">
      <c r="A25" s="8" t="s">
        <v>24</v>
      </c>
      <c r="B25" s="23">
        <f>B26+B27+B28+B29</f>
        <v>5278153.76</v>
      </c>
      <c r="C25" s="23">
        <v>5816752.2584499996</v>
      </c>
      <c r="D25" s="23">
        <v>5955423.451799999</v>
      </c>
      <c r="E25" s="23">
        <v>6069174.7889999999</v>
      </c>
      <c r="F25" s="23">
        <f>F26+F27+F28+F29</f>
        <v>6439289.4649999999</v>
      </c>
      <c r="G25" s="23">
        <f>G26+G27+G28+G29</f>
        <v>7238461.5080000013</v>
      </c>
      <c r="H25" s="23">
        <v>8055062</v>
      </c>
    </row>
    <row r="26" spans="1:8" ht="18.75" customHeight="1" x14ac:dyDescent="0.25">
      <c r="A26" s="11" t="s">
        <v>25</v>
      </c>
      <c r="B26" s="20">
        <v>3004613.861</v>
      </c>
      <c r="C26" s="20">
        <v>3186696.0089499997</v>
      </c>
      <c r="D26" s="20">
        <v>3324741.4841499995</v>
      </c>
      <c r="E26" s="20">
        <v>3479218.3139999998</v>
      </c>
      <c r="F26" s="20">
        <v>3743809.34</v>
      </c>
      <c r="G26" s="25">
        <v>4200157.8890000004</v>
      </c>
      <c r="H26" s="25">
        <v>4575297</v>
      </c>
    </row>
    <row r="27" spans="1:8" ht="18.75" customHeight="1" x14ac:dyDescent="0.25">
      <c r="A27" s="11" t="s">
        <v>26</v>
      </c>
      <c r="B27" s="20">
        <v>426194.13199999998</v>
      </c>
      <c r="C27" s="20">
        <v>507594.24849999999</v>
      </c>
      <c r="D27" s="20">
        <v>551101.19065</v>
      </c>
      <c r="E27" s="20">
        <v>600309.05099999998</v>
      </c>
      <c r="F27" s="20">
        <v>665752.29399999999</v>
      </c>
      <c r="G27" s="25">
        <v>808940.375</v>
      </c>
      <c r="H27" s="25">
        <v>905854</v>
      </c>
    </row>
    <row r="28" spans="1:8" ht="30" x14ac:dyDescent="0.25">
      <c r="A28" s="11" t="s">
        <v>27</v>
      </c>
      <c r="B28" s="20">
        <v>186275.171</v>
      </c>
      <c r="C28" s="20">
        <v>201470.921</v>
      </c>
      <c r="D28" s="20">
        <v>207685.777</v>
      </c>
      <c r="E28" s="20">
        <v>216887.52600000001</v>
      </c>
      <c r="F28" s="20">
        <v>230639.83600000001</v>
      </c>
      <c r="G28" s="25">
        <v>253312.58199999999</v>
      </c>
      <c r="H28" s="25">
        <v>277602</v>
      </c>
    </row>
    <row r="29" spans="1:8" ht="45.75" customHeight="1" x14ac:dyDescent="0.25">
      <c r="A29" s="11" t="s">
        <v>28</v>
      </c>
      <c r="B29" s="20">
        <v>1661070.5959999999</v>
      </c>
      <c r="C29" s="20">
        <v>1920991.08</v>
      </c>
      <c r="D29" s="20">
        <v>1871895</v>
      </c>
      <c r="E29" s="20">
        <v>1772759.898</v>
      </c>
      <c r="F29" s="20">
        <v>1799087.9950000001</v>
      </c>
      <c r="G29" s="20">
        <v>1976050.662</v>
      </c>
      <c r="H29" s="20">
        <v>2296309</v>
      </c>
    </row>
    <row r="30" spans="1:8" ht="19.5" customHeight="1" x14ac:dyDescent="0.2">
      <c r="A30" s="8" t="s">
        <v>29</v>
      </c>
      <c r="B30" s="23">
        <v>1286516.6059999999</v>
      </c>
      <c r="C30" s="23">
        <v>1398731.5109999999</v>
      </c>
      <c r="D30" s="23">
        <v>1326823.1359999999</v>
      </c>
      <c r="E30" s="23">
        <v>1409982.442</v>
      </c>
      <c r="F30" s="23">
        <v>1497971.227</v>
      </c>
      <c r="G30" s="23">
        <v>1561992.71</v>
      </c>
      <c r="H30" s="23">
        <v>1467405</v>
      </c>
    </row>
    <row r="31" spans="1:8" ht="19.5" customHeight="1" x14ac:dyDescent="0.2">
      <c r="A31" s="8" t="s">
        <v>30</v>
      </c>
      <c r="B31" s="23">
        <f>B21+B25+B30</f>
        <v>42311457.876999997</v>
      </c>
      <c r="C31" s="23">
        <v>46023100.419629745</v>
      </c>
      <c r="D31" s="23">
        <v>48336344.568772584</v>
      </c>
      <c r="E31" s="23">
        <v>49566155.125</v>
      </c>
      <c r="F31" s="23">
        <f>F21+F25+F30</f>
        <v>52392622.722000003</v>
      </c>
      <c r="G31" s="23">
        <f>G21+G25+G30</f>
        <v>55986696.924000002</v>
      </c>
      <c r="H31" s="23">
        <f>H21+H25+H30</f>
        <v>59663995</v>
      </c>
    </row>
    <row r="32" spans="1:8" ht="21.75" customHeight="1" x14ac:dyDescent="0.2">
      <c r="A32" s="12" t="s">
        <v>31</v>
      </c>
      <c r="B32" s="23"/>
      <c r="C32" s="23"/>
      <c r="D32" s="23"/>
      <c r="E32" s="23"/>
      <c r="F32" s="23"/>
      <c r="G32" s="23"/>
      <c r="H32" s="23"/>
    </row>
    <row r="33" spans="1:8" ht="31.5" customHeight="1" x14ac:dyDescent="0.2">
      <c r="A33" s="8" t="s">
        <v>32</v>
      </c>
      <c r="B33" s="23">
        <v>2632376.5888697933</v>
      </c>
      <c r="C33" s="23">
        <v>-129484.34575068922</v>
      </c>
      <c r="D33" s="23">
        <v>3058553.9052635804</v>
      </c>
      <c r="E33" s="23">
        <v>2271478.1549999998</v>
      </c>
      <c r="F33" s="23">
        <v>2305524.173</v>
      </c>
      <c r="G33" s="23">
        <v>1818773.3359999999</v>
      </c>
      <c r="H33" s="23">
        <v>2799137</v>
      </c>
    </row>
    <row r="34" spans="1:8" ht="28.5" x14ac:dyDescent="0.2">
      <c r="A34" s="8" t="s">
        <v>33</v>
      </c>
      <c r="B34" s="23">
        <v>223526.60446659205</v>
      </c>
      <c r="C34" s="23">
        <v>250156.42898788978</v>
      </c>
      <c r="D34" s="23">
        <v>272649.35675999994</v>
      </c>
      <c r="E34" s="23">
        <v>34710.582000000002</v>
      </c>
      <c r="F34" s="23">
        <v>38402.862999999998</v>
      </c>
      <c r="G34" s="23">
        <v>-82529.472999999998</v>
      </c>
      <c r="H34" s="23">
        <v>19770</v>
      </c>
    </row>
    <row r="35" spans="1:8" ht="42.75" x14ac:dyDescent="0.2">
      <c r="A35" s="8" t="s">
        <v>34</v>
      </c>
      <c r="B35" s="23">
        <v>20284.093000000001</v>
      </c>
      <c r="C35" s="23">
        <v>44492.794000000002</v>
      </c>
      <c r="D35" s="23">
        <v>30313.373</v>
      </c>
      <c r="E35" s="23">
        <v>63302.81</v>
      </c>
      <c r="F35" s="23">
        <v>128914</v>
      </c>
      <c r="G35" s="23">
        <v>138270</v>
      </c>
      <c r="H35" s="23">
        <v>184904</v>
      </c>
    </row>
    <row r="36" spans="1:8" ht="32.25" customHeight="1" x14ac:dyDescent="0.2">
      <c r="A36" s="8" t="s">
        <v>35</v>
      </c>
      <c r="B36" s="23">
        <v>272291.196</v>
      </c>
      <c r="C36" s="23">
        <v>1130578.3649999998</v>
      </c>
      <c r="D36" s="23">
        <v>-530984.69799999997</v>
      </c>
      <c r="E36" s="23">
        <v>1126231.294</v>
      </c>
      <c r="F36" s="23">
        <v>1237738.5519999999</v>
      </c>
      <c r="G36" s="23">
        <v>1475123.102</v>
      </c>
      <c r="H36" s="23">
        <v>325889</v>
      </c>
    </row>
    <row r="37" spans="1:8" ht="21" customHeight="1" x14ac:dyDescent="0.2">
      <c r="A37" s="8" t="s">
        <v>36</v>
      </c>
      <c r="B37" s="23">
        <v>929802.25699999998</v>
      </c>
      <c r="C37" s="23">
        <v>1052832.6740000001</v>
      </c>
      <c r="D37" s="23">
        <v>891970.54970000009</v>
      </c>
      <c r="E37" s="23">
        <v>1117002.399</v>
      </c>
      <c r="F37" s="23">
        <v>1119097.878</v>
      </c>
      <c r="G37" s="23">
        <v>1430968.6569999999</v>
      </c>
      <c r="H37" s="23">
        <v>1457056</v>
      </c>
    </row>
    <row r="38" spans="1:8" ht="31.5" customHeight="1" x14ac:dyDescent="0.2">
      <c r="A38" s="8" t="s">
        <v>37</v>
      </c>
      <c r="B38" s="23">
        <v>104848.086</v>
      </c>
      <c r="C38" s="23">
        <v>109529.224</v>
      </c>
      <c r="D38" s="23">
        <v>121703.048</v>
      </c>
      <c r="E38" s="23">
        <v>124043.34299999999</v>
      </c>
      <c r="F38" s="23">
        <v>128467.75199999999</v>
      </c>
      <c r="G38" s="23">
        <v>123756.00900000001</v>
      </c>
      <c r="H38" s="23">
        <v>125829</v>
      </c>
    </row>
    <row r="39" spans="1:8" ht="28.5" x14ac:dyDescent="0.2">
      <c r="A39" s="8" t="s">
        <v>38</v>
      </c>
      <c r="B39" s="23">
        <v>2289545.2316957465</v>
      </c>
      <c r="C39" s="23">
        <v>1229974.4623306233</v>
      </c>
      <c r="D39" s="23">
        <v>-902655.83700000006</v>
      </c>
      <c r="E39" s="23">
        <v>95769.077999999994</v>
      </c>
      <c r="F39" s="23">
        <v>1356785.159</v>
      </c>
      <c r="G39" s="23">
        <v>2725939.5469999998</v>
      </c>
      <c r="H39" s="23">
        <v>2779332</v>
      </c>
    </row>
    <row r="40" spans="1:8" ht="22.5" customHeight="1" x14ac:dyDescent="0.2">
      <c r="A40" s="13" t="s">
        <v>39</v>
      </c>
      <c r="B40" s="23">
        <v>25607.652999999998</v>
      </c>
      <c r="C40" s="23">
        <v>57992.087318739999</v>
      </c>
      <c r="D40" s="23">
        <v>69968.428000000014</v>
      </c>
      <c r="E40" s="23">
        <v>118095.076</v>
      </c>
      <c r="F40" s="23">
        <v>211143.09300000017</v>
      </c>
      <c r="G40" s="23">
        <v>293616.46600000001</v>
      </c>
      <c r="H40" s="23">
        <v>278994</v>
      </c>
    </row>
    <row r="41" spans="1:8" ht="33" customHeight="1" x14ac:dyDescent="0.2">
      <c r="A41" s="8" t="s">
        <v>40</v>
      </c>
      <c r="B41" s="23">
        <f>B33+B34+B35+B36+B37+B38-B39+B40</f>
        <v>1919191.2466406389</v>
      </c>
      <c r="C41" s="23">
        <v>1286122.7652253169</v>
      </c>
      <c r="D41" s="23">
        <v>4816829.7997235805</v>
      </c>
      <c r="E41" s="23">
        <v>4759094.5810000002</v>
      </c>
      <c r="F41" s="23">
        <v>3812503.1519999998</v>
      </c>
      <c r="G41" s="23">
        <f>G33+G34+G35+G36+G37+G38-G39+G40</f>
        <v>2472038.5499999993</v>
      </c>
      <c r="H41" s="23">
        <f>H33+H34+H35+H36+H37+H38-H39+H40</f>
        <v>2412247</v>
      </c>
    </row>
    <row r="42" spans="1:8" ht="15" x14ac:dyDescent="0.25">
      <c r="A42" s="5"/>
      <c r="B42" s="14"/>
      <c r="C42" s="14"/>
      <c r="D42" s="14"/>
      <c r="E42" s="14"/>
      <c r="F42" s="14"/>
      <c r="G42" s="14"/>
      <c r="H42" s="30"/>
    </row>
    <row r="43" spans="1:8" ht="15" x14ac:dyDescent="0.25">
      <c r="A43" s="5" t="s">
        <v>59</v>
      </c>
      <c r="B43" s="14"/>
      <c r="C43" s="14"/>
      <c r="D43" s="14"/>
      <c r="E43" s="14"/>
      <c r="F43" s="14"/>
      <c r="G43" s="14"/>
      <c r="H43" s="30"/>
    </row>
    <row r="44" spans="1:8" ht="15" x14ac:dyDescent="0.25">
      <c r="A44" s="5"/>
      <c r="B44" s="14"/>
      <c r="C44" s="14"/>
      <c r="D44" s="14"/>
      <c r="E44" s="14"/>
      <c r="F44" s="14"/>
      <c r="G44" s="14"/>
      <c r="H44" s="30"/>
    </row>
  </sheetData>
  <mergeCells count="3">
    <mergeCell ref="A2:G2"/>
    <mergeCell ref="F3:G3"/>
    <mergeCell ref="A1:G1"/>
  </mergeCells>
  <phoneticPr fontId="0" type="noConversion"/>
  <pageMargins left="0.25" right="0.25" top="0.18" bottom="0.3" header="0.18" footer="0.25"/>
  <pageSetup paperSize="9" scale="75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4" topLeftCell="B30" activePane="bottomRight" state="frozen"/>
      <selection pane="topRight" activeCell="B1" sqref="B1"/>
      <selection pane="bottomLeft" activeCell="A5" sqref="A5"/>
      <selection pane="bottomRight" activeCell="B5" sqref="B5:H41"/>
    </sheetView>
  </sheetViews>
  <sheetFormatPr defaultRowHeight="12.75" x14ac:dyDescent="0.2"/>
  <cols>
    <col min="1" max="1" width="50.85546875" style="3" customWidth="1"/>
    <col min="2" max="6" width="9.42578125" style="3" customWidth="1"/>
    <col min="7" max="7" width="9.42578125" style="3" bestFit="1" customWidth="1"/>
    <col min="8" max="8" width="9.5703125" style="3" customWidth="1"/>
    <col min="9" max="9" width="7.140625" style="3" customWidth="1"/>
    <col min="10" max="25" width="9.140625" style="3"/>
    <col min="26" max="26" width="9.42578125" style="3" bestFit="1" customWidth="1"/>
    <col min="27" max="27" width="11.140625" style="3" bestFit="1" customWidth="1"/>
    <col min="28" max="28" width="12.140625" style="3" bestFit="1" customWidth="1"/>
    <col min="29" max="29" width="11.140625" style="3" bestFit="1" customWidth="1"/>
    <col min="30" max="30" width="12.7109375" style="3" bestFit="1" customWidth="1"/>
    <col min="31" max="31" width="10.7109375" style="3" bestFit="1" customWidth="1"/>
    <col min="32" max="33" width="12.140625" style="3" bestFit="1" customWidth="1"/>
    <col min="34" max="34" width="13.28515625" style="3" bestFit="1" customWidth="1"/>
    <col min="35" max="35" width="10.140625" style="3" bestFit="1" customWidth="1"/>
    <col min="36" max="36" width="11.140625" style="3" bestFit="1" customWidth="1"/>
    <col min="37" max="37" width="14.28515625" style="3" bestFit="1" customWidth="1"/>
    <col min="38" max="38" width="12.140625" style="3" bestFit="1" customWidth="1"/>
    <col min="39" max="39" width="14.28515625" style="3" bestFit="1" customWidth="1"/>
    <col min="40" max="16384" width="9.140625" style="3"/>
  </cols>
  <sheetData>
    <row r="1" spans="1:8" s="15" customFormat="1" ht="15.75" customHeight="1" x14ac:dyDescent="0.25">
      <c r="A1" s="41" t="s">
        <v>47</v>
      </c>
      <c r="B1" s="41"/>
      <c r="C1" s="41"/>
      <c r="D1" s="41"/>
      <c r="E1" s="41"/>
      <c r="F1" s="41"/>
      <c r="G1" s="41"/>
    </row>
    <row r="2" spans="1:8" ht="17.25" customHeight="1" x14ac:dyDescent="0.25">
      <c r="A2" s="42" t="s">
        <v>46</v>
      </c>
      <c r="B2" s="42"/>
      <c r="C2" s="42"/>
      <c r="D2" s="42"/>
      <c r="E2" s="42"/>
      <c r="F2" s="42"/>
      <c r="G2" s="42"/>
    </row>
    <row r="3" spans="1:8" s="4" customFormat="1" ht="15" customHeight="1" x14ac:dyDescent="0.2">
      <c r="A3" s="18"/>
      <c r="B3" s="18"/>
      <c r="C3" s="18"/>
      <c r="D3" s="43" t="s">
        <v>50</v>
      </c>
      <c r="E3" s="43"/>
      <c r="F3" s="43"/>
      <c r="G3" s="43"/>
    </row>
    <row r="4" spans="1:8" ht="16.5" customHeight="1" x14ac:dyDescent="0.2">
      <c r="A4" s="6" t="s">
        <v>0</v>
      </c>
      <c r="B4" s="7" t="s">
        <v>1</v>
      </c>
      <c r="C4" s="7" t="s">
        <v>2</v>
      </c>
      <c r="D4" s="7" t="s">
        <v>3</v>
      </c>
      <c r="E4" s="7" t="s">
        <v>41</v>
      </c>
      <c r="F4" s="7" t="s">
        <v>42</v>
      </c>
      <c r="G4" s="7" t="s">
        <v>52</v>
      </c>
      <c r="H4" s="7" t="s">
        <v>54</v>
      </c>
    </row>
    <row r="5" spans="1:8" ht="22.5" customHeight="1" x14ac:dyDescent="0.2">
      <c r="A5" s="8" t="s">
        <v>4</v>
      </c>
      <c r="B5" s="16">
        <f>номинал!B5/номинал!$B$19*100</f>
        <v>55.1026291439087</v>
      </c>
      <c r="C5" s="16">
        <f>номинал!C5/номинал!$C$19*100</f>
        <v>54.858467330146063</v>
      </c>
      <c r="D5" s="16">
        <f>номинал!D5/номинал!$D$19*100</f>
        <v>52.804855703285249</v>
      </c>
      <c r="E5" s="16">
        <v>54</v>
      </c>
      <c r="F5" s="16">
        <f>номинал!F5/номинал!$F$19*100</f>
        <v>55.132005521109093</v>
      </c>
      <c r="G5" s="16">
        <f>номинал!G5/номинал!$G$19*100</f>
        <v>57.42225464478237</v>
      </c>
      <c r="H5" s="16">
        <f>номинал!H5/номинал!$H$19*100</f>
        <v>57.71075188475487</v>
      </c>
    </row>
    <row r="6" spans="1:8" ht="33" customHeight="1" x14ac:dyDescent="0.2">
      <c r="A6" s="9" t="s">
        <v>5</v>
      </c>
      <c r="B6" s="16">
        <f>номинал!B6/номинал!$B$19*100</f>
        <v>7.0372137955722618</v>
      </c>
      <c r="C6" s="16">
        <f>номинал!C6/номинал!$C$19*100</f>
        <v>7.0075928405323422</v>
      </c>
      <c r="D6" s="16">
        <f>номинал!D6/номинал!$D$19*100</f>
        <v>6.490102920778301</v>
      </c>
      <c r="E6" s="16">
        <f>номинал!E6/номинал!$E$19*100</f>
        <v>6.3932841483403307</v>
      </c>
      <c r="F6" s="16">
        <f>номинал!F6/номинал!$F$19*100</f>
        <v>6.2519411785989867</v>
      </c>
      <c r="G6" s="16">
        <f>номинал!G6/номинал!$G$19*100</f>
        <v>6.1136401207130904</v>
      </c>
      <c r="H6" s="16">
        <f>номинал!H6/номинал!$H$19*100</f>
        <v>5.9668173856271771</v>
      </c>
    </row>
    <row r="7" spans="1:8" ht="14.25" x14ac:dyDescent="0.2">
      <c r="A7" s="8" t="s">
        <v>6</v>
      </c>
      <c r="B7" s="16">
        <f>номинал!B7/номинал!$B$19*100</f>
        <v>18.731311397082344</v>
      </c>
      <c r="C7" s="16">
        <f>номинал!C7/номинал!$C$19*100</f>
        <v>18.236705899106802</v>
      </c>
      <c r="D7" s="16">
        <f>номинал!D7/номинал!$D$19*100</f>
        <v>18.166940489867116</v>
      </c>
      <c r="E7" s="16">
        <f>номинал!E7/номинал!$E$19*100</f>
        <v>18.827001282739396</v>
      </c>
      <c r="F7" s="16">
        <f>номинал!F7/номинал!$F$19*100</f>
        <v>19.299909521273708</v>
      </c>
      <c r="G7" s="16">
        <f>номинал!G7/номинал!$G$19*100</f>
        <v>19.080831999797564</v>
      </c>
      <c r="H7" s="16">
        <f>номинал!H7/номинал!$H$19*100</f>
        <v>18.941919841088318</v>
      </c>
    </row>
    <row r="8" spans="1:8" ht="15" x14ac:dyDescent="0.25">
      <c r="A8" s="10" t="s">
        <v>7</v>
      </c>
      <c r="B8" s="17">
        <f>номинал!B8/номинал!$B$19*100</f>
        <v>13.22540285729931</v>
      </c>
      <c r="C8" s="17">
        <f>номинал!C8/номинал!$C$19*100</f>
        <v>12.799901105095032</v>
      </c>
      <c r="D8" s="17">
        <f>номинал!D8/номинал!$D$19*100</f>
        <v>13.117772226850482</v>
      </c>
      <c r="E8" s="17">
        <f>номинал!E8/номинал!$E$19*100</f>
        <v>13.602393325370866</v>
      </c>
      <c r="F8" s="17">
        <f>номинал!F8/номинал!$F$19*100</f>
        <v>14.238026218355801</v>
      </c>
      <c r="G8" s="17">
        <f>номинал!G8/номинал!$G$19*100</f>
        <v>14.100612555442908</v>
      </c>
      <c r="H8" s="17">
        <f>номинал!H8/номинал!$H$19*100</f>
        <v>13.887628700203855</v>
      </c>
    </row>
    <row r="9" spans="1:8" ht="15" x14ac:dyDescent="0.25">
      <c r="A9" s="10" t="s">
        <v>8</v>
      </c>
      <c r="B9" s="17">
        <f>номинал!B9/номинал!$B$19*100</f>
        <v>4.6943440226162707</v>
      </c>
      <c r="C9" s="17">
        <f>номинал!C9/номинал!$C$19*100</f>
        <v>4.6065146014098621</v>
      </c>
      <c r="D9" s="17">
        <f>номинал!D9/номинал!$D$19*100</f>
        <v>4.3013224217801032</v>
      </c>
      <c r="E9" s="17">
        <f>номинал!E9/номинал!$E$19*100</f>
        <v>4.4911221010559528</v>
      </c>
      <c r="F9" s="17">
        <f>номинал!F9/номинал!$F$19*100</f>
        <v>4.350708219178963</v>
      </c>
      <c r="G9" s="17">
        <v>4.3</v>
      </c>
      <c r="H9" s="17">
        <f>номинал!H9/номинал!$H$19*100</f>
        <v>4.4166107864583681</v>
      </c>
    </row>
    <row r="10" spans="1:8" ht="15" x14ac:dyDescent="0.25">
      <c r="A10" s="10" t="s">
        <v>9</v>
      </c>
      <c r="B10" s="17">
        <f>номинал!B10/номинал!$B$19*100</f>
        <v>0.16971185249885704</v>
      </c>
      <c r="C10" s="17">
        <f>номинал!C10/номинал!$C$19*100</f>
        <v>0.16304341797920882</v>
      </c>
      <c r="D10" s="17">
        <f>номинал!D10/номинал!$D$19*100</f>
        <v>0.14757827906228083</v>
      </c>
      <c r="E10" s="17">
        <f>номинал!E10/номинал!$E$19*100</f>
        <v>0.1516225741175059</v>
      </c>
      <c r="F10" s="17">
        <f>номинал!F10/номинал!$F$19*100</f>
        <v>0.15236443770623195</v>
      </c>
      <c r="G10" s="17">
        <f>номинал!G10/номинал!$G$19*100</f>
        <v>0.15459820378803016</v>
      </c>
      <c r="H10" s="17">
        <f>номинал!H10/номинал!$H$19*100</f>
        <v>0.1580669139088671</v>
      </c>
    </row>
    <row r="11" spans="1:8" ht="15" x14ac:dyDescent="0.25">
      <c r="A11" s="10" t="s">
        <v>10</v>
      </c>
      <c r="B11" s="17">
        <f>номинал!B11/номинал!$B$19*100</f>
        <v>0.64185266466790769</v>
      </c>
      <c r="C11" s="17">
        <f>номинал!C11/номинал!$C$19*100</f>
        <v>0.6672467746227001</v>
      </c>
      <c r="D11" s="17">
        <f>номинал!D11/номинал!$D$19*100</f>
        <v>0.60026756217424959</v>
      </c>
      <c r="E11" s="17">
        <f>номинал!E11/номинал!$E$19*100</f>
        <v>0.58186328219507144</v>
      </c>
      <c r="F11" s="17">
        <f>номинал!F11/номинал!$F$19*100</f>
        <v>0.55881064603271491</v>
      </c>
      <c r="G11" s="17">
        <f>номинал!G11/номинал!$G$19*100</f>
        <v>0.47529472840475084</v>
      </c>
      <c r="H11" s="17">
        <f>номинал!H11/номинал!$H$19*100</f>
        <v>0.47961505143948635</v>
      </c>
    </row>
    <row r="12" spans="1:8" ht="14.25" x14ac:dyDescent="0.2">
      <c r="A12" s="8" t="s">
        <v>11</v>
      </c>
      <c r="B12" s="16">
        <f>номинал!B12/номинал!$B$19*100</f>
        <v>4.6545321100875254</v>
      </c>
      <c r="C12" s="16">
        <f>номинал!C12/номинал!$C$19*100</f>
        <v>4.7721518012647026</v>
      </c>
      <c r="D12" s="16">
        <v>5.0999999999999996</v>
      </c>
      <c r="E12" s="16">
        <f>номинал!E12/номинал!$E$19*100</f>
        <v>5.1111837350530012</v>
      </c>
      <c r="F12" s="16">
        <f>номинал!F12/номинал!$F$19*100</f>
        <v>4.5739968642063626</v>
      </c>
      <c r="G12" s="16">
        <f>номинал!G12/номинал!$G$19*100</f>
        <v>4.5989299840324485</v>
      </c>
      <c r="H12" s="16">
        <f>номинал!H12/номинал!$H$19*100</f>
        <v>5.0899472941677102</v>
      </c>
    </row>
    <row r="13" spans="1:8" ht="17.25" customHeight="1" x14ac:dyDescent="0.25">
      <c r="A13" s="10" t="s">
        <v>12</v>
      </c>
      <c r="B13" s="17">
        <f>номинал!B13/номинал!$B$19*100</f>
        <v>2.5678198839567812</v>
      </c>
      <c r="C13" s="17">
        <f>номинал!C13/номинал!$C$19*100</f>
        <v>2.7800241019832113</v>
      </c>
      <c r="D13" s="17">
        <f>номинал!D13/номинал!$D$19*100</f>
        <v>2.21199004945387</v>
      </c>
      <c r="E13" s="17">
        <f>номинал!E13/номинал!$E$19*100</f>
        <v>2.417298799557956</v>
      </c>
      <c r="F13" s="17">
        <f>номинал!F13/номинал!$F$19*100</f>
        <v>2.2569122286883752</v>
      </c>
      <c r="G13" s="17">
        <f>номинал!G13/номинал!$G$19*100</f>
        <v>2.6031849058329835</v>
      </c>
      <c r="H13" s="17">
        <f>номинал!H13/номинал!$H$19*100</f>
        <v>2.9743939718515819</v>
      </c>
    </row>
    <row r="14" spans="1:8" ht="45" x14ac:dyDescent="0.25">
      <c r="A14" s="10" t="s">
        <v>13</v>
      </c>
      <c r="B14" s="17">
        <f>номинал!B14/номинал!$B$19*100</f>
        <v>1.9222281762660658</v>
      </c>
      <c r="C14" s="17">
        <f>номинал!C14/номинал!$C$19*100</f>
        <v>1.8061286012743827</v>
      </c>
      <c r="D14" s="17">
        <f>номинал!D14/номинал!$D$19*100</f>
        <v>2.7079882323135909</v>
      </c>
      <c r="E14" s="17">
        <f>номинал!E14/номинал!$E$19*100</f>
        <v>2.4454921223367529</v>
      </c>
      <c r="F14" s="17">
        <f>номинал!F14/номинал!$F$19*100</f>
        <v>2.1315790942018165</v>
      </c>
      <c r="G14" s="17">
        <f>номинал!G14/номинал!$G$19*100</f>
        <v>1.8569699005597069</v>
      </c>
      <c r="H14" s="17">
        <f>номинал!H14/номинал!$H$19*100</f>
        <v>2.0470005255794961</v>
      </c>
    </row>
    <row r="15" spans="1:8" ht="30" x14ac:dyDescent="0.25">
      <c r="A15" s="10" t="s">
        <v>14</v>
      </c>
      <c r="B15" s="17">
        <f>номинал!B15/номинал!$B$19*100</f>
        <v>0.15163971429067591</v>
      </c>
      <c r="C15" s="17">
        <f>номинал!C15/номинал!$C$19*100</f>
        <v>0.17713509666509811</v>
      </c>
      <c r="D15" s="17">
        <f>номинал!D15/номинал!$D$19*100</f>
        <v>0.18921821180939852</v>
      </c>
      <c r="E15" s="17">
        <f>номинал!E15/номинал!$E$19*100</f>
        <v>0.22838899898567178</v>
      </c>
      <c r="F15" s="17">
        <f>номинал!F15/номинал!$F$19*100</f>
        <v>0.16244133000373681</v>
      </c>
      <c r="G15" s="17">
        <f>номинал!G15/номинал!$G$19*100</f>
        <v>9.4263265452446274E-2</v>
      </c>
      <c r="H15" s="17">
        <f>номинал!H15/номинал!$H$19*100</f>
        <v>1.6210710693472713E-2</v>
      </c>
    </row>
    <row r="16" spans="1:8" ht="30" x14ac:dyDescent="0.25">
      <c r="A16" s="10" t="s">
        <v>15</v>
      </c>
      <c r="B16" s="17">
        <f>номинал!B16/номинал!$B$19*100</f>
        <v>1.28443355740025E-2</v>
      </c>
      <c r="C16" s="17">
        <f>номинал!C16/номинал!$C$19*100</f>
        <v>8.8640013420098768E-3</v>
      </c>
      <c r="D16" s="17">
        <f>номинал!D16/номинал!$D$19*100</f>
        <v>4.3854961207765594E-2</v>
      </c>
      <c r="E16" s="17">
        <f>номинал!E16/номинал!$E$19*100</f>
        <v>2.0003814172619941E-2</v>
      </c>
      <c r="F16" s="17">
        <f>номинал!F16/номинал!$F$19*100</f>
        <v>2.3064211312435995E-2</v>
      </c>
      <c r="G16" s="17">
        <f>номинал!G16/номинал!$G$19*100</f>
        <v>4.4511912187312187E-2</v>
      </c>
      <c r="H16" s="17">
        <f>номинал!H16/номинал!$H$19*100</f>
        <v>5.2342086043159632E-2</v>
      </c>
    </row>
    <row r="17" spans="1:9" ht="20.25" customHeight="1" x14ac:dyDescent="0.2">
      <c r="A17" s="8" t="s">
        <v>16</v>
      </c>
      <c r="B17" s="16">
        <f>номинал!B17/номинал!$B$19*100</f>
        <v>14.474313553349166</v>
      </c>
      <c r="C17" s="16">
        <f>номинал!C17/номинал!$C$19*100</f>
        <v>15.125082128950082</v>
      </c>
      <c r="D17" s="16">
        <f>номинал!D17/номинал!$D$19*100</f>
        <v>17.38504943128472</v>
      </c>
      <c r="E17" s="16">
        <f>номинал!E17/номинал!$E$19*100</f>
        <v>15.72827465909706</v>
      </c>
      <c r="F17" s="16">
        <f>номинал!F17/номинал!$F$19*100</f>
        <v>14.742146914811844</v>
      </c>
      <c r="G17" s="16">
        <f>номинал!G17/номинал!$G$19*100</f>
        <v>12.784343250674517</v>
      </c>
      <c r="H17" s="16">
        <f>номинал!H17/номинал!$H$19*100</f>
        <v>12.290563594361913</v>
      </c>
    </row>
    <row r="18" spans="1:9" ht="31.5" customHeight="1" x14ac:dyDescent="0.25">
      <c r="A18" s="10" t="s">
        <v>17</v>
      </c>
      <c r="B18" s="17">
        <f>номинал!B18/номинал!$B$19*100</f>
        <v>11.731730505059454</v>
      </c>
      <c r="C18" s="17">
        <f>номинал!C18/номинал!$C$19*100</f>
        <v>11.497534237961604</v>
      </c>
      <c r="D18" s="17">
        <f>номинал!D18/номинал!$D$19*100</f>
        <v>13.642765737238818</v>
      </c>
      <c r="E18" s="17">
        <f>номинал!E18/номинал!$E$19*100</f>
        <v>12.410073346161528</v>
      </c>
      <c r="F18" s="17">
        <f>номинал!F18/номинал!$F$19*100</f>
        <v>11.547895861936771</v>
      </c>
      <c r="G18" s="17">
        <f>номинал!G18/номинал!$G$19*100</f>
        <v>9.576576194484927</v>
      </c>
      <c r="H18" s="17">
        <f>номинал!H18/номинал!$H$19*100</f>
        <v>9.0013003686660031</v>
      </c>
    </row>
    <row r="19" spans="1:9" ht="18.75" customHeight="1" x14ac:dyDescent="0.2">
      <c r="A19" s="8" t="s">
        <v>18</v>
      </c>
      <c r="B19" s="16">
        <f>номинал!B19/номинал!$B$19*100</f>
        <v>100</v>
      </c>
      <c r="C19" s="16">
        <f>номинал!C19/номинал!$C$19*100</f>
        <v>100</v>
      </c>
      <c r="D19" s="16">
        <f>номинал!D19/номинал!$D$19*100</f>
        <v>100</v>
      </c>
      <c r="E19" s="16">
        <f>номинал!E19/номинал!$E$19*100</f>
        <v>100</v>
      </c>
      <c r="F19" s="16">
        <f>номинал!F19/номинал!$F$19*100</f>
        <v>100</v>
      </c>
      <c r="G19" s="16">
        <f>номинал!G19/номинал!$G$19*100</f>
        <v>100</v>
      </c>
      <c r="H19" s="16">
        <f>номинал!H19/номинал!$H$19*100</f>
        <v>100</v>
      </c>
    </row>
    <row r="20" spans="1:9" ht="17.25" customHeight="1" x14ac:dyDescent="0.25">
      <c r="A20" s="7" t="s">
        <v>19</v>
      </c>
      <c r="B20" s="17">
        <f>B17-B18</f>
        <v>2.7425830482897116</v>
      </c>
      <c r="C20" s="17">
        <f t="shared" ref="C20:G20" si="0">C17-C18</f>
        <v>3.6275478909884775</v>
      </c>
      <c r="D20" s="17">
        <f t="shared" si="0"/>
        <v>3.7422836940459021</v>
      </c>
      <c r="E20" s="17">
        <f t="shared" si="0"/>
        <v>3.3182013129355319</v>
      </c>
      <c r="F20" s="17">
        <f t="shared" si="0"/>
        <v>3.1942510528750727</v>
      </c>
      <c r="G20" s="17">
        <f t="shared" si="0"/>
        <v>3.2077670561895903</v>
      </c>
      <c r="H20" s="17">
        <f t="shared" ref="H20" si="1">H17-H18</f>
        <v>3.28926322569591</v>
      </c>
    </row>
    <row r="21" spans="1:9" ht="18" customHeight="1" x14ac:dyDescent="0.2">
      <c r="A21" s="8" t="s">
        <v>20</v>
      </c>
      <c r="B21" s="16">
        <f>номинал!B21/номинал!$B$19*100</f>
        <v>80.819043399238438</v>
      </c>
      <c r="C21" s="16">
        <f>номинал!C21/номинал!$C$19*100</f>
        <v>82.029705917054883</v>
      </c>
      <c r="D21" s="16">
        <f>номинал!D21/номинал!$D$19*100</f>
        <v>77.237339949550233</v>
      </c>
      <c r="E21" s="16">
        <f>номинал!E21/номинал!$E$19*100</f>
        <v>77.472258520243244</v>
      </c>
      <c r="F21" s="16">
        <f>номинал!F21/номинал!$F$19*100</f>
        <v>79.094853607586458</v>
      </c>
      <c r="G21" s="16">
        <f>номинал!G21/номинал!$G$19*100</f>
        <v>80.717179944794509</v>
      </c>
      <c r="H21" s="16">
        <f>номинал!H21/номинал!$H$19*100</f>
        <v>80.77410356123039</v>
      </c>
    </row>
    <row r="22" spans="1:9" ht="16.5" customHeight="1" x14ac:dyDescent="0.25">
      <c r="A22" s="33" t="s">
        <v>21</v>
      </c>
      <c r="B22" s="17">
        <f>номинал!B22/номинал!$B$19*100</f>
        <v>60.403028918516014</v>
      </c>
      <c r="C22" s="17">
        <f>номинал!C22/номинал!$C$19*100</f>
        <v>61.43990563832601</v>
      </c>
      <c r="D22" s="17">
        <f>номинал!D22/номинал!$D$19*100</f>
        <v>57.286013041485042</v>
      </c>
      <c r="E22" s="17">
        <f>номинал!E22/номинал!$E$19*100</f>
        <v>57.741211449112818</v>
      </c>
      <c r="F22" s="17">
        <f>номинал!F22/номинал!$F$19*100</f>
        <v>58.397255811828522</v>
      </c>
      <c r="G22" s="17">
        <f>номинал!G22/номинал!$G$19*100</f>
        <v>59.707874936029107</v>
      </c>
      <c r="H22" s="17">
        <f>номинал!H22/номинал!$H$19*100</f>
        <v>59.752510469303211</v>
      </c>
    </row>
    <row r="23" spans="1:9" ht="15" x14ac:dyDescent="0.25">
      <c r="A23" s="33" t="s">
        <v>22</v>
      </c>
      <c r="B23" s="17">
        <f>номинал!B23/номинал!$B$19*100</f>
        <v>17.320357495963943</v>
      </c>
      <c r="C23" s="17">
        <f>номинал!C23/номинал!$C$19*100</f>
        <v>17.355676228495462</v>
      </c>
      <c r="D23" s="17">
        <f>номинал!D23/номинал!$D$19*100</f>
        <v>16.775681120105531</v>
      </c>
      <c r="E23" s="17">
        <f>номинал!E23/номинал!$E$19*100</f>
        <v>17.481186690157319</v>
      </c>
      <c r="F23" s="17">
        <f>номинал!F23/номинал!$F$19*100</f>
        <v>17.949540557237466</v>
      </c>
      <c r="G23" s="17">
        <f>номинал!G23/номинал!$G$19*100</f>
        <v>18.060946405000234</v>
      </c>
      <c r="H23" s="17">
        <f>номинал!H23/номинал!$H$19*100</f>
        <v>17.997856571278913</v>
      </c>
    </row>
    <row r="24" spans="1:9" ht="45" x14ac:dyDescent="0.25">
      <c r="A24" s="10" t="s">
        <v>53</v>
      </c>
      <c r="B24" s="17">
        <f>номинал!B24/номинал!$B$19*100</f>
        <v>3.0956569847584872</v>
      </c>
      <c r="C24" s="17">
        <f>номинал!C24/номинал!$C$19*100</f>
        <v>3.2341240502334139</v>
      </c>
      <c r="D24" s="17">
        <f>номинал!D24/номинал!$D$19*100</f>
        <v>3.1756457879596556</v>
      </c>
      <c r="E24" s="17">
        <f>номинал!E24/номинал!$E$19*100</f>
        <v>2.249860380973101</v>
      </c>
      <c r="F24" s="17">
        <v>2.8</v>
      </c>
      <c r="G24" s="17">
        <f>номинал!G24/номинал!$G$19*100</f>
        <v>2.9483586037651688</v>
      </c>
      <c r="H24" s="17">
        <f>номинал!H24/номинал!$H$19*100</f>
        <v>3.0237365206482698</v>
      </c>
    </row>
    <row r="25" spans="1:9" ht="28.5" x14ac:dyDescent="0.2">
      <c r="A25" s="8" t="s">
        <v>24</v>
      </c>
      <c r="B25" s="16">
        <f>номинал!B25/номинал!$B$19*100</f>
        <v>11.933249600849525</v>
      </c>
      <c r="C25" s="16">
        <f>номинал!C25/номинал!$C$19*100</f>
        <v>12.295176007692506</v>
      </c>
      <c r="D25" s="16">
        <f>номинал!D25/номинал!$D$19*100</f>
        <v>11.204266767799616</v>
      </c>
      <c r="E25" s="16">
        <f>номинал!E25/номинал!$E$19*100</f>
        <v>11.171922488797478</v>
      </c>
      <c r="F25" s="16">
        <v>11.4</v>
      </c>
      <c r="G25" s="16">
        <f>номинал!G25/номинал!$G$19*100</f>
        <v>12.382172568921485</v>
      </c>
      <c r="H25" s="16">
        <f>номинал!H25/номинал!$H$19*100</f>
        <v>12.976078674350164</v>
      </c>
      <c r="I25" s="28"/>
    </row>
    <row r="26" spans="1:9" ht="17.25" customHeight="1" x14ac:dyDescent="0.25">
      <c r="A26" s="11" t="s">
        <v>25</v>
      </c>
      <c r="B26" s="17">
        <f>номинал!B26/номинал!$B$19*100</f>
        <v>6.7930584798812683</v>
      </c>
      <c r="C26" s="17">
        <f>номинал!C26/номинал!$C$19*100</f>
        <v>6.7358874114215972</v>
      </c>
      <c r="D26" s="17">
        <f>номинал!D26/номинал!$D$19*100</f>
        <v>6.2550196176440798</v>
      </c>
      <c r="E26" s="17">
        <f>номинал!E26/номинал!$E$19*100</f>
        <v>6.4044221293578962</v>
      </c>
      <c r="F26" s="17">
        <f>номинал!F26/номинал!$F$19*100</f>
        <v>6.6609749231641757</v>
      </c>
      <c r="G26" s="17">
        <v>7.0896396480074886</v>
      </c>
      <c r="H26" s="17">
        <v>7.0896396480074886</v>
      </c>
    </row>
    <row r="27" spans="1:9" ht="18" customHeight="1" x14ac:dyDescent="0.25">
      <c r="A27" s="11" t="s">
        <v>26</v>
      </c>
      <c r="B27" s="17">
        <f>номинал!B27/номинал!$B$19*100</f>
        <v>0.96357195845946897</v>
      </c>
      <c r="C27" s="17">
        <f>номинал!C27/номинал!$C$19*100</f>
        <v>1.0729287321346135</v>
      </c>
      <c r="D27" s="17">
        <f>номинал!D27/номинал!$D$19*100</f>
        <v>1.036817080442588</v>
      </c>
      <c r="E27" s="17">
        <f>номинал!E27/номинал!$E$19*100</f>
        <v>1.1050276883194856</v>
      </c>
      <c r="F27" s="17">
        <f>номинал!F27/номинал!$F$19*100</f>
        <v>1.1845045868102417</v>
      </c>
      <c r="G27" s="17">
        <v>0.98770773253964872</v>
      </c>
      <c r="H27" s="17">
        <v>0.98770773253964872</v>
      </c>
    </row>
    <row r="28" spans="1:9" ht="30" customHeight="1" x14ac:dyDescent="0.25">
      <c r="A28" s="11" t="s">
        <v>27</v>
      </c>
      <c r="B28" s="17">
        <f>номинал!B28/номинал!$B$19*100</f>
        <v>0.42114500847431302</v>
      </c>
      <c r="C28" s="17">
        <f>номинал!C28/номинал!$C$19*100</f>
        <v>0.42585971072231898</v>
      </c>
      <c r="D28" s="17">
        <f>номинал!D28/номинал!$D$19*100</f>
        <v>0.39073071263848197</v>
      </c>
      <c r="E28" s="17">
        <f>номинал!E28/номинал!$E$19*100</f>
        <v>0.39923889383622235</v>
      </c>
      <c r="F28" s="17">
        <f>номинал!F28/номинал!$F$19*100</f>
        <v>0.41035373982979007</v>
      </c>
      <c r="G28" s="17">
        <v>0.42912567642555538</v>
      </c>
      <c r="H28" s="17">
        <v>0.42912567642555538</v>
      </c>
    </row>
    <row r="29" spans="1:9" ht="49.5" customHeight="1" x14ac:dyDescent="0.25">
      <c r="A29" s="11" t="s">
        <v>28</v>
      </c>
      <c r="B29" s="17">
        <f>номинал!B29/номинал!$B$19*100</f>
        <v>3.7554741540344745</v>
      </c>
      <c r="C29" s="17">
        <f>номинал!C29/номинал!$C$19*100</f>
        <v>4.060500153413976</v>
      </c>
      <c r="D29" s="17">
        <f>номинал!D29/номинал!$D$19*100</f>
        <v>3.5216993570744677</v>
      </c>
      <c r="E29" s="17">
        <f>номинал!E29/номинал!$E$19*100</f>
        <v>3.2632337772838733</v>
      </c>
      <c r="F29" s="17">
        <f>номинал!F29/номинал!$F$19*100</f>
        <v>3.2009322406521683</v>
      </c>
      <c r="G29" s="17">
        <v>3.3974687368339884</v>
      </c>
      <c r="H29" s="17">
        <v>3.3974687368339884</v>
      </c>
    </row>
    <row r="30" spans="1:9" ht="18.75" customHeight="1" x14ac:dyDescent="0.2">
      <c r="A30" s="8" t="s">
        <v>29</v>
      </c>
      <c r="B30" s="16">
        <f>номинал!B30/номинал!$B$19*100</f>
        <v>2.9086541380021838</v>
      </c>
      <c r="C30" s="16">
        <f>номинал!C30/номинал!$C$19*100</f>
        <v>2.9565725599311277</v>
      </c>
      <c r="D30" s="16">
        <f>номинал!D30/номинал!$D$19*100</f>
        <v>2.4962255815645258</v>
      </c>
      <c r="E30" s="16">
        <f>номинал!E30/номинал!$E$19*100</f>
        <v>2.5954458555287103</v>
      </c>
      <c r="F30" s="16">
        <f>номинал!F30/номинал!$F$19*100</f>
        <v>2.6651861439793487</v>
      </c>
      <c r="G30" s="16">
        <f>номинал!G30/номинал!$G$19*100</f>
        <v>2.6719577447834273</v>
      </c>
      <c r="H30" s="16">
        <f>номинал!H30/номинал!$H$19*100</f>
        <v>2.3638753776364232</v>
      </c>
    </row>
    <row r="31" spans="1:9" ht="19.5" customHeight="1" x14ac:dyDescent="0.2">
      <c r="A31" s="8" t="s">
        <v>30</v>
      </c>
      <c r="B31" s="16">
        <f>B21+B25+B30</f>
        <v>95.660947138090137</v>
      </c>
      <c r="C31" s="16">
        <f>номинал!C31/номинал!$C$19*100</f>
        <v>97.281454484678505</v>
      </c>
      <c r="D31" s="16">
        <f>номинал!D31/номинал!$D$19*100</f>
        <v>90.937832298914373</v>
      </c>
      <c r="E31" s="16">
        <v>91.3</v>
      </c>
      <c r="F31" s="16">
        <f>номинал!F31/номинал!$F$19*100</f>
        <v>93.21680524202219</v>
      </c>
      <c r="G31" s="16">
        <f>номинал!G31/номинал!$G$19*100</f>
        <v>95.771310258499426</v>
      </c>
      <c r="H31" s="16">
        <f>номинал!H31/номинал!$H$19*100</f>
        <v>96.114057613216985</v>
      </c>
    </row>
    <row r="32" spans="1:9" ht="20.25" customHeight="1" x14ac:dyDescent="0.2">
      <c r="A32" s="12" t="s">
        <v>31</v>
      </c>
      <c r="B32" s="16"/>
      <c r="C32" s="16"/>
      <c r="D32" s="16"/>
      <c r="E32" s="16"/>
      <c r="F32" s="16"/>
      <c r="G32" s="16"/>
      <c r="H32" s="16"/>
    </row>
    <row r="33" spans="1:9" ht="32.25" customHeight="1" x14ac:dyDescent="0.2">
      <c r="A33" s="8" t="s">
        <v>32</v>
      </c>
      <c r="B33" s="16">
        <f>номинал!B33/номинал!$B$19*100</f>
        <v>5.951476274995084</v>
      </c>
      <c r="C33" s="16">
        <f>номинал!C33/номинал!$C$19*100</f>
        <v>-0.27369789025016289</v>
      </c>
      <c r="D33" s="16">
        <f>номинал!D33/номинал!$D$19*100</f>
        <v>5.7542262369119808</v>
      </c>
      <c r="E33" s="16">
        <f>номинал!E33/номинал!$E$19*100</f>
        <v>4.1812567218611871</v>
      </c>
      <c r="F33" s="16">
        <f>номинал!F33/номинал!$F$19*100</f>
        <v>4.1019820472753628</v>
      </c>
      <c r="G33" s="16">
        <f>номинал!G33/номинал!$G$19*100</f>
        <v>3.1112088232030168</v>
      </c>
      <c r="H33" s="16">
        <f>номинал!H33/номинал!$H$19*100</f>
        <v>4.5091920996119574</v>
      </c>
    </row>
    <row r="34" spans="1:9" ht="28.5" x14ac:dyDescent="0.2">
      <c r="A34" s="8" t="s">
        <v>33</v>
      </c>
      <c r="B34" s="16">
        <f>номинал!B34/номинал!$B$19*100</f>
        <v>0.50536586935849503</v>
      </c>
      <c r="C34" s="16">
        <f>номинал!C34/номинал!$C$19*100</f>
        <v>0.52876883649184825</v>
      </c>
      <c r="D34" s="16">
        <f>номинал!D34/номинал!$D$19*100</f>
        <v>0.51295028001488263</v>
      </c>
      <c r="E34" s="16">
        <f>номинал!E34/номинал!$E$19*100</f>
        <v>6.3894012798557581E-2</v>
      </c>
      <c r="F34" s="16">
        <f>номинал!F34/номинал!$F$19*100</f>
        <v>6.8326264558309313E-2</v>
      </c>
      <c r="G34" s="16">
        <f>номинал!G34/номинал!$G$19*100</f>
        <v>-0.14117560417759234</v>
      </c>
      <c r="H34" s="16">
        <f>номинал!H34/номинал!$H$19*100</f>
        <v>3.1847933062700541E-2</v>
      </c>
    </row>
    <row r="35" spans="1:9" ht="31.5" customHeight="1" x14ac:dyDescent="0.2">
      <c r="A35" s="8" t="s">
        <v>34</v>
      </c>
      <c r="B35" s="16">
        <f>номинал!B35/номинал!$B$19*100</f>
        <v>4.5859813052480047E-2</v>
      </c>
      <c r="C35" s="16">
        <f>номинал!C35/номинал!$C$19*100</f>
        <v>9.4046765101489405E-2</v>
      </c>
      <c r="D35" s="16">
        <f>номинал!D35/номинал!$D$19*100</f>
        <v>5.703022135582312E-2</v>
      </c>
      <c r="E35" s="16">
        <f>номинал!E35/номинал!$E$19*100</f>
        <v>0.11652557575452518</v>
      </c>
      <c r="F35" s="16">
        <f>номинал!F35/номинал!$F$19*100</f>
        <v>0.22936342192169074</v>
      </c>
      <c r="G35" s="16">
        <f>номинал!G35/номинал!$G$19*100</f>
        <v>0.23652581411292536</v>
      </c>
      <c r="H35" s="16">
        <f>номинал!H35/номинал!$H$19*100</f>
        <v>0.29786596939937182</v>
      </c>
    </row>
    <row r="36" spans="1:9" ht="29.25" customHeight="1" x14ac:dyDescent="0.2">
      <c r="A36" s="8" t="s">
        <v>35</v>
      </c>
      <c r="B36" s="16">
        <f>номинал!B36/номинал!$B$19*100</f>
        <v>0.61561654959855505</v>
      </c>
      <c r="C36" s="16">
        <f>номинал!C36/номинал!$C$19*100</f>
        <v>2.3897631135949995</v>
      </c>
      <c r="D36" s="16">
        <f>номинал!D36/номинал!$D$19*100</f>
        <v>-0.99897081276619693</v>
      </c>
      <c r="E36" s="16">
        <f>номинал!E36/номинал!$E$19*100</f>
        <v>2.0731267690346433</v>
      </c>
      <c r="F36" s="16">
        <f>номинал!F36/номинал!$F$19*100</f>
        <v>2.2021809092194684</v>
      </c>
      <c r="G36" s="16">
        <f>номинал!G36/номинал!$G$19*100</f>
        <v>2.5233578695113463</v>
      </c>
      <c r="H36" s="16">
        <f>номинал!H36/номинал!$H$19*100</f>
        <v>0.52498184410067861</v>
      </c>
    </row>
    <row r="37" spans="1:9" ht="18" customHeight="1" x14ac:dyDescent="0.2">
      <c r="A37" s="8" t="s">
        <v>36</v>
      </c>
      <c r="B37" s="16">
        <f>номинал!B37/номинал!$B$19*100</f>
        <v>2.1021673328846404</v>
      </c>
      <c r="C37" s="16">
        <f>номинал!C37/номинал!$C$19*100</f>
        <v>2.2254279464411919</v>
      </c>
      <c r="D37" s="16">
        <f>номинал!D37/номинал!$D$19*100</f>
        <v>1.6781134152331461</v>
      </c>
      <c r="E37" s="16">
        <f>номинал!E37/номинал!$E$19*100</f>
        <v>2.0561385452345773</v>
      </c>
      <c r="F37" s="16">
        <f>номинал!F37/номинал!$F$19*100</f>
        <v>1.9910957596799634</v>
      </c>
      <c r="G37" s="16">
        <f>номинал!G37/номинал!$G$19*100</f>
        <v>2.4478269079844104</v>
      </c>
      <c r="H37" s="16">
        <v>2.4</v>
      </c>
      <c r="I37" s="28"/>
    </row>
    <row r="38" spans="1:9" ht="31.5" customHeight="1" x14ac:dyDescent="0.2">
      <c r="A38" s="8" t="s">
        <v>37</v>
      </c>
      <c r="B38" s="16">
        <f>номинал!B38/номинал!$B$19*100</f>
        <v>0.23704849030569672</v>
      </c>
      <c r="C38" s="16">
        <f>номинал!C38/номинал!$C$19*100</f>
        <v>0.23151769702924063</v>
      </c>
      <c r="D38" s="16">
        <f>номинал!D38/номинал!$D$19*100</f>
        <v>0.22896665993317095</v>
      </c>
      <c r="E38" s="16">
        <f>номинал!E38/номинал!$E$19*100</f>
        <v>0.22833460254909774</v>
      </c>
      <c r="F38" s="16">
        <f>номинал!F38/номинал!$F$19*100</f>
        <v>0.22856945875007467</v>
      </c>
      <c r="G38" s="16">
        <f>номинал!G38/номинал!$G$19*100</f>
        <v>0.21169806017278889</v>
      </c>
      <c r="H38" s="16">
        <f>номинал!H38/номинал!$H$19*100</f>
        <v>0.20270073694216217</v>
      </c>
    </row>
    <row r="39" spans="1:9" ht="28.5" x14ac:dyDescent="0.2">
      <c r="A39" s="8" t="s">
        <v>38</v>
      </c>
      <c r="B39" s="16">
        <f>номинал!B39/номинал!$B$19*100</f>
        <v>5.1763771888032686</v>
      </c>
      <c r="C39" s="16">
        <f>номинал!C39/номинал!$C$19*100</f>
        <v>2.5998618863908356</v>
      </c>
      <c r="D39" s="16">
        <f>номинал!D39/номинал!$D$19*100</f>
        <v>-1.6982162358585364</v>
      </c>
      <c r="E39" s="16">
        <f>номинал!E39/номинал!$E$19*100</f>
        <v>0.17628833464786209</v>
      </c>
      <c r="F39" s="16">
        <f>номинал!F39/номинал!$F$19*100</f>
        <v>2.4139882935973227</v>
      </c>
      <c r="G39" s="16">
        <f>номинал!G39/номинал!$G$19*100</f>
        <v>4.663014902558718</v>
      </c>
      <c r="H39" s="16">
        <f>номинал!H39/номинал!$H$19*100</f>
        <v>4.4772877842701879</v>
      </c>
    </row>
    <row r="40" spans="1:9" ht="18" customHeight="1" x14ac:dyDescent="0.2">
      <c r="A40" s="13" t="s">
        <v>39</v>
      </c>
      <c r="B40" s="16">
        <f>номинал!B40/номинал!$B$19*100</f>
        <v>5.789572051818042E-2</v>
      </c>
      <c r="C40" s="16">
        <f>номинал!C40/номинал!$C$19*100</f>
        <v>0.12258093330373011</v>
      </c>
      <c r="D40" s="16">
        <f>номинал!D40/номинал!$D$19*100</f>
        <v>0.13163546454427799</v>
      </c>
      <c r="E40" s="16">
        <f>номинал!E40/номинал!$E$19*100</f>
        <v>0.21738524284584537</v>
      </c>
      <c r="F40" s="16">
        <f>номинал!F40/номинал!$F$19*100</f>
        <v>0.37566519017026717</v>
      </c>
      <c r="G40" s="16">
        <f>номинал!G40/номинал!$G$19*100</f>
        <v>0.50226277325240531</v>
      </c>
      <c r="H40" s="16">
        <f>номинал!H40/номинал!$H$19*100</f>
        <v>0.44943764475948783</v>
      </c>
    </row>
    <row r="41" spans="1:9" ht="28.5" x14ac:dyDescent="0.2">
      <c r="A41" s="8" t="s">
        <v>40</v>
      </c>
      <c r="B41" s="16">
        <f>номинал!B41/номинал!$B$19*100</f>
        <v>4.3390528619098641</v>
      </c>
      <c r="C41" s="16">
        <f>номинал!C41/номинал!$C$19*100</f>
        <v>2.7185455153215008</v>
      </c>
      <c r="D41" s="16">
        <f>номинал!D41/номинал!$D$19*100</f>
        <v>9.0621677010856221</v>
      </c>
      <c r="E41" s="16">
        <v>8.6999999999999993</v>
      </c>
      <c r="F41" s="16">
        <f>номинал!F41/номинал!$F$19*100</f>
        <v>6.7831947579778129</v>
      </c>
      <c r="G41" s="16">
        <f>номинал!G41/номинал!$G$19*100</f>
        <v>4.228689741500582</v>
      </c>
      <c r="H41" s="16">
        <f>номинал!H41/номинал!$H$19*100</f>
        <v>3.8859423867830145</v>
      </c>
    </row>
    <row r="42" spans="1:9" ht="15" x14ac:dyDescent="0.25">
      <c r="A42" s="5"/>
      <c r="B42" s="14"/>
      <c r="C42" s="14"/>
      <c r="D42" s="14"/>
      <c r="E42" s="14"/>
      <c r="F42" s="14"/>
      <c r="G42" s="14"/>
    </row>
    <row r="44" spans="1:9" x14ac:dyDescent="0.2">
      <c r="B44" s="28"/>
    </row>
  </sheetData>
  <mergeCells count="3">
    <mergeCell ref="A1:G1"/>
    <mergeCell ref="A2:G2"/>
    <mergeCell ref="D3:G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55" fitToWidth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zoomScaleNormal="100" workbookViewId="0">
      <selection activeCell="I5" sqref="I5"/>
    </sheetView>
  </sheetViews>
  <sheetFormatPr defaultRowHeight="12.75" x14ac:dyDescent="0.2"/>
  <cols>
    <col min="1" max="1" width="50.7109375" style="2" customWidth="1"/>
    <col min="2" max="2" width="10.140625" style="1" customWidth="1"/>
    <col min="3" max="3" width="11.140625" style="31" customWidth="1"/>
    <col min="4" max="4" width="10.42578125" style="1" customWidth="1"/>
    <col min="5" max="5" width="9.85546875" style="1" customWidth="1"/>
    <col min="6" max="6" width="10.85546875" style="1" customWidth="1"/>
    <col min="7" max="16384" width="9.140625" style="1"/>
  </cols>
  <sheetData>
    <row r="1" spans="1:7" ht="14.25" customHeight="1" x14ac:dyDescent="0.25">
      <c r="A1" s="44" t="s">
        <v>43</v>
      </c>
      <c r="B1" s="44"/>
      <c r="C1" s="44"/>
      <c r="D1" s="44"/>
      <c r="E1" s="44"/>
    </row>
    <row r="2" spans="1:7" ht="14.25" customHeight="1" x14ac:dyDescent="0.2">
      <c r="A2" s="45" t="s">
        <v>46</v>
      </c>
      <c r="B2" s="45"/>
      <c r="C2" s="45"/>
      <c r="D2" s="45"/>
      <c r="E2" s="45"/>
    </row>
    <row r="3" spans="1:7" ht="14.25" customHeight="1" x14ac:dyDescent="0.2">
      <c r="A3" s="19"/>
      <c r="B3" s="35"/>
      <c r="C3" s="46" t="s">
        <v>60</v>
      </c>
      <c r="D3" s="46"/>
      <c r="E3" s="46"/>
      <c r="F3" s="46"/>
      <c r="G3" s="46"/>
    </row>
    <row r="4" spans="1:7" s="3" customFormat="1" ht="17.25" customHeight="1" x14ac:dyDescent="0.2">
      <c r="A4" s="6" t="s">
        <v>0</v>
      </c>
      <c r="B4" s="7" t="s">
        <v>2</v>
      </c>
      <c r="C4" s="7" t="s">
        <v>57</v>
      </c>
      <c r="D4" s="7" t="s">
        <v>41</v>
      </c>
      <c r="E4" s="7" t="s">
        <v>42</v>
      </c>
      <c r="F4" s="7" t="s">
        <v>51</v>
      </c>
      <c r="G4" s="7" t="s">
        <v>56</v>
      </c>
    </row>
    <row r="5" spans="1:7" s="3" customFormat="1" ht="22.5" customHeight="1" x14ac:dyDescent="0.2">
      <c r="A5" s="8" t="s">
        <v>4</v>
      </c>
      <c r="B5" s="16">
        <f>номинал!C5/номинал!B5*100</f>
        <v>106.48632832215699</v>
      </c>
      <c r="C5" s="16">
        <v>107.36007542739236</v>
      </c>
      <c r="D5" s="16">
        <f>номинал!E5/номинал!D5*100</f>
        <v>104.40268539758083</v>
      </c>
      <c r="E5" s="16">
        <f>номинал!F5/номинал!E5*100</f>
        <v>105.74625111187497</v>
      </c>
      <c r="F5" s="16">
        <f>номинал!G5/номинал!F5*100</f>
        <v>108.33029901162045</v>
      </c>
      <c r="G5" s="16">
        <f>номинал!H5/номинал!G5*100</f>
        <v>106.72164048949743</v>
      </c>
    </row>
    <row r="6" spans="1:7" s="3" customFormat="1" ht="33" customHeight="1" x14ac:dyDescent="0.2">
      <c r="A6" s="9" t="s">
        <v>5</v>
      </c>
      <c r="B6" s="16">
        <f>номинал!C6/номинал!B6*100</f>
        <v>106.51005741329122</v>
      </c>
      <c r="C6" s="16">
        <v>102.94779246451765</v>
      </c>
      <c r="D6" s="16">
        <f>номинал!E6/номинал!D6*100</f>
        <v>100.68040365626916</v>
      </c>
      <c r="E6" s="16">
        <f>номинал!F6/номинал!E6*100</f>
        <v>101.17310294090278</v>
      </c>
      <c r="F6" s="16">
        <f>номинал!G6/номинал!F6*100</f>
        <v>101.70878801458139</v>
      </c>
      <c r="G6" s="16">
        <f>номинал!H6/номинал!G6*100</f>
        <v>103.63796499777746</v>
      </c>
    </row>
    <row r="7" spans="1:7" s="3" customFormat="1" ht="17.25" customHeight="1" x14ac:dyDescent="0.2">
      <c r="A7" s="8" t="s">
        <v>6</v>
      </c>
      <c r="B7" s="16">
        <f>номинал!C7/номинал!B7*100</f>
        <v>104.13595747266405</v>
      </c>
      <c r="C7" s="16">
        <v>110.64785023311518</v>
      </c>
      <c r="D7" s="16">
        <f>номинал!E7/номинал!D7*100</f>
        <v>105.91851510586147</v>
      </c>
      <c r="E7" s="16">
        <f>номинал!F7/номинал!E7*100</f>
        <v>106.05919204823617</v>
      </c>
      <c r="F7" s="16">
        <f>номинал!G7/номинал!F7*100</f>
        <v>102.8289797422465</v>
      </c>
      <c r="G7" s="16">
        <f>номинал!H7/номинал!G7*100</f>
        <v>105.41506656884749</v>
      </c>
    </row>
    <row r="8" spans="1:7" s="3" customFormat="1" ht="15" x14ac:dyDescent="0.25">
      <c r="A8" s="10" t="s">
        <v>7</v>
      </c>
      <c r="B8" s="17">
        <f>номинал!C8/номинал!B8*100</f>
        <v>103.51903342239841</v>
      </c>
      <c r="C8" s="17">
        <v>113.55795514330973</v>
      </c>
      <c r="D8" s="17">
        <f>номинал!E8/номинал!D8*100</f>
        <v>105.9809402173242</v>
      </c>
      <c r="E8" s="17">
        <f>номинал!F8/номинал!E8*100</f>
        <v>108.29506172360685</v>
      </c>
      <c r="F8" s="47">
        <f>номинал!G8/номинал!F8*100</f>
        <v>103.00580092755551</v>
      </c>
      <c r="G8" s="47">
        <f>номинал!H8/номинал!G8*100</f>
        <v>104.58420941113317</v>
      </c>
    </row>
    <row r="9" spans="1:7" s="3" customFormat="1" ht="15" x14ac:dyDescent="0.25">
      <c r="A9" s="10" t="s">
        <v>8</v>
      </c>
      <c r="B9" s="17">
        <f>номинал!C9/номинал!B9*100</f>
        <v>104.95908658416209</v>
      </c>
      <c r="C9" s="17">
        <v>104.31426290583276</v>
      </c>
      <c r="D9" s="17">
        <f>номинал!E9/номинал!D9*100</f>
        <v>106.7149805501417</v>
      </c>
      <c r="E9" s="17">
        <f>номинал!F9/номинал!E9*100</f>
        <v>100.22574411775808</v>
      </c>
      <c r="F9" s="47">
        <f>номинал!G9/номинал!F9*100</f>
        <v>104.00049055971988</v>
      </c>
      <c r="G9" s="47">
        <f>номинал!H9/номинал!G9*100</f>
        <v>107.80608515217108</v>
      </c>
    </row>
    <row r="10" spans="1:7" s="3" customFormat="1" ht="15" x14ac:dyDescent="0.25">
      <c r="A10" s="10" t="s">
        <v>9</v>
      </c>
      <c r="B10" s="17">
        <f>номинал!C10/номинал!B10*100</f>
        <v>102.75751687338759</v>
      </c>
      <c r="C10" s="17">
        <v>100.68455099859273</v>
      </c>
      <c r="D10" s="17">
        <f>номинал!E10/номинал!D10*100</f>
        <v>105.00595977641724</v>
      </c>
      <c r="E10" s="17">
        <f>номинал!F10/номинал!E10*100</f>
        <v>103.9666238926614</v>
      </c>
      <c r="F10" s="47">
        <f>номинал!G10/номинал!F10*100</f>
        <v>105.53446735592939</v>
      </c>
      <c r="G10" s="47">
        <f>номинал!H10/номинал!G10*100</f>
        <v>108.57067331532306</v>
      </c>
    </row>
    <row r="11" spans="1:7" s="3" customFormat="1" ht="15" x14ac:dyDescent="0.25">
      <c r="A11" s="10" t="s">
        <v>10</v>
      </c>
      <c r="B11" s="17">
        <f>номинал!C11/номинал!B11*100</f>
        <v>111.19202474430743</v>
      </c>
      <c r="C11" s="17">
        <v>100.98299693260793</v>
      </c>
      <c r="D11" s="17">
        <f>номинал!E11/номинал!D11*100</f>
        <v>99.071468920150693</v>
      </c>
      <c r="E11" s="17">
        <f>номинал!F11/номинал!E11*100</f>
        <v>99.361448142202164</v>
      </c>
      <c r="F11" s="47">
        <f>номинал!G11/номинал!F11*100</f>
        <v>88.465068512574646</v>
      </c>
      <c r="G11" s="47">
        <f>номинал!H11/номинал!G11*100</f>
        <v>107.15336327683318</v>
      </c>
    </row>
    <row r="12" spans="1:7" s="3" customFormat="1" ht="18" customHeight="1" x14ac:dyDescent="0.2">
      <c r="A12" s="8" t="s">
        <v>11</v>
      </c>
      <c r="B12" s="16">
        <f>номинал!C12/номинал!B12*100</f>
        <v>109.66315170207066</v>
      </c>
      <c r="C12" s="16">
        <v>121.07609311557408</v>
      </c>
      <c r="D12" s="16">
        <f>номинал!E12/номинал!D12*100</f>
        <v>101.37468998275811</v>
      </c>
      <c r="E12" s="16">
        <f>номинал!F12/номинал!E12*100</f>
        <v>92.586691011531457</v>
      </c>
      <c r="F12" s="48">
        <f>номинал!G12/номинал!F12*100</f>
        <v>104.5765781809999</v>
      </c>
      <c r="G12" s="48">
        <f>номинал!H12/номинал!G12*100</f>
        <v>117.52560301708503</v>
      </c>
    </row>
    <row r="13" spans="1:7" s="3" customFormat="1" ht="18.75" customHeight="1" x14ac:dyDescent="0.25">
      <c r="A13" s="10" t="s">
        <v>12</v>
      </c>
      <c r="B13" s="17">
        <f>номинал!C13/номинал!B13*100</f>
        <v>115.79945290771091</v>
      </c>
      <c r="C13" s="17">
        <v>89.27576028295276</v>
      </c>
      <c r="D13" s="17">
        <f>номинал!E13/номинал!D13*100</f>
        <v>111.6913891401267</v>
      </c>
      <c r="E13" s="17">
        <f>номинал!F13/номинал!E13*100</f>
        <v>96.595862995378042</v>
      </c>
      <c r="F13" s="47">
        <f>номинал!G13/номинал!F13*100</f>
        <v>119.9675638404766</v>
      </c>
      <c r="G13" s="47">
        <f>номинал!H13/номинал!G13*100</f>
        <v>121.33035701353332</v>
      </c>
    </row>
    <row r="14" spans="1:7" s="3" customFormat="1" ht="45" x14ac:dyDescent="0.25">
      <c r="A14" s="10" t="s">
        <v>13</v>
      </c>
      <c r="B14" s="17">
        <f>номинал!C14/номинал!B14*100</f>
        <v>100.50004010547917</v>
      </c>
      <c r="C14" s="17">
        <v>167.9971921098126</v>
      </c>
      <c r="D14" s="17">
        <f>номинал!E14/номинал!D14*100</f>
        <v>92.297942619330513</v>
      </c>
      <c r="E14" s="17">
        <f>номинал!F14/номинал!E14*100</f>
        <v>90.179822790463959</v>
      </c>
      <c r="F14" s="47">
        <f>номинал!G14/номинал!F14*100</f>
        <v>90.610161457356654</v>
      </c>
      <c r="G14" s="47">
        <f>номинал!H14/номинал!G14*100</f>
        <v>117.05476313106209</v>
      </c>
    </row>
    <row r="15" spans="1:7" s="3" customFormat="1" ht="30" x14ac:dyDescent="0.25">
      <c r="A15" s="10" t="s">
        <v>14</v>
      </c>
      <c r="B15" s="17">
        <f>номинал!C15/номинал!B15*100</f>
        <v>124.94364315367031</v>
      </c>
      <c r="C15" s="17">
        <v>119.98272714782325</v>
      </c>
      <c r="D15" s="17">
        <f>номинал!E15/номинал!D15*100</f>
        <v>123.36295737709111</v>
      </c>
      <c r="E15" s="17">
        <f>номинал!F15/номинал!E15*100</f>
        <v>73.586059820608369</v>
      </c>
      <c r="F15" s="47">
        <f>номинал!G15/номинал!F15*100</f>
        <v>60.355859080239703</v>
      </c>
      <c r="G15" s="47">
        <f>номинал!H15/номинал!G15*100</f>
        <v>18.261463323739125</v>
      </c>
    </row>
    <row r="16" spans="1:7" s="3" customFormat="1" ht="30" x14ac:dyDescent="0.25">
      <c r="A16" s="10" t="s">
        <v>15</v>
      </c>
      <c r="B16" s="17">
        <f>номинал!C16/номинал!B16*100</f>
        <v>73.814328550308545</v>
      </c>
      <c r="C16" s="17">
        <v>555.84885168651988</v>
      </c>
      <c r="D16" s="17">
        <f>номинал!E16/номинал!D16*100</f>
        <v>46.619392007929193</v>
      </c>
      <c r="E16" s="17">
        <f>номинал!F16/номинал!E16*100</f>
        <v>119.28888807910687</v>
      </c>
      <c r="F16" s="47">
        <f>номинал!G16/номинал!F16*100</f>
        <v>200.72946877828423</v>
      </c>
      <c r="G16" s="47">
        <f>номинал!H16/номинал!G16*100</f>
        <v>124.86789087056694</v>
      </c>
    </row>
    <row r="17" spans="1:7" s="3" customFormat="1" ht="20.25" customHeight="1" x14ac:dyDescent="0.2">
      <c r="A17" s="8" t="s">
        <v>16</v>
      </c>
      <c r="B17" s="16">
        <f>номинал!C17/номинал!B17*100</f>
        <v>111.76923259464778</v>
      </c>
      <c r="C17" s="16">
        <v>127.91137361094624</v>
      </c>
      <c r="D17" s="16">
        <f>номинал!E17/номинал!D17*100</f>
        <v>92.465065087917623</v>
      </c>
      <c r="E17" s="16">
        <f>номинал!F17/номинал!E17*100</f>
        <v>96.973672673747998</v>
      </c>
      <c r="F17" s="48">
        <f>номинал!G17/номинал!F17*100</f>
        <v>90.196810360942465</v>
      </c>
      <c r="G17" s="48">
        <f>номинал!H17/номинал!G17*100</f>
        <v>102.08674961133555</v>
      </c>
    </row>
    <row r="18" spans="1:7" s="3" customFormat="1" ht="42" customHeight="1" x14ac:dyDescent="0.25">
      <c r="A18" s="10" t="s">
        <v>17</v>
      </c>
      <c r="B18" s="17">
        <f>номинал!C18/номинал!B18*100</f>
        <v>104.82506428476968</v>
      </c>
      <c r="C18" s="17">
        <v>132.19971433684813</v>
      </c>
      <c r="D18" s="17">
        <f>номинал!E18/номинал!D18*100</f>
        <v>92.97034690711628</v>
      </c>
      <c r="E18" s="17">
        <f>номинал!F18/номинал!E18*100</f>
        <v>96.272600718969599</v>
      </c>
      <c r="F18" s="47">
        <f>номинал!G18/номинал!F18*100</f>
        <v>86.25432913920875</v>
      </c>
      <c r="G18" s="47">
        <f>номинал!H18/номинал!G18*100</f>
        <v>99.80929463364501</v>
      </c>
    </row>
    <row r="19" spans="1:7" s="3" customFormat="1" ht="28.5" x14ac:dyDescent="0.2">
      <c r="A19" s="8" t="s">
        <v>18</v>
      </c>
      <c r="B19" s="16">
        <f>номинал!C19/номинал!B19*100</f>
        <v>106.96027329964951</v>
      </c>
      <c r="C19" s="16">
        <v>111.41341233832283</v>
      </c>
      <c r="D19" s="16">
        <f>номинал!E19/номинал!D19*100</f>
        <v>102.20509000907107</v>
      </c>
      <c r="E19" s="16">
        <f>номинал!F19/номинал!E19*100</f>
        <v>103.46040962199643</v>
      </c>
      <c r="F19" s="48">
        <f>номинал!G19/номинал!F19*100</f>
        <v>104.00961578673822</v>
      </c>
      <c r="G19" s="48">
        <f>номинал!H19/номинал!G19*100</f>
        <v>106.18813680567709</v>
      </c>
    </row>
    <row r="20" spans="1:7" s="3" customFormat="1" ht="17.25" customHeight="1" x14ac:dyDescent="0.2">
      <c r="A20" s="7" t="s">
        <v>19</v>
      </c>
      <c r="B20" s="16"/>
      <c r="C20" s="16"/>
      <c r="D20" s="16"/>
      <c r="E20" s="16"/>
      <c r="F20" s="48"/>
      <c r="G20" s="48"/>
    </row>
    <row r="21" spans="1:7" s="3" customFormat="1" ht="16.5" customHeight="1" x14ac:dyDescent="0.2">
      <c r="A21" s="8" t="s">
        <v>20</v>
      </c>
      <c r="B21" s="16">
        <f>номинал!C21/номинал!B21*100</f>
        <v>108.56252925731542</v>
      </c>
      <c r="C21" s="16">
        <v>104.75058421504922</v>
      </c>
      <c r="D21" s="16">
        <f>номинал!E21/номинал!D21*100</f>
        <v>102.51594837988193</v>
      </c>
      <c r="E21" s="16">
        <f>номинал!F21/номинал!E21*100</f>
        <v>105.62730594841889</v>
      </c>
      <c r="F21" s="48">
        <f>номинал!G21/номинал!F21*100</f>
        <v>106.14297252636725</v>
      </c>
      <c r="G21" s="48">
        <f>номинал!H21/номинал!G21*100</f>
        <v>106.26302312818862</v>
      </c>
    </row>
    <row r="22" spans="1:7" s="3" customFormat="1" ht="17.25" customHeight="1" x14ac:dyDescent="0.25">
      <c r="A22" s="10" t="s">
        <v>44</v>
      </c>
      <c r="B22" s="17">
        <f>номинал!C22/номинал!B22*100</f>
        <v>108.79635038575945</v>
      </c>
      <c r="C22" s="17">
        <v>103.70251214232029</v>
      </c>
      <c r="D22" s="17">
        <f>номинал!E22/номинал!D22*100</f>
        <v>103.01721834116309</v>
      </c>
      <c r="E22" s="17">
        <f>номинал!F22/номинал!E22*100</f>
        <v>104.63590658150488</v>
      </c>
      <c r="F22" s="47">
        <f>номинал!G22/номинал!F22*100</f>
        <v>106.34392053540833</v>
      </c>
      <c r="G22" s="47">
        <f>номинал!H22/номинал!G22*100</f>
        <v>106.26751936817465</v>
      </c>
    </row>
    <row r="23" spans="1:7" s="3" customFormat="1" ht="16.5" customHeight="1" x14ac:dyDescent="0.25">
      <c r="A23" s="10" t="s">
        <v>45</v>
      </c>
      <c r="B23" s="17">
        <f>номинал!C23/номинал!B23*100</f>
        <v>107.17838088115002</v>
      </c>
      <c r="C23" s="17">
        <v>107.44237956314728</v>
      </c>
      <c r="D23" s="17">
        <f>номинал!E23/номинал!D23*100</f>
        <v>106.50335127028599</v>
      </c>
      <c r="E23" s="17">
        <f>номинал!F23/номинал!E23*100</f>
        <v>106.23230856655954</v>
      </c>
      <c r="F23" s="47">
        <f>номинал!G23/номинал!F23*100</f>
        <v>104.6551631970049</v>
      </c>
      <c r="G23" s="47">
        <f>номинал!H23/номинал!G23*100</f>
        <v>105.81720431166379</v>
      </c>
    </row>
    <row r="24" spans="1:7" s="3" customFormat="1" ht="50.25" customHeight="1" x14ac:dyDescent="0.25">
      <c r="A24" s="10" t="s">
        <v>23</v>
      </c>
      <c r="B24" s="17">
        <f>номинал!C24/номинал!B24*100</f>
        <v>111.74454857275575</v>
      </c>
      <c r="C24" s="17">
        <v>110.21590355380265</v>
      </c>
      <c r="D24" s="17">
        <f>номинал!E24/номинал!D24*100</f>
        <v>72.409581577717191</v>
      </c>
      <c r="E24" s="17">
        <f>номинал!F24/номинал!E24*100</f>
        <v>126.37012054901358</v>
      </c>
      <c r="F24" s="47">
        <f>номинал!G24/номинал!F24*100</f>
        <v>111.59070534653081</v>
      </c>
      <c r="G24" s="47">
        <f>номинал!H24/номинал!G24*100</f>
        <v>108.90294922364008</v>
      </c>
    </row>
    <row r="25" spans="1:7" s="3" customFormat="1" ht="28.5" x14ac:dyDescent="0.2">
      <c r="A25" s="8" t="s">
        <v>24</v>
      </c>
      <c r="B25" s="16">
        <f>номинал!C25/номинал!B25*100</f>
        <v>110.20429723991217</v>
      </c>
      <c r="C25" s="16">
        <v>101.87460437895727</v>
      </c>
      <c r="D25" s="16">
        <f>номинал!E25/номинал!D25*100</f>
        <v>101.91004616415009</v>
      </c>
      <c r="E25" s="16">
        <f>номинал!F25/номинал!E25*100</f>
        <v>106.09827017456821</v>
      </c>
      <c r="F25" s="48">
        <f>номинал!G25/номинал!F25*100</f>
        <v>112.4108730838054</v>
      </c>
      <c r="G25" s="48">
        <f>номинал!H25/номинал!G25*100</f>
        <v>111.28140960751792</v>
      </c>
    </row>
    <row r="26" spans="1:7" s="3" customFormat="1" ht="15" x14ac:dyDescent="0.25">
      <c r="A26" s="11" t="s">
        <v>25</v>
      </c>
      <c r="B26" s="17">
        <f>номинал!C26/номинал!B26*100</f>
        <v>106.06008480202507</v>
      </c>
      <c r="C26" s="17">
        <v>103.51618019840305</v>
      </c>
      <c r="D26" s="17">
        <f>номинал!E26/номинал!D26*100</f>
        <v>104.64628093902746</v>
      </c>
      <c r="E26" s="17">
        <f>номинал!F26/номинал!E26*100</f>
        <v>107.60489863298646</v>
      </c>
      <c r="F26" s="47">
        <f>номинал!G26/номинал!F26*100</f>
        <v>112.18941745040895</v>
      </c>
      <c r="G26" s="47">
        <f>номинал!H26/номинал!G26*100</f>
        <v>108.93154783496281</v>
      </c>
    </row>
    <row r="27" spans="1:7" s="3" customFormat="1" ht="15" x14ac:dyDescent="0.25">
      <c r="A27" s="11" t="s">
        <v>26</v>
      </c>
      <c r="B27" s="17">
        <f>номинал!C27/номинал!B27*100</f>
        <v>119.0993048444881</v>
      </c>
      <c r="C27" s="17">
        <v>108.22031625127842</v>
      </c>
      <c r="D27" s="17">
        <f>номинал!E27/номинал!D27*100</f>
        <v>108.92900635760947</v>
      </c>
      <c r="E27" s="17">
        <f>номинал!F27/номинал!E27*100</f>
        <v>110.90159192019246</v>
      </c>
      <c r="F27" s="47">
        <f>номинал!G27/номинал!F27*100</f>
        <v>121.50771124492738</v>
      </c>
      <c r="G27" s="47">
        <f>номинал!H27/номинал!G27*100</f>
        <v>111.98031746159289</v>
      </c>
    </row>
    <row r="28" spans="1:7" s="3" customFormat="1" ht="30" x14ac:dyDescent="0.25">
      <c r="A28" s="11" t="s">
        <v>27</v>
      </c>
      <c r="B28" s="17">
        <f>номинал!C28/номинал!B28*100</f>
        <v>108.15768946468984</v>
      </c>
      <c r="C28" s="17">
        <v>102.93165036953398</v>
      </c>
      <c r="D28" s="17">
        <f>номинал!E28/номинал!D28*100</f>
        <v>104.43061105720301</v>
      </c>
      <c r="E28" s="17">
        <f>номинал!F28/номинал!E28*100</f>
        <v>106.34075654493842</v>
      </c>
      <c r="F28" s="47">
        <f>номинал!G28/номинал!F28*100</f>
        <v>109.83036859252708</v>
      </c>
      <c r="G28" s="47">
        <f>номинал!H28/номинал!G28*100</f>
        <v>109.58871359970584</v>
      </c>
    </row>
    <row r="29" spans="1:7" s="3" customFormat="1" ht="49.5" customHeight="1" x14ac:dyDescent="0.25">
      <c r="A29" s="11" t="s">
        <v>28</v>
      </c>
      <c r="B29" s="17">
        <f>номинал!C29/номинал!B29*100</f>
        <v>115.64776865148964</v>
      </c>
      <c r="C29" s="17">
        <v>97.363800512806137</v>
      </c>
      <c r="D29" s="17">
        <f>номинал!E29/номинал!D29*100</f>
        <v>94.704024424446885</v>
      </c>
      <c r="E29" s="17">
        <f>номинал!F29/номинал!E29*100</f>
        <v>101.48514736991191</v>
      </c>
      <c r="F29" s="47">
        <f>номинал!G29/номинал!F29*100</f>
        <v>109.83624300155479</v>
      </c>
      <c r="G29" s="47">
        <f>номинал!H29/номинал!G29*100</f>
        <v>116.20699024365399</v>
      </c>
    </row>
    <row r="30" spans="1:7" s="3" customFormat="1" ht="18.75" customHeight="1" x14ac:dyDescent="0.2">
      <c r="A30" s="8" t="s">
        <v>29</v>
      </c>
      <c r="B30" s="16">
        <f>номинал!C30/номинал!B30*100</f>
        <v>108.72238294295286</v>
      </c>
      <c r="C30" s="16">
        <v>93.633898550241497</v>
      </c>
      <c r="D30" s="16">
        <f>номинал!E30/номинал!D30*100</f>
        <v>106.267550191407</v>
      </c>
      <c r="E30" s="16">
        <f>номинал!F30/номинал!E30*100</f>
        <v>106.24041707038505</v>
      </c>
      <c r="F30" s="48">
        <f>номинал!G30/номинал!F30*100</f>
        <v>104.27387935402581</v>
      </c>
      <c r="G30" s="48">
        <f>номинал!H30/номинал!G30*100</f>
        <v>93.944420521655317</v>
      </c>
    </row>
    <row r="31" spans="1:7" s="3" customFormat="1" ht="19.5" customHeight="1" x14ac:dyDescent="0.2">
      <c r="A31" s="8" t="s">
        <v>30</v>
      </c>
      <c r="B31" s="16">
        <f>номинал!C31/номинал!B31*100</f>
        <v>108.77219251915061</v>
      </c>
      <c r="C31" s="16">
        <v>104.04923814210352</v>
      </c>
      <c r="D31" s="16">
        <f>номинал!E31/номинал!D31*100</f>
        <v>102.54427712148907</v>
      </c>
      <c r="E31" s="16">
        <f>номинал!F31/номинал!E31*100</f>
        <v>105.70241445976995</v>
      </c>
      <c r="F31" s="48">
        <f>номинал!G31/номинал!F31*100</f>
        <v>106.85988602072945</v>
      </c>
      <c r="G31" s="48">
        <f>номинал!H31/номинал!G31*100</f>
        <v>106.56816400687434</v>
      </c>
    </row>
    <row r="32" spans="1:7" s="3" customFormat="1" ht="22.5" customHeight="1" x14ac:dyDescent="0.2">
      <c r="A32" s="12" t="s">
        <v>31</v>
      </c>
      <c r="B32" s="16"/>
      <c r="C32" s="16"/>
      <c r="D32" s="16"/>
      <c r="E32" s="16"/>
      <c r="F32" s="48"/>
      <c r="G32" s="48"/>
    </row>
    <row r="33" spans="1:7" s="3" customFormat="1" ht="28.5" x14ac:dyDescent="0.2">
      <c r="A33" s="8" t="s">
        <v>32</v>
      </c>
      <c r="B33" s="16">
        <f>номинал!C33/номинал!B33*100</f>
        <v>-4.918914197086182</v>
      </c>
      <c r="C33" s="16">
        <v>-2337.3213722894307</v>
      </c>
      <c r="D33" s="16">
        <f>номинал!E33/номинал!D33*100</f>
        <v>74.266409072958552</v>
      </c>
      <c r="E33" s="16">
        <f>номинал!F33/номинал!E33*100</f>
        <v>101.49884857686426</v>
      </c>
      <c r="F33" s="48">
        <f>номинал!G33/номинал!F33*100</f>
        <v>78.88762812811332</v>
      </c>
      <c r="G33" s="48">
        <f>номинал!H33/номинал!G33*100</f>
        <v>153.90246517227368</v>
      </c>
    </row>
    <row r="34" spans="1:7" s="3" customFormat="1" ht="28.5" x14ac:dyDescent="0.2">
      <c r="A34" s="8" t="s">
        <v>33</v>
      </c>
      <c r="B34" s="16">
        <f>номинал!C34/номинал!B34*100</f>
        <v>111.91349217013575</v>
      </c>
      <c r="C34" s="16">
        <v>108.99618015142023</v>
      </c>
      <c r="D34" s="16">
        <f>номинал!E34/номинал!D34*100</f>
        <v>12.730850500613522</v>
      </c>
      <c r="E34" s="16">
        <f>номинал!F34/номинал!E34*100</f>
        <v>110.63733532327402</v>
      </c>
      <c r="F34" s="48">
        <f>номинал!G34/номинал!F34*100</f>
        <v>-214.90447990817768</v>
      </c>
      <c r="G34" s="48">
        <f>номинал!H34/номинал!G34*100</f>
        <v>-23.955078448156332</v>
      </c>
    </row>
    <row r="35" spans="1:7" s="3" customFormat="1" ht="28.5" x14ac:dyDescent="0.2">
      <c r="A35" s="8" t="s">
        <v>34</v>
      </c>
      <c r="B35" s="16">
        <f>номинал!C35/номинал!B35*100</f>
        <v>219.34820551256595</v>
      </c>
      <c r="C35" s="16">
        <v>64.301673210273108</v>
      </c>
      <c r="D35" s="16">
        <f>номинал!E35/номинал!D35*100</f>
        <v>208.82799812478802</v>
      </c>
      <c r="E35" s="16">
        <f>номинал!F35/номинал!E35*100</f>
        <v>203.64656798015761</v>
      </c>
      <c r="F35" s="48">
        <f>номинал!G35/номинал!F35*100</f>
        <v>107.2575515459919</v>
      </c>
      <c r="G35" s="48">
        <f>номинал!H35/номинал!G35*100</f>
        <v>133.72676647139653</v>
      </c>
    </row>
    <row r="36" spans="1:7" s="3" customFormat="1" ht="28.5" x14ac:dyDescent="0.2">
      <c r="A36" s="8" t="s">
        <v>35</v>
      </c>
      <c r="B36" s="16">
        <f>номинал!C36/номинал!B36*100</f>
        <v>415.20929857754192</v>
      </c>
      <c r="C36" s="16">
        <v>-43.715926670859304</v>
      </c>
      <c r="D36" s="16">
        <f>номинал!E36/номинал!D36*100</f>
        <v>-212.10240111288482</v>
      </c>
      <c r="E36" s="16">
        <f>номинал!F36/номинал!E36*100</f>
        <v>109.90091987268113</v>
      </c>
      <c r="F36" s="48">
        <f>номинал!G36/номинал!F36*100</f>
        <v>119.17889279738618</v>
      </c>
      <c r="G36" s="48">
        <f>номинал!H36/номинал!G36*100</f>
        <v>22.092325688490234</v>
      </c>
    </row>
    <row r="37" spans="1:7" s="3" customFormat="1" ht="21" customHeight="1" x14ac:dyDescent="0.2">
      <c r="A37" s="8" t="s">
        <v>36</v>
      </c>
      <c r="B37" s="16">
        <f>номинал!C37/номинал!B37*100</f>
        <v>113.23189055240164</v>
      </c>
      <c r="C37" s="16">
        <v>84.481525409041396</v>
      </c>
      <c r="D37" s="16">
        <f>номинал!E37/номинал!D37*100</f>
        <v>125.22861874483252</v>
      </c>
      <c r="E37" s="16">
        <f>номинал!F37/номинал!E37*100</f>
        <v>100.18759843325995</v>
      </c>
      <c r="F37" s="48">
        <f>номинал!G37/номинал!F37*100</f>
        <v>127.86805203825075</v>
      </c>
      <c r="G37" s="48">
        <f>номинал!H37/номинал!G37*100</f>
        <v>101.82305481481974</v>
      </c>
    </row>
    <row r="38" spans="1:7" s="3" customFormat="1" ht="28.5" x14ac:dyDescent="0.2">
      <c r="A38" s="8" t="s">
        <v>37</v>
      </c>
      <c r="B38" s="16">
        <f>номинал!C38/номинал!B38*100</f>
        <v>104.46468617462412</v>
      </c>
      <c r="C38" s="16">
        <v>109.66886974384116</v>
      </c>
      <c r="D38" s="16">
        <f>номинал!E38/номинал!D38*100</f>
        <v>101.9229551259883</v>
      </c>
      <c r="E38" s="16">
        <f>номинал!F38/номинал!E38*100</f>
        <v>103.56682502502372</v>
      </c>
      <c r="F38" s="48">
        <f>номинал!G38/номинал!F38*100</f>
        <v>96.332353507672508</v>
      </c>
      <c r="G38" s="48">
        <f>номинал!H38/номинал!G38*100</f>
        <v>101.67506290543031</v>
      </c>
    </row>
    <row r="39" spans="1:7" s="3" customFormat="1" ht="28.5" x14ac:dyDescent="0.2">
      <c r="A39" s="8" t="s">
        <v>38</v>
      </c>
      <c r="B39" s="16">
        <f>номинал!C39/номинал!B39*100</f>
        <v>53.721343666997377</v>
      </c>
      <c r="C39" s="16">
        <v>-73.90031149733484</v>
      </c>
      <c r="D39" s="16">
        <f>номинал!E39/номинал!D39*100</f>
        <v>-10.609700184102392</v>
      </c>
      <c r="E39" s="16">
        <f>номинал!F39/номинал!E39*100</f>
        <v>1416.725719130344</v>
      </c>
      <c r="F39" s="48">
        <f>номинал!G39/номинал!F39*100</f>
        <v>200.91165715647392</v>
      </c>
      <c r="G39" s="48">
        <f>номинал!H39/номинал!G39*100</f>
        <v>101.95868074399377</v>
      </c>
    </row>
    <row r="40" spans="1:7" s="3" customFormat="1" ht="18.75" customHeight="1" x14ac:dyDescent="0.2">
      <c r="A40" s="13" t="s">
        <v>39</v>
      </c>
      <c r="B40" s="16">
        <f>номинал!C40/номинал!B40*100</f>
        <v>226.46389077023187</v>
      </c>
      <c r="C40" s="16">
        <v>120.9</v>
      </c>
      <c r="D40" s="16">
        <f>номинал!E40/номинал!D40*100</f>
        <v>168.78337755423055</v>
      </c>
      <c r="E40" s="16">
        <f>номинал!F40/номинал!E40*100</f>
        <v>178.79076770313452</v>
      </c>
      <c r="F40" s="48">
        <f>номинал!G40/номинал!F40*100</f>
        <v>139.06041719299802</v>
      </c>
      <c r="G40" s="48">
        <f>номинал!H40/номинал!G40*100</f>
        <v>95.019875349906286</v>
      </c>
    </row>
    <row r="41" spans="1:7" s="3" customFormat="1" ht="28.5" x14ac:dyDescent="0.2">
      <c r="A41" s="8" t="s">
        <v>40</v>
      </c>
      <c r="B41" s="16">
        <f>номинал!C41/номинал!B41*100</f>
        <v>67.013788619375575</v>
      </c>
      <c r="C41" s="16">
        <v>374.9357895982198</v>
      </c>
      <c r="D41" s="16">
        <f>номинал!E41/номинал!D41*100</f>
        <v>98.801385535214607</v>
      </c>
      <c r="E41" s="16">
        <f>номинал!F41/номинал!E41*100</f>
        <v>80.109842053168464</v>
      </c>
      <c r="F41" s="48">
        <f>номинал!G41/номинал!F41*100</f>
        <v>64.840301802850803</v>
      </c>
      <c r="G41" s="48">
        <f>номинал!H41/номинал!G41*100</f>
        <v>97.581285696373982</v>
      </c>
    </row>
    <row r="42" spans="1:7" s="3" customFormat="1" ht="15" x14ac:dyDescent="0.25">
      <c r="A42" s="5" t="s">
        <v>55</v>
      </c>
      <c r="B42" s="14"/>
      <c r="D42" s="16"/>
      <c r="E42" s="29"/>
    </row>
    <row r="43" spans="1:7" x14ac:dyDescent="0.2">
      <c r="G43" s="32"/>
    </row>
    <row r="44" spans="1:7" x14ac:dyDescent="0.2">
      <c r="A44" s="34"/>
    </row>
  </sheetData>
  <mergeCells count="3">
    <mergeCell ref="A1:E1"/>
    <mergeCell ref="A2:E2"/>
    <mergeCell ref="C3:G3"/>
  </mergeCells>
  <phoneticPr fontId="0" type="noConversion"/>
  <pageMargins left="0.7" right="0.7" top="0.75" bottom="0.75" header="0.3" footer="0.3"/>
  <pageSetup paperSize="9" scale="7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номинал</vt:lpstr>
      <vt:lpstr>структура</vt:lpstr>
      <vt:lpstr>темпы</vt:lpstr>
    </vt:vector>
  </TitlesOfParts>
  <Company>GKS 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Лишанова Надежда Егоровна</cp:lastModifiedBy>
  <cp:lastPrinted>2020-11-30T12:32:09Z</cp:lastPrinted>
  <dcterms:created xsi:type="dcterms:W3CDTF">2007-08-27T07:25:33Z</dcterms:created>
  <dcterms:modified xsi:type="dcterms:W3CDTF">2020-12-01T08:12:34Z</dcterms:modified>
</cp:coreProperties>
</file>