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DieseArbeitsmappe"/>
  <mc:AlternateContent xmlns:mc="http://schemas.openxmlformats.org/markup-compatibility/2006">
    <mc:Choice Requires="x15">
      <x15ac:absPath xmlns:x15ac="http://schemas.microsoft.com/office/spreadsheetml/2010/11/ac" url="D:\BioDivCloud\1_12_scripts_tutorials\RHelperEcoDynDB\inst\examples\"/>
    </mc:Choice>
  </mc:AlternateContent>
  <bookViews>
    <workbookView xWindow="360" yWindow="15" windowWidth="20955" windowHeight="9720"/>
  </bookViews>
  <sheets>
    <sheet name="PCR_template" sheetId="3" r:id="rId1"/>
  </sheets>
  <definedNames>
    <definedName name="_xlnm.Print_Area" localSheetId="0">PCR_template!$A$1:$I$40</definedName>
    <definedName name="volume">PCR_template!$G$5</definedName>
  </definedNames>
  <calcPr calcId="152511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16" i="3" l="1"/>
  <c r="D3" i="3"/>
  <c r="G27" i="3"/>
  <c r="G9" i="3"/>
  <c r="G25" i="3"/>
  <c r="G26" i="3"/>
  <c r="G28" i="3"/>
  <c r="G29" i="3"/>
  <c r="G30" i="3"/>
  <c r="G7" i="3"/>
  <c r="G8" i="3"/>
  <c r="G10" i="3"/>
  <c r="G11" i="3"/>
  <c r="G32" i="3"/>
  <c r="G13" i="3"/>
</calcChain>
</file>

<file path=xl/sharedStrings.xml><?xml version="1.0" encoding="utf-8"?>
<sst xmlns="http://purl.oclc.org/ooxml/spreadsheetml/main" count="65" uniqueCount="56">
  <si>
    <t>sample No</t>
  </si>
  <si>
    <t>water</t>
  </si>
  <si>
    <t>sample</t>
  </si>
  <si>
    <t>plate No:</t>
  </si>
  <si>
    <t>date:</t>
  </si>
  <si>
    <t>position</t>
  </si>
  <si>
    <t>row</t>
  </si>
  <si>
    <t>PCR mastermix:</t>
  </si>
  <si>
    <t xml:space="preserve">distribute </t>
  </si>
  <si>
    <r>
      <t xml:space="preserve">buffer </t>
    </r>
    <r>
      <rPr>
        <sz val="8"/>
        <color theme="1"/>
        <rFont val="Calibri"/>
        <family val="2"/>
        <scheme val="minor"/>
      </rPr>
      <t>5x</t>
    </r>
  </si>
  <si>
    <r>
      <t>MgCl</t>
    </r>
    <r>
      <rPr>
        <sz val="8"/>
        <color theme="1"/>
        <rFont val="Calibri"/>
        <family val="2"/>
        <scheme val="minor"/>
      </rPr>
      <t xml:space="preserve"> 25mM</t>
    </r>
  </si>
  <si>
    <r>
      <t>taq</t>
    </r>
    <r>
      <rPr>
        <sz val="8"/>
        <color theme="1"/>
        <rFont val="Calibri"/>
        <family val="2"/>
        <scheme val="minor"/>
      </rPr>
      <t xml:space="preserve"> 5u/µl</t>
    </r>
  </si>
  <si>
    <t>add to each well:</t>
  </si>
  <si>
    <t>rxn volume</t>
  </si>
  <si>
    <t>to each well</t>
  </si>
  <si>
    <t>1st PCR</t>
  </si>
  <si>
    <t>2nd PCR</t>
  </si>
  <si>
    <t>distribute</t>
  </si>
  <si>
    <t>NTC</t>
  </si>
  <si>
    <t>PTC</t>
  </si>
  <si>
    <t>only edit the grey fields</t>
  </si>
  <si>
    <t>plate tag (i2):</t>
  </si>
  <si>
    <t>marker:</t>
  </si>
  <si>
    <t>16S</t>
  </si>
  <si>
    <r>
      <t xml:space="preserve">taq </t>
    </r>
    <r>
      <rPr>
        <b/>
        <sz val="8"/>
        <color theme="1"/>
        <rFont val="Calibri"/>
        <family val="2"/>
        <scheme val="minor"/>
      </rPr>
      <t>5u/µl</t>
    </r>
  </si>
  <si>
    <r>
      <t xml:space="preserve">MgCl </t>
    </r>
    <r>
      <rPr>
        <b/>
        <sz val="8"/>
        <color theme="1"/>
        <rFont val="Calibri"/>
        <family val="2"/>
        <scheme val="minor"/>
      </rPr>
      <t>25mM</t>
    </r>
  </si>
  <si>
    <r>
      <t>buffer</t>
    </r>
    <r>
      <rPr>
        <b/>
        <sz val="8"/>
        <color theme="1"/>
        <rFont val="Calibri"/>
        <family val="2"/>
        <scheme val="minor"/>
      </rPr>
      <t xml:space="preserve"> 5x</t>
    </r>
  </si>
  <si>
    <r>
      <t xml:space="preserve">dNTPs </t>
    </r>
    <r>
      <rPr>
        <b/>
        <sz val="8"/>
        <color theme="1"/>
        <rFont val="Calibri"/>
        <family val="2"/>
        <scheme val="minor"/>
      </rPr>
      <t>25mM each</t>
    </r>
  </si>
  <si>
    <r>
      <t xml:space="preserve">primer </t>
    </r>
    <r>
      <rPr>
        <b/>
        <sz val="8"/>
        <color theme="1"/>
        <rFont val="Calibri"/>
        <family val="2"/>
        <scheme val="minor"/>
      </rPr>
      <t>1µM</t>
    </r>
  </si>
  <si>
    <r>
      <t>dNTPs</t>
    </r>
    <r>
      <rPr>
        <b/>
        <sz val="8"/>
        <color theme="1"/>
        <rFont val="Calibri"/>
        <family val="2"/>
        <scheme val="minor"/>
      </rPr>
      <t xml:space="preserve"> 25mM</t>
    </r>
    <r>
      <rPr>
        <sz val="8"/>
        <color theme="1"/>
        <rFont val="Calibri"/>
        <family val="2"/>
        <scheme val="minor"/>
      </rPr>
      <t xml:space="preserve"> each</t>
    </r>
  </si>
  <si>
    <t>Q</t>
  </si>
  <si>
    <t>p001</t>
  </si>
  <si>
    <t>vbdc01</t>
  </si>
  <si>
    <t>vbdc02</t>
  </si>
  <si>
    <t>vbdc03</t>
  </si>
  <si>
    <t>vbdc04</t>
  </si>
  <si>
    <t>vbdc05</t>
  </si>
  <si>
    <t>vbdc06</t>
  </si>
  <si>
    <t>vbdc07</t>
  </si>
  <si>
    <t>vbdc08</t>
  </si>
  <si>
    <t>vbdc09</t>
  </si>
  <si>
    <t>vbdc10</t>
  </si>
  <si>
    <t>vbdc11</t>
  </si>
  <si>
    <t>vbdc12</t>
  </si>
  <si>
    <t>vbdc13</t>
  </si>
  <si>
    <t>vbdc14</t>
  </si>
  <si>
    <t>vbdc15</t>
  </si>
  <si>
    <t>vbdc16</t>
  </si>
  <si>
    <t>vbdc17</t>
  </si>
  <si>
    <t>vbdc18</t>
  </si>
  <si>
    <t>vbdc19</t>
  </si>
  <si>
    <t>vbdc20</t>
  </si>
  <si>
    <t>vbdc21</t>
  </si>
  <si>
    <t>vbdc22</t>
  </si>
  <si>
    <t>vbdc23</t>
  </si>
  <si>
    <t>vbdc24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</si>
</sst>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0.00\ \µ\l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600"/>
        <bgColor indexed="64"/>
      </patternFill>
    </fill>
  </fills>
  <borders count="15">
    <border>
      <start/>
      <end/>
      <top/>
      <bottom/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 style="thin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0" xfId="0" applyFont="1"/>
    <xf numFmtId="0" fontId="4" fillId="0" borderId="3" xfId="0" applyFont="1" applyBorder="1"/>
    <xf numFmtId="0" fontId="3" fillId="2" borderId="4" xfId="0" applyFont="1" applyFill="1" applyBorder="1"/>
    <xf numFmtId="0" fontId="4" fillId="0" borderId="8" xfId="0" applyFont="1" applyBorder="1"/>
    <xf numFmtId="0" fontId="4" fillId="0" borderId="9" xfId="0" applyFont="1" applyBorder="1"/>
    <xf numFmtId="164" fontId="0" fillId="2" borderId="4" xfId="0" applyNumberFormat="1" applyFill="1" applyBorder="1"/>
    <xf numFmtId="164" fontId="0" fillId="0" borderId="0" xfId="0" applyNumberFormat="1"/>
    <xf numFmtId="14" fontId="0" fillId="0" borderId="0" xfId="0" applyNumberFormat="1"/>
    <xf numFmtId="14" fontId="7" fillId="0" borderId="0" xfId="0" applyNumberFormat="1" applyFont="1"/>
    <xf numFmtId="0" fontId="3" fillId="0" borderId="0" xfId="0" applyFont="1" applyBorder="1"/>
    <xf numFmtId="0" fontId="3" fillId="0" borderId="9" xfId="0" applyFont="1" applyBorder="1"/>
    <xf numFmtId="0" fontId="4" fillId="0" borderId="9" xfId="0" applyFont="1" applyFill="1" applyBorder="1"/>
    <xf numFmtId="0" fontId="4" fillId="0" borderId="3" xfId="0" applyFont="1" applyFill="1" applyBorder="1"/>
    <xf numFmtId="0" fontId="0" fillId="0" borderId="6" xfId="0" applyBorder="1"/>
    <xf numFmtId="0" fontId="0" fillId="0" borderId="7" xfId="0" applyBorder="1"/>
    <xf numFmtId="0" fontId="9" fillId="0" borderId="0" xfId="0" applyFont="1"/>
    <xf numFmtId="14" fontId="8" fillId="0" borderId="0" xfId="0" applyNumberFormat="1" applyFont="1" applyFill="1" applyBorder="1" applyAlignment="1">
      <alignment horizontal="center"/>
    </xf>
    <xf numFmtId="14" fontId="8" fillId="2" borderId="5" xfId="0" applyNumberFormat="1" applyFont="1" applyFill="1" applyBorder="1" applyAlignment="1">
      <alignment horizontal="center"/>
    </xf>
    <xf numFmtId="0" fontId="0" fillId="2" borderId="4" xfId="0" applyFill="1" applyBorder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top"/>
    </xf>
    <xf numFmtId="0" fontId="3" fillId="4" borderId="11" xfId="0" applyFont="1" applyFill="1" applyBorder="1" applyAlignment="1">
      <alignment horizontal="center" vertical="top"/>
    </xf>
    <xf numFmtId="0" fontId="3" fillId="4" borderId="12" xfId="0" applyFont="1" applyFill="1" applyBorder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3" fillId="3" borderId="11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top"/>
    </xf>
    <xf numFmtId="14" fontId="8" fillId="2" borderId="13" xfId="0" applyNumberFormat="1" applyFont="1" applyFill="1" applyBorder="1" applyAlignment="1">
      <alignment horizontal="center"/>
    </xf>
    <xf numFmtId="14" fontId="8" fillId="2" borderId="14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2" borderId="6" xfId="0" applyFont="1" applyFill="1" applyBorder="1"/>
    <xf numFmtId="0" fontId="1" fillId="2" borderId="4" xfId="0" applyFont="1" applyFill="1" applyBorder="1"/>
  </cellXfs>
  <cellStyles count="1">
    <cellStyle name="Standard" xfId="0" builtinId="0"/>
  </cellStyles>
  <dxfs count="4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Tabelle1"/>
  <dimension ref="B1:M42"/>
  <sheetViews>
    <sheetView showGridLines="0" showRowColHeaders="0" tabSelected="1" showRuler="0" showWhiteSpace="0" zoomScaleNormal="100" workbookViewId="0">
      <selection activeCell="F12" sqref="F12"/>
    </sheetView>
  </sheetViews>
  <sheetFormatPr baseColWidth="10" defaultRowHeight="15" x14ac:dyDescent="0.25"/>
  <cols>
    <col min="1" max="1" width="4.28515625" customWidth="1"/>
    <col min="2" max="2" width="5.140625" customWidth="1"/>
    <col min="3" max="3" width="8.42578125" customWidth="1"/>
    <col min="4" max="4" width="24.140625" customWidth="1"/>
    <col min="5" max="5" width="7.140625" customWidth="1"/>
    <col min="6" max="6" width="17.7109375" customWidth="1"/>
    <col min="7" max="7" width="8.85546875" customWidth="1"/>
    <col min="8" max="8" width="11.140625" customWidth="1"/>
    <col min="9" max="9" width="3.7109375" customWidth="1"/>
    <col min="11" max="11" width="15.140625" bestFit="1" customWidth="1"/>
  </cols>
  <sheetData>
    <row r="1" spans="2:13" ht="15.75" thickBot="1" x14ac:dyDescent="0.3">
      <c r="B1" s="19" t="s">
        <v>20</v>
      </c>
    </row>
    <row r="2" spans="2:13" ht="18.75" customHeight="1" thickBot="1" x14ac:dyDescent="0.35">
      <c r="B2" s="13" t="s">
        <v>3</v>
      </c>
      <c r="C2" s="14"/>
      <c r="D2" s="6" t="s">
        <v>31</v>
      </c>
      <c r="E2" s="2"/>
      <c r="F2" s="25" t="s">
        <v>15</v>
      </c>
      <c r="G2" s="26"/>
      <c r="H2" s="27"/>
      <c r="L2" s="11"/>
    </row>
    <row r="3" spans="2:13" ht="18.75" customHeight="1" x14ac:dyDescent="0.3">
      <c r="B3" s="1" t="s">
        <v>0</v>
      </c>
      <c r="D3">
        <f>COUNTA(D8:D31)</f>
        <v>24</v>
      </c>
      <c r="E3" s="2"/>
      <c r="F3" s="2" t="s">
        <v>4</v>
      </c>
      <c r="G3" s="31" t="d">
        <v>2023-10-31</v>
      </c>
      <c r="H3" s="32"/>
      <c r="K3" s="11"/>
      <c r="L3" s="12"/>
    </row>
    <row r="4" spans="2:13" ht="18.75" customHeight="1" x14ac:dyDescent="0.25">
      <c r="B4" s="1"/>
    </row>
    <row r="5" spans="2:13" ht="18.75" customHeight="1" x14ac:dyDescent="0.3">
      <c r="B5" s="13" t="s">
        <v>22</v>
      </c>
      <c r="D5" s="22" t="s">
        <v>23</v>
      </c>
      <c r="F5" s="1" t="s">
        <v>13</v>
      </c>
      <c r="G5" s="9">
        <v>10</v>
      </c>
      <c r="H5" s="4"/>
    </row>
    <row r="6" spans="2:13" ht="18.75" customHeight="1" x14ac:dyDescent="0.25">
      <c r="F6" s="1" t="s">
        <v>7</v>
      </c>
      <c r="M6" s="11"/>
    </row>
    <row r="7" spans="2:13" ht="18.75" customHeight="1" thickBot="1" x14ac:dyDescent="0.3">
      <c r="B7" s="3" t="s">
        <v>6</v>
      </c>
      <c r="C7" s="3" t="s">
        <v>5</v>
      </c>
      <c r="D7" s="3" t="s">
        <v>2</v>
      </c>
      <c r="F7" s="1" t="s">
        <v>9</v>
      </c>
      <c r="G7" s="10">
        <f>((5/25)*(G5*1.1))*(D3+2)</f>
        <v>57.2</v>
      </c>
    </row>
    <row r="8" spans="2:13" ht="18.75" customHeight="1" x14ac:dyDescent="0.25">
      <c r="B8" s="33">
        <v>1</v>
      </c>
      <c r="C8" s="7">
        <v>1</v>
      </c>
      <c r="D8" s="34" t="s">
        <v>32</v>
      </c>
      <c r="F8" s="1" t="s">
        <v>10</v>
      </c>
      <c r="G8" s="10">
        <f>((3/25)*(G5*1.1))*(D3+2)</f>
        <v>34.319999999999993</v>
      </c>
    </row>
    <row r="9" spans="2:13" ht="18.75" customHeight="1" x14ac:dyDescent="0.25">
      <c r="B9" s="23"/>
      <c r="C9" s="8">
        <v>2</v>
      </c>
      <c r="D9" s="35" t="s">
        <v>33</v>
      </c>
      <c r="F9" s="1" t="s">
        <v>29</v>
      </c>
      <c r="G9" s="10">
        <f>((0.008)*(G5*1.1))*(D3+2)</f>
        <v>2.2879999999999998</v>
      </c>
    </row>
    <row r="10" spans="2:13" ht="18.75" customHeight="1" x14ac:dyDescent="0.25">
      <c r="B10" s="23"/>
      <c r="C10" s="8">
        <v>3</v>
      </c>
      <c r="D10" s="35" t="s">
        <v>34</v>
      </c>
      <c r="F10" s="1" t="s">
        <v>11</v>
      </c>
      <c r="G10" s="10">
        <f>((0.125/25)*(G5*1.1))*(D3+2)</f>
        <v>1.43</v>
      </c>
    </row>
    <row r="11" spans="2:13" ht="18.75" customHeight="1" x14ac:dyDescent="0.25">
      <c r="B11" s="23"/>
      <c r="C11" s="8">
        <v>4</v>
      </c>
      <c r="D11" s="35" t="s">
        <v>35</v>
      </c>
      <c r="F11" s="1" t="s">
        <v>1</v>
      </c>
      <c r="G11" s="10">
        <f>(((G5-G17-G16)*(D3+2))*1.1)-SUM(G7:G10)</f>
        <v>102.10200000000003</v>
      </c>
    </row>
    <row r="12" spans="2:13" ht="18.75" customHeight="1" x14ac:dyDescent="0.25">
      <c r="B12" s="23"/>
      <c r="C12" s="8">
        <v>5</v>
      </c>
      <c r="D12" s="35" t="s">
        <v>36</v>
      </c>
    </row>
    <row r="13" spans="2:13" ht="18.75" customHeight="1" x14ac:dyDescent="0.25">
      <c r="B13" s="23"/>
      <c r="C13" s="8">
        <v>6</v>
      </c>
      <c r="D13" s="35" t="s">
        <v>37</v>
      </c>
      <c r="F13" s="1" t="s">
        <v>17</v>
      </c>
      <c r="G13" s="10">
        <f>G5-(G16+G17)</f>
        <v>6.9</v>
      </c>
      <c r="H13" s="1" t="s">
        <v>14</v>
      </c>
    </row>
    <row r="14" spans="2:13" ht="18.75" customHeight="1" x14ac:dyDescent="0.25">
      <c r="B14" s="23"/>
      <c r="C14" s="8">
        <v>7</v>
      </c>
      <c r="D14" s="35" t="s">
        <v>38</v>
      </c>
    </row>
    <row r="15" spans="2:13" ht="18.75" customHeight="1" thickBot="1" x14ac:dyDescent="0.3">
      <c r="B15" s="24"/>
      <c r="C15" s="5">
        <v>8</v>
      </c>
      <c r="D15" s="18" t="s">
        <v>39</v>
      </c>
      <c r="F15" s="1" t="s">
        <v>12</v>
      </c>
    </row>
    <row r="16" spans="2:13" ht="18.75" customHeight="1" x14ac:dyDescent="0.25">
      <c r="B16" s="23">
        <v>2</v>
      </c>
      <c r="C16" s="8">
        <v>9</v>
      </c>
      <c r="D16" s="35" t="s">
        <v>40</v>
      </c>
      <c r="F16" s="1" t="s">
        <v>28</v>
      </c>
      <c r="G16" s="10">
        <f>((2.5/25)*(G5*1.1))</f>
        <v>1.1000000000000001</v>
      </c>
    </row>
    <row r="17" spans="2:8" ht="18.75" customHeight="1" x14ac:dyDescent="0.25">
      <c r="B17" s="23"/>
      <c r="C17" s="8">
        <v>10</v>
      </c>
      <c r="D17" s="35" t="s">
        <v>41</v>
      </c>
      <c r="F17" s="1" t="s">
        <v>2</v>
      </c>
      <c r="G17" s="9">
        <v>2</v>
      </c>
      <c r="H17" s="4"/>
    </row>
    <row r="18" spans="2:8" ht="18.75" customHeight="1" thickBot="1" x14ac:dyDescent="0.3">
      <c r="B18" s="23"/>
      <c r="C18" s="8">
        <v>11</v>
      </c>
      <c r="D18" s="35" t="s">
        <v>42</v>
      </c>
    </row>
    <row r="19" spans="2:8" ht="18.75" customHeight="1" thickBot="1" x14ac:dyDescent="0.3">
      <c r="B19" s="23"/>
      <c r="C19" s="8">
        <v>12</v>
      </c>
      <c r="D19" s="35" t="s">
        <v>43</v>
      </c>
      <c r="F19" s="28" t="s">
        <v>16</v>
      </c>
      <c r="G19" s="29"/>
      <c r="H19" s="30"/>
    </row>
    <row r="20" spans="2:8" ht="18.75" customHeight="1" x14ac:dyDescent="0.3">
      <c r="B20" s="23"/>
      <c r="C20" s="8">
        <v>13</v>
      </c>
      <c r="D20" s="35" t="s">
        <v>44</v>
      </c>
      <c r="F20" s="2" t="s">
        <v>4</v>
      </c>
      <c r="G20" s="31" t="d">
        <v>2023-10-31</v>
      </c>
      <c r="H20" s="32"/>
    </row>
    <row r="21" spans="2:8" ht="18.75" customHeight="1" x14ac:dyDescent="0.3">
      <c r="B21" s="23"/>
      <c r="C21" s="8">
        <v>14</v>
      </c>
      <c r="D21" s="35" t="s">
        <v>45</v>
      </c>
      <c r="F21" s="2" t="s">
        <v>21</v>
      </c>
      <c r="G21" s="21" t="s">
        <v>30</v>
      </c>
      <c r="H21" s="20"/>
    </row>
    <row r="22" spans="2:8" ht="18.75" customHeight="1" x14ac:dyDescent="0.3">
      <c r="B22" s="23"/>
      <c r="C22" s="8">
        <v>15</v>
      </c>
      <c r="D22" s="35" t="s">
        <v>46</v>
      </c>
      <c r="F22" s="2"/>
    </row>
    <row r="23" spans="2:8" ht="18.75" customHeight="1" thickBot="1" x14ac:dyDescent="0.3">
      <c r="B23" s="24"/>
      <c r="C23" s="5">
        <v>16</v>
      </c>
      <c r="D23" s="18" t="s">
        <v>47</v>
      </c>
      <c r="F23" s="1" t="s">
        <v>13</v>
      </c>
      <c r="G23" s="9">
        <v>20</v>
      </c>
    </row>
    <row r="24" spans="2:8" ht="18.75" customHeight="1" x14ac:dyDescent="0.25">
      <c r="B24" s="23">
        <v>3</v>
      </c>
      <c r="C24" s="8">
        <v>17</v>
      </c>
      <c r="D24" s="35" t="s">
        <v>48</v>
      </c>
      <c r="F24" s="1" t="s">
        <v>7</v>
      </c>
    </row>
    <row r="25" spans="2:8" ht="18.75" customHeight="1" x14ac:dyDescent="0.25">
      <c r="B25" s="23"/>
      <c r="C25" s="8">
        <v>18</v>
      </c>
      <c r="D25" s="35" t="s">
        <v>49</v>
      </c>
      <c r="F25" s="1" t="s">
        <v>26</v>
      </c>
      <c r="G25" s="10">
        <f>((5/25)*(G23*1.1))*(D3+2)</f>
        <v>114.4</v>
      </c>
    </row>
    <row r="26" spans="2:8" ht="18.75" customHeight="1" x14ac:dyDescent="0.25">
      <c r="B26" s="23"/>
      <c r="C26" s="8">
        <v>19</v>
      </c>
      <c r="D26" s="35" t="s">
        <v>50</v>
      </c>
      <c r="F26" s="1" t="s">
        <v>25</v>
      </c>
      <c r="G26" s="10">
        <f>((3/25)*(G23*1.1))*(D3+2)</f>
        <v>68.639999999999986</v>
      </c>
    </row>
    <row r="27" spans="2:8" ht="18.75" customHeight="1" x14ac:dyDescent="0.25">
      <c r="B27" s="23"/>
      <c r="C27" s="8">
        <v>20</v>
      </c>
      <c r="D27" s="35" t="s">
        <v>51</v>
      </c>
      <c r="F27" s="1" t="s">
        <v>27</v>
      </c>
      <c r="G27" s="10">
        <f>((0.008)*(G23*1.1))*(D3+2)</f>
        <v>4.5759999999999996</v>
      </c>
    </row>
    <row r="28" spans="2:8" ht="18.75" customHeight="1" x14ac:dyDescent="0.25">
      <c r="B28" s="23"/>
      <c r="C28" s="8">
        <v>21</v>
      </c>
      <c r="D28" s="35" t="s">
        <v>52</v>
      </c>
      <c r="F28" s="1" t="s">
        <v>24</v>
      </c>
      <c r="G28" s="10">
        <f>((0.125/25)*(G23*1.1))*(D3+2)</f>
        <v>2.86</v>
      </c>
    </row>
    <row r="29" spans="2:8" ht="18.75" customHeight="1" x14ac:dyDescent="0.25">
      <c r="B29" s="23"/>
      <c r="C29" s="8">
        <v>22</v>
      </c>
      <c r="D29" s="35" t="s">
        <v>53</v>
      </c>
      <c r="F29" s="1" t="s">
        <v>28</v>
      </c>
      <c r="G29" s="10">
        <f>((2.5/25)*(G23*1.1))*(D3+2)</f>
        <v>57.2</v>
      </c>
    </row>
    <row r="30" spans="2:8" ht="18.75" customHeight="1" x14ac:dyDescent="0.25">
      <c r="B30" s="23"/>
      <c r="C30" s="8">
        <v>23</v>
      </c>
      <c r="D30" s="35" t="s">
        <v>54</v>
      </c>
      <c r="F30" s="1" t="s">
        <v>1</v>
      </c>
      <c r="G30" s="10">
        <f>(((G23-G35)*(D3+2))*1.1)-SUM(G25:G29)</f>
        <v>181.32400000000007</v>
      </c>
    </row>
    <row r="31" spans="2:8" ht="18.75" customHeight="1" thickBot="1" x14ac:dyDescent="0.3">
      <c r="B31" s="24"/>
      <c r="C31" s="5">
        <v>24</v>
      </c>
      <c r="D31" s="35" t="s">
        <v>55</v>
      </c>
    </row>
    <row r="32" spans="2:8" ht="18.75" customHeight="1" x14ac:dyDescent="0.25">
      <c r="B32" s="23">
        <v>4</v>
      </c>
      <c r="C32" s="15">
        <v>25</v>
      </c>
      <c r="D32" s="17" t="s">
        <v>18</v>
      </c>
      <c r="F32" s="1" t="s">
        <v>8</v>
      </c>
      <c r="G32" s="10">
        <f>G23-G35</f>
        <v>15</v>
      </c>
      <c r="H32" s="1" t="s">
        <v>14</v>
      </c>
    </row>
    <row r="33" spans="2:7" ht="18.75" customHeight="1" thickBot="1" x14ac:dyDescent="0.3">
      <c r="B33" s="24"/>
      <c r="C33" s="16">
        <v>26</v>
      </c>
      <c r="D33" s="18" t="s">
        <v>19</v>
      </c>
    </row>
    <row r="34" spans="2:7" ht="18.75" customHeight="1" x14ac:dyDescent="0.25">
      <c r="F34" s="1" t="s">
        <v>12</v>
      </c>
    </row>
    <row r="35" spans="2:7" ht="18.75" customHeight="1" x14ac:dyDescent="0.25">
      <c r="F35" s="1" t="s">
        <v>2</v>
      </c>
      <c r="G35" s="9">
        <v>5</v>
      </c>
    </row>
    <row r="36" spans="2:7" ht="18.75" customHeight="1" x14ac:dyDescent="0.25"/>
    <row r="37" spans="2:7" ht="18.75" customHeight="1" x14ac:dyDescent="0.25"/>
    <row r="38" spans="2:7" ht="18.75" customHeight="1" x14ac:dyDescent="0.25"/>
    <row r="42" spans="2:7" ht="18.75" x14ac:dyDescent="0.3">
      <c r="B42" s="2"/>
      <c r="C42" s="2"/>
    </row>
  </sheetData>
  <protectedRanges>
    <protectedRange sqref="D3:D5" name="Sample size"/>
    <protectedRange sqref="G5" name="reaction volume"/>
    <protectedRange sqref="G16 G7:G11" name="Reaction"/>
  </protectedRanges>
  <mergeCells count="8">
    <mergeCell ref="B24:B31"/>
    <mergeCell ref="B32:B33"/>
    <mergeCell ref="F2:H2"/>
    <mergeCell ref="F19:H19"/>
    <mergeCell ref="G3:H3"/>
    <mergeCell ref="G20:H20"/>
    <mergeCell ref="B8:B15"/>
    <mergeCell ref="B16:B23"/>
  </mergeCells>
  <conditionalFormatting sqref="D8:D14 D24:D31 D16:D22">
    <cfRule type="beginsWith" dxfId="2" priority="9" operator="beginsWith" text="V">
      <formula>LEFT(D8,LEN("V"))="V"</formula>
    </cfRule>
  </conditionalFormatting>
  <conditionalFormatting sqref="D2">
    <cfRule type="beginsWith" dxfId="3" priority="4" operator="beginsWith" text="p">
      <formula>LEFT(D2,LEN("p"))="p"</formula>
    </cfRule>
  </conditionalFormatting>
  <dataValidations count="11">
    <dataValidation type="list" showInputMessage="1" showErrorMessage="1" errorTitle="reaction volume" error="please chose reaction volume from drop-down menu" promptTitle="reaction volume" sqref="G5">
      <formula1>"10,15,20,25"</formula1>
    </dataValidation>
    <dataValidation type="list" allowBlank="1" showInputMessage="1" showErrorMessage="1" sqref="G17">
      <formula1>"1.0, 2.0, 3.0, 4.0, 5.0"</formula1>
    </dataValidation>
    <dataValidation type="textLength" operator="greaterThan" allowBlank="1" showInputMessage="1" showErrorMessage="1" errorTitle="sample name" error="please provide full sample name" promptTitle="sample ID" prompt="please enter full sample id, e.g. VDBC001-3-4" sqref="D8:D31">
      <formula1>3</formula1>
    </dataValidation>
    <dataValidation type="textLength" operator="greaterThanOrEqual" showInputMessage="1" showErrorMessage="1" errorTitle="wrong ID" error="Please enter full PCR ID (e.g. &quot;p011&quot;)" promptTitle="PCR ID" prompt="enter full PCR ID" sqref="D2">
      <formula1>3</formula1>
    </dataValidation>
    <dataValidation type="list" showInputMessage="1" showErrorMessage="1" sqref="G23">
      <formula1>"10, 15, 20, 25"</formula1>
    </dataValidation>
    <dataValidation type="list" showInputMessage="1" showErrorMessage="1" sqref="G35">
      <formula1>"1.0, 2.0, 3.0,4.0,5.0"</formula1>
    </dataValidation>
    <dataValidation type="list" showInputMessage="1" showErrorMessage="1" error="Can only be element of A B, C, D, E, F, G, H, I, K, L, M, N, O, P, R, S, T, U, V, W, X, Y or Z" sqref="G21">
      <formula1>"A, B, C, D, E, F, G, H, I, K, L, M, N, O, P, Q, R, S, T, V"</formula1>
    </dataValidation>
    <dataValidation type="date" showInputMessage="1" showErrorMessage="1" error="Date must be within today +- 7 days" promptTitle="date 1st PCR" prompt="Please enter date of the 1st PCR" sqref="G3:H3">
      <formula1>TODAY()-7</formula1>
      <formula2>TODAY()+7</formula2>
    </dataValidation>
    <dataValidation type="date" showInputMessage="1" showErrorMessage="1" error="Date must be within today +- 7 days" promptTitle="Date 2nd PCR" prompt="please enter date of the 2nd PCR" sqref="G20:H20">
      <formula1>TODAY()-7</formula1>
      <formula2>TODAY()+7</formula2>
    </dataValidation>
    <dataValidation type="list" allowBlank="1" showInputMessage="1" showErrorMessage="1" sqref="G22">
      <formula1>#REF!</formula1>
    </dataValidation>
    <dataValidation type="list" showInputMessage="1" showErrorMessage="1" error="You must chose a genetic marker, either 16S, 12S or CytB" sqref="D5">
      <formula1>"16S, 12S, CytB"</formula1>
    </dataValidation>
  </dataValidations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PCR_template</vt:lpstr>
      <vt:lpstr>PCR_template!Druckbereich</vt:lpstr>
      <vt:lpstr>volume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Axtner, Jan</dc:creator>
  <cp:lastModifiedBy>Axtner, Jan</cp:lastModifiedBy>
  <cp:revision>6</cp:revision>
  <cp:lastPrinted>2023-04-14T07:58:02Z</cp:lastPrinted>
  <dcterms:created xsi:type="dcterms:W3CDTF">2022-06-23T10:27:13Z</dcterms:created>
  <dcterms:modified xsi:type="dcterms:W3CDTF">2023-11-01T08:28:21Z</dcterms:modified>
</cp:coreProperties>
</file>