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ternet\Websites\volleyball-liga.de\Src\TournamentManager\TournamentManager\Assets\"/>
    </mc:Choice>
  </mc:AlternateContent>
  <xr:revisionPtr revIDLastSave="0" documentId="13_ncr:1_{65084EB8-4D1F-4A51-8547-EA443F449FD6}" xr6:coauthVersionLast="36" xr6:coauthVersionMax="36" xr10:uidLastSave="{00000000-0000-0000-0000-000000000000}"/>
  <bookViews>
    <workbookView xWindow="0" yWindow="0" windowWidth="21435" windowHeight="11970" xr2:uid="{90A725C8-318D-4E83-9359-85B03CE87910}"/>
  </bookViews>
  <sheets>
    <sheet name="Feiertage in Deutschland" sheetId="1" r:id="rId1"/>
  </sheets>
  <definedNames>
    <definedName name="Aktuelles_Jahr">'Feiertage in Deutschland'!$B$1</definedName>
    <definedName name="Ostersonntag">'Feiertage in Deutschland'!$A$10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39" i="1"/>
  <c r="A38" i="1"/>
  <c r="S34" i="1" l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A25" i="1"/>
  <c r="B25" i="1" s="1"/>
  <c r="A17" i="1"/>
  <c r="B17" i="1" s="1"/>
  <c r="A32" i="1"/>
  <c r="B32" i="1" s="1"/>
  <c r="A31" i="1"/>
  <c r="B31" i="1" s="1"/>
  <c r="A30" i="1"/>
  <c r="A21" i="1"/>
  <c r="B21" i="1" s="1"/>
  <c r="A20" i="1"/>
  <c r="B20" i="1" s="1"/>
  <c r="A19" i="1"/>
  <c r="B19" i="1" s="1"/>
  <c r="A18" i="1"/>
  <c r="B18" i="1" s="1"/>
  <c r="A12" i="1"/>
  <c r="B12" i="1" s="1"/>
  <c r="A10" i="1"/>
  <c r="A4" i="1"/>
  <c r="B4" i="1" s="1"/>
  <c r="A3" i="1"/>
  <c r="B3" i="1" s="1"/>
  <c r="A16" i="1" l="1"/>
  <c r="B16" i="1" s="1"/>
  <c r="B10" i="1"/>
  <c r="A22" i="1"/>
  <c r="B22" i="1" s="1"/>
  <c r="B30" i="1"/>
  <c r="A29" i="1"/>
  <c r="B29" i="1" s="1"/>
  <c r="A28" i="1"/>
  <c r="A8" i="1"/>
  <c r="B8" i="1" s="1"/>
  <c r="A6" i="1"/>
  <c r="B6" i="1" s="1"/>
  <c r="A5" i="1"/>
  <c r="B5" i="1" s="1"/>
  <c r="A9" i="1"/>
  <c r="B9" i="1" s="1"/>
  <c r="A15" i="1"/>
  <c r="B15" i="1" s="1"/>
  <c r="A7" i="1"/>
  <c r="B7" i="1" s="1"/>
  <c r="A11" i="1"/>
  <c r="B11" i="1" s="1"/>
  <c r="A13" i="1"/>
  <c r="B13" i="1" s="1"/>
  <c r="A14" i="1"/>
  <c r="B14" i="1" s="1"/>
  <c r="A27" i="1" l="1"/>
  <c r="B28" i="1"/>
  <c r="A26" i="1" l="1"/>
  <c r="B27" i="1"/>
  <c r="A24" i="1" l="1"/>
  <c r="B26" i="1"/>
  <c r="A23" i="1" l="1"/>
  <c r="B23" i="1" s="1"/>
  <c r="B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Norbert Bietsch</author>
  </authors>
  <commentList>
    <comment ref="D2" authorId="0" shapeId="0" xr:uid="{FD046687-CB9A-49F6-972E-880D9B4405E9}">
      <text>
        <r>
          <rPr>
            <b/>
            <sz val="9"/>
            <color indexed="81"/>
            <rFont val="Segoe UI"/>
            <charset val="1"/>
          </rPr>
          <t>Baden-Württemberg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E2" authorId="0" shapeId="0" xr:uid="{D0023C5D-CAD4-41E4-A3F3-6FD97B55C386}">
      <text>
        <r>
          <rPr>
            <b/>
            <sz val="9"/>
            <color indexed="81"/>
            <rFont val="Segoe UI"/>
            <charset val="1"/>
          </rPr>
          <t>Bayern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F2" authorId="0" shapeId="0" xr:uid="{7EE44271-BA53-4CDE-AE8C-7F0DF71E4370}">
      <text>
        <r>
          <rPr>
            <b/>
            <sz val="9"/>
            <color indexed="81"/>
            <rFont val="Segoe UI"/>
            <charset val="1"/>
          </rPr>
          <t>Berlin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G2" authorId="0" shapeId="0" xr:uid="{7403297A-F33C-4D83-932B-A75C6DABAEB0}">
      <text>
        <r>
          <rPr>
            <b/>
            <sz val="9"/>
            <color indexed="81"/>
            <rFont val="Segoe UI"/>
            <charset val="1"/>
          </rPr>
          <t>Brandenburg</t>
        </r>
      </text>
    </comment>
    <comment ref="H2" authorId="0" shapeId="0" xr:uid="{2096816A-8A4A-4E76-8A88-0467703D4022}">
      <text>
        <r>
          <rPr>
            <b/>
            <sz val="9"/>
            <color indexed="81"/>
            <rFont val="Segoe UI"/>
            <charset val="1"/>
          </rPr>
          <t>Bremen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I2" authorId="0" shapeId="0" xr:uid="{7EC5F02B-6173-442E-B666-D6177C6426B2}">
      <text>
        <r>
          <rPr>
            <b/>
            <sz val="9"/>
            <color indexed="81"/>
            <rFont val="Segoe UI"/>
            <charset val="1"/>
          </rPr>
          <t>Hamburg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J2" authorId="0" shapeId="0" xr:uid="{A299719F-5675-422A-B574-C005BFF4AE1D}">
      <text>
        <r>
          <rPr>
            <b/>
            <sz val="9"/>
            <color indexed="81"/>
            <rFont val="Segoe UI"/>
            <charset val="1"/>
          </rPr>
          <t>Hessen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K2" authorId="0" shapeId="0" xr:uid="{D05AF2C2-7AF3-4039-AD9F-CEACE068C97B}">
      <text>
        <r>
          <rPr>
            <b/>
            <sz val="9"/>
            <color indexed="81"/>
            <rFont val="Segoe UI"/>
            <charset val="1"/>
          </rPr>
          <t>Mecklenburg-Vorpommern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L2" authorId="0" shapeId="0" xr:uid="{070F299A-C9AE-4CFC-9A98-9ED174C53F25}">
      <text>
        <r>
          <rPr>
            <b/>
            <sz val="9"/>
            <color indexed="81"/>
            <rFont val="Segoe UI"/>
            <charset val="1"/>
          </rPr>
          <t>Niedersachsen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M2" authorId="0" shapeId="0" xr:uid="{1D82E61D-6592-45E9-BA5C-BD421AD91643}">
      <text>
        <r>
          <rPr>
            <b/>
            <sz val="9"/>
            <color indexed="81"/>
            <rFont val="Segoe UI"/>
            <charset val="1"/>
          </rPr>
          <t>Nordrhein-Westfalen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N2" authorId="0" shapeId="0" xr:uid="{6054DA2C-2289-4B4F-BAD7-5A9224C517A1}">
      <text>
        <r>
          <rPr>
            <b/>
            <sz val="9"/>
            <color indexed="81"/>
            <rFont val="Segoe UI"/>
            <charset val="1"/>
          </rPr>
          <t>Rheinland-Pfalz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O2" authorId="0" shapeId="0" xr:uid="{55991930-D68E-48F5-909E-173A03BF33A5}">
      <text>
        <r>
          <rPr>
            <b/>
            <sz val="9"/>
            <color indexed="81"/>
            <rFont val="Segoe UI"/>
            <charset val="1"/>
          </rPr>
          <t>Saarland</t>
        </r>
      </text>
    </comment>
    <comment ref="P2" authorId="0" shapeId="0" xr:uid="{4C41B0F7-C827-4D6C-BD1C-8D85161FBCFB}">
      <text>
        <r>
          <rPr>
            <b/>
            <sz val="9"/>
            <color indexed="81"/>
            <rFont val="Segoe UI"/>
            <charset val="1"/>
          </rPr>
          <t>Sachsen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Q2" authorId="0" shapeId="0" xr:uid="{A558E41A-0230-408F-9145-79072D68943A}">
      <text>
        <r>
          <rPr>
            <b/>
            <sz val="9"/>
            <color indexed="81"/>
            <rFont val="Segoe UI"/>
            <charset val="1"/>
          </rPr>
          <t>Sachsen-Anhalt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R2" authorId="0" shapeId="0" xr:uid="{9420F16D-2C35-4F53-BB45-4663752F1427}">
      <text>
        <r>
          <rPr>
            <b/>
            <sz val="9"/>
            <color indexed="81"/>
            <rFont val="Segoe UI"/>
            <charset val="1"/>
          </rPr>
          <t>Schleswig-Holstein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S2" authorId="0" shapeId="0" xr:uid="{7BB95134-D1D0-424F-878F-52C8321A3B5D}">
      <text>
        <r>
          <rPr>
            <b/>
            <sz val="9"/>
            <color indexed="81"/>
            <rFont val="Segoe UI"/>
            <charset val="1"/>
          </rPr>
          <t>Thüringen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<sst xmlns="http://schemas.openxmlformats.org/spreadsheetml/2006/main" count="58" uniqueCount="58">
  <si>
    <t>Bezeichnung</t>
  </si>
  <si>
    <t>BW</t>
  </si>
  <si>
    <t>BY</t>
  </si>
  <si>
    <t>BE</t>
  </si>
  <si>
    <t>BB</t>
  </si>
  <si>
    <t>HB</t>
  </si>
  <si>
    <t>HH</t>
  </si>
  <si>
    <t>HE</t>
  </si>
  <si>
    <t>MV</t>
  </si>
  <si>
    <t>NI</t>
  </si>
  <si>
    <t>NW</t>
  </si>
  <si>
    <t>RP</t>
  </si>
  <si>
    <t>SL</t>
  </si>
  <si>
    <t>SN</t>
  </si>
  <si>
    <t>ST</t>
  </si>
  <si>
    <t>SH</t>
  </si>
  <si>
    <t>TH</t>
  </si>
  <si>
    <t>Formatierung</t>
  </si>
  <si>
    <t>Wert</t>
  </si>
  <si>
    <t>Bedeutung</t>
  </si>
  <si>
    <t>Neujahr</t>
  </si>
  <si>
    <t>Heilige Drei Könige</t>
  </si>
  <si>
    <t>Rosenmontag</t>
  </si>
  <si>
    <t>Aschermittwoch</t>
  </si>
  <si>
    <t>Karfreitag</t>
  </si>
  <si>
    <t>Ostersonntag</t>
  </si>
  <si>
    <t>Ostermontag</t>
  </si>
  <si>
    <t>Christi Himmelfahrt</t>
  </si>
  <si>
    <t>Pfingstsonntag</t>
  </si>
  <si>
    <t>Pfingsmontag</t>
  </si>
  <si>
    <t>Tag der deutschen Einheit</t>
  </si>
  <si>
    <t>Reformationstag</t>
  </si>
  <si>
    <t>Allerheiligen</t>
  </si>
  <si>
    <t>Buß- und Bettag</t>
  </si>
  <si>
    <t>Totensonntag</t>
  </si>
  <si>
    <t>1. Advent</t>
  </si>
  <si>
    <t>2. Advent</t>
  </si>
  <si>
    <t>3. Advent</t>
  </si>
  <si>
    <t>4. Advent</t>
  </si>
  <si>
    <t>Heiligabend</t>
  </si>
  <si>
    <t>Erster Weihnachtsfeiertag</t>
  </si>
  <si>
    <t>Zweiter Weihnachtsfeiertag</t>
  </si>
  <si>
    <t>Faschingsdienstag</t>
  </si>
  <si>
    <t>Silvester</t>
  </si>
  <si>
    <t>Gründonnerstag</t>
  </si>
  <si>
    <t>Maifeiertag</t>
  </si>
  <si>
    <t>Fronleichnam</t>
  </si>
  <si>
    <t>Maria Himmelfahrt</t>
  </si>
  <si>
    <t>Augsburger Friedensfest</t>
  </si>
  <si>
    <t>Nikolaustag</t>
  </si>
  <si>
    <t>Feiertag im Bundesland</t>
  </si>
  <si>
    <t>Feiertag in Teilen des Bundeslands</t>
  </si>
  <si>
    <t>Anzahl der Feiertage</t>
  </si>
  <si>
    <t>Gedenktag oder Jahrestag</t>
  </si>
  <si>
    <t>Bundesland</t>
  </si>
  <si>
    <t>Von</t>
  </si>
  <si>
    <t>Bis</t>
  </si>
  <si>
    <t>Jahr auswählen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</si>
</sst>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,\ dd/mm/yyyy"/>
    <numFmt numFmtId="165" formatCode=";;;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4" fillId="0" borderId="0" xfId="1" applyFont="1"/>
    <xf numFmtId="0" fontId="3" fillId="0" borderId="0" xfId="1" applyFont="1" applyAlignment="1">
      <alignment horizontal="left" wrapText="1"/>
    </xf>
    <xf numFmtId="0" fontId="5" fillId="0" borderId="0" xfId="1" applyNumberFormat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64" fontId="4" fillId="0" borderId="0" xfId="1" applyNumberFormat="1" applyFont="1"/>
    <xf numFmtId="0" fontId="4" fillId="0" borderId="0" xfId="1" applyFont="1" applyAlignment="1">
      <alignment horizontal="left"/>
    </xf>
    <xf numFmtId="165" fontId="4" fillId="0" borderId="1" xfId="1" applyNumberFormat="1" applyFont="1" applyBorder="1"/>
    <xf numFmtId="16" fontId="4" fillId="0" borderId="0" xfId="1" applyNumberFormat="1" applyFont="1" applyAlignment="1">
      <alignment horizontal="left"/>
    </xf>
    <xf numFmtId="165" fontId="4" fillId="0" borderId="1" xfId="1" applyNumberFormat="1" applyFont="1" applyFill="1" applyBorder="1"/>
    <xf numFmtId="0" fontId="6" fillId="0" borderId="0" xfId="2" applyFont="1"/>
    <xf numFmtId="0" fontId="3" fillId="0" borderId="0" xfId="1" applyFont="1"/>
    <xf numFmtId="0" fontId="3" fillId="0" borderId="0" xfId="1" applyNumberFormat="1" applyFont="1"/>
    <xf numFmtId="164" fontId="9" fillId="0" borderId="0" xfId="1" applyNumberFormat="1" applyFont="1"/>
    <xf numFmtId="0" fontId="9" fillId="0" borderId="0" xfId="1" applyFont="1" applyAlignment="1">
      <alignment horizontal="left"/>
    </xf>
    <xf numFmtId="0" fontId="5" fillId="0" borderId="2" xfId="1" applyNumberFormat="1" applyFont="1" applyFill="1" applyBorder="1" applyAlignment="1">
      <alignment horizontal="center"/>
    </xf>
    <xf numFmtId="0" fontId="5" fillId="0" borderId="3" xfId="1" applyNumberFormat="1" applyFont="1" applyFill="1" applyBorder="1" applyAlignment="1">
      <alignment horizontal="center"/>
    </xf>
    <xf numFmtId="165" fontId="4" fillId="0" borderId="5" xfId="1" applyNumberFormat="1" applyFont="1" applyBorder="1"/>
    <xf numFmtId="0" fontId="4" fillId="0" borderId="0" xfId="1" applyFont="1" applyBorder="1"/>
    <xf numFmtId="165" fontId="4" fillId="0" borderId="7" xfId="1" applyNumberFormat="1" applyFont="1" applyBorder="1"/>
    <xf numFmtId="0" fontId="4" fillId="0" borderId="8" xfId="1" applyFont="1" applyBorder="1"/>
    <xf numFmtId="0" fontId="4" fillId="0" borderId="0" xfId="1" applyFont="1" applyBorder="1" applyAlignment="1">
      <alignment horizontal="left"/>
    </xf>
    <xf numFmtId="0" fontId="4" fillId="0" borderId="6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5" fillId="0" borderId="3" xfId="1" applyNumberFormat="1" applyFont="1" applyFill="1" applyBorder="1" applyAlignment="1">
      <alignment horizontal="left"/>
    </xf>
    <xf numFmtId="0" fontId="5" fillId="0" borderId="4" xfId="1" applyNumberFormat="1" applyFont="1" applyFill="1" applyBorder="1" applyAlignment="1">
      <alignment horizontal="left"/>
    </xf>
    <xf numFmtId="0" fontId="3" fillId="0" borderId="0" xfId="1" applyFont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3" fillId="2" borderId="0" xfId="1" applyFont="1" applyFill="1" applyAlignment="1">
      <alignment horizontal="center"/>
    </xf>
  </cellXfs>
  <cellStyles count="3">
    <cellStyle name="Link" xfId="2" builtinId="8"/>
    <cellStyle name="Standard" xfId="0" builtinId="0"/>
    <cellStyle name="Standard 2" xfId="1" xr:uid="{2971330D-914C-4679-BE1D-6A60E9015A66}"/>
  </cellStyles>
  <dxfs count="13">
    <dxf>
      <fill>
        <patternFill>
          <bgColor theme="9" tint="0.59996337778862885"/>
        </patternFill>
      </fill>
    </dxf>
    <dxf>
      <fill>
        <patternFill patternType="lightVertical">
          <bgColor theme="9" tint="0.59996337778862885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 patternType="lightVertical"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darkUp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darkUp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darkUp"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 patternType="lightVertical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D20A-3C08-4B97-BDE0-8810DBE76FA4}">
  <sheetPr>
    <pageSetUpPr fitToPage="1"/>
  </sheetPr>
  <dimension ref="A1:S41"/>
  <sheetViews>
    <sheetView tabSelected="1" workbookViewId="0">
      <selection activeCell="A3" sqref="A3"/>
    </sheetView>
  </sheetViews>
  <sheetFormatPr baseColWidth="10" defaultRowHeight="15.75" x14ac:dyDescent="0.25"/>
  <cols>
    <col min="1" max="1" width="15.7109375" style="1" customWidth="1"/>
    <col min="2" max="2" width="17" style="1" customWidth="1"/>
    <col min="3" max="3" width="27.5703125" style="1" customWidth="1"/>
    <col min="4" max="19" width="4.7109375" style="1" customWidth="1"/>
    <col min="20" max="20" width="4.5703125" style="1" customWidth="1"/>
    <col min="21" max="21" width="13.140625" style="1" customWidth="1"/>
    <col min="22" max="22" width="6.5703125" style="1" customWidth="1"/>
    <col min="23" max="23" width="39.140625" style="1" customWidth="1"/>
    <col min="24" max="16384" width="11.42578125" style="1"/>
  </cols>
  <sheetData>
    <row r="1" spans="1:19" x14ac:dyDescent="0.25">
      <c r="A1" s="30" t="s">
        <v>57</v>
      </c>
      <c r="B1" s="29">
        <v>2020</v>
      </c>
      <c r="D1" s="28" t="s">
        <v>54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12" t="s">
        <v>55</v>
      </c>
      <c r="B2" s="12" t="s">
        <v>56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5" t="s">
        <v>16</v>
      </c>
    </row>
    <row r="3" spans="1:19" x14ac:dyDescent="0.25">
      <c r="A3" s="6">
        <f>DATE(Aktuelles_Jahr,1,1)</f>
        <v>43831</v>
      </c>
      <c r="B3" s="6">
        <f>A3</f>
        <v>43831</v>
      </c>
      <c r="C3" s="7" t="s">
        <v>20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</row>
    <row r="4" spans="1:19" x14ac:dyDescent="0.25">
      <c r="A4" s="6">
        <f>DATE(Aktuelles_Jahr,1,6)</f>
        <v>43836</v>
      </c>
      <c r="B4" s="6">
        <f t="shared" ref="B4:B32" si="0">A4</f>
        <v>43836</v>
      </c>
      <c r="C4" s="7" t="s">
        <v>21</v>
      </c>
      <c r="D4" s="8">
        <v>1</v>
      </c>
      <c r="E4" s="8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</row>
    <row r="5" spans="1:19" x14ac:dyDescent="0.25">
      <c r="A5" s="6">
        <f>Ostersonntag-48</f>
        <v>43885</v>
      </c>
      <c r="B5" s="6">
        <f t="shared" si="0"/>
        <v>43885</v>
      </c>
      <c r="C5" s="7" t="s">
        <v>22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pans="1:19" x14ac:dyDescent="0.25">
      <c r="A6" s="6">
        <f>Ostersonntag-47</f>
        <v>43886</v>
      </c>
      <c r="B6" s="6">
        <f t="shared" si="0"/>
        <v>43886</v>
      </c>
      <c r="C6" s="7" t="s">
        <v>42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pans="1:19" x14ac:dyDescent="0.25">
      <c r="A7" s="6">
        <f>Ostersonntag-46</f>
        <v>43887</v>
      </c>
      <c r="B7" s="6">
        <f t="shared" si="0"/>
        <v>43887</v>
      </c>
      <c r="C7" s="7" t="s">
        <v>23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</row>
    <row r="8" spans="1:19" x14ac:dyDescent="0.25">
      <c r="A8" s="6">
        <f>Ostersonntag-45</f>
        <v>43888</v>
      </c>
      <c r="B8" s="6">
        <f t="shared" si="0"/>
        <v>43888</v>
      </c>
      <c r="C8" s="7" t="s">
        <v>44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</row>
    <row r="9" spans="1:19" x14ac:dyDescent="0.25">
      <c r="A9" s="6">
        <f>Ostersonntag-2</f>
        <v>43931</v>
      </c>
      <c r="B9" s="6">
        <f t="shared" si="0"/>
        <v>43931</v>
      </c>
      <c r="C9" s="7" t="s">
        <v>24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</row>
    <row r="10" spans="1:19" x14ac:dyDescent="0.25">
      <c r="A10" s="14">
        <f>7*DOLLAR(((5&amp;-Aktuelles_Jahr)-DAY(9))/7-MOD(MOD(Aktuelles_Jahr,19)&amp;5,4.225),)+DAY(1)</f>
        <v>43933</v>
      </c>
      <c r="B10" s="14">
        <f t="shared" si="0"/>
        <v>43933</v>
      </c>
      <c r="C10" s="15" t="s">
        <v>25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</row>
    <row r="11" spans="1:19" x14ac:dyDescent="0.25">
      <c r="A11" s="6">
        <f>Ostersonntag+1</f>
        <v>43934</v>
      </c>
      <c r="B11" s="6">
        <f t="shared" si="0"/>
        <v>43934</v>
      </c>
      <c r="C11" s="7" t="s">
        <v>26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</row>
    <row r="12" spans="1:19" x14ac:dyDescent="0.25">
      <c r="A12" s="6">
        <f>DATE(Aktuelles_Jahr,5,1)</f>
        <v>43952</v>
      </c>
      <c r="B12" s="6">
        <f t="shared" si="0"/>
        <v>43952</v>
      </c>
      <c r="C12" s="9" t="s">
        <v>45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</row>
    <row r="13" spans="1:19" x14ac:dyDescent="0.25">
      <c r="A13" s="6">
        <f>Ostersonntag+39</f>
        <v>43972</v>
      </c>
      <c r="B13" s="6">
        <f t="shared" si="0"/>
        <v>43972</v>
      </c>
      <c r="C13" s="7" t="s">
        <v>27</v>
      </c>
      <c r="D13" s="8">
        <v>1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</row>
    <row r="14" spans="1:19" x14ac:dyDescent="0.25">
      <c r="A14" s="6">
        <f>Ostersonntag+49</f>
        <v>43982</v>
      </c>
      <c r="B14" s="6">
        <f t="shared" si="0"/>
        <v>43982</v>
      </c>
      <c r="C14" s="7" t="s">
        <v>28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</row>
    <row r="15" spans="1:19" x14ac:dyDescent="0.25">
      <c r="A15" s="6">
        <f>Ostersonntag+50</f>
        <v>43983</v>
      </c>
      <c r="B15" s="6">
        <f t="shared" si="0"/>
        <v>43983</v>
      </c>
      <c r="C15" s="7" t="s">
        <v>29</v>
      </c>
      <c r="D15" s="8">
        <v>1</v>
      </c>
      <c r="E15" s="8">
        <v>1</v>
      </c>
      <c r="F15" s="8">
        <v>1</v>
      </c>
      <c r="G15" s="8">
        <v>1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1</v>
      </c>
    </row>
    <row r="16" spans="1:19" x14ac:dyDescent="0.25">
      <c r="A16" s="6">
        <f>Ostersonntag+60</f>
        <v>43993</v>
      </c>
      <c r="B16" s="6">
        <f t="shared" si="0"/>
        <v>43993</v>
      </c>
      <c r="C16" s="7" t="s">
        <v>46</v>
      </c>
      <c r="D16" s="8">
        <v>1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1</v>
      </c>
      <c r="N16" s="8">
        <v>1</v>
      </c>
      <c r="O16" s="8">
        <v>1</v>
      </c>
      <c r="P16" s="8">
        <v>0.5</v>
      </c>
      <c r="Q16" s="8">
        <v>0</v>
      </c>
      <c r="R16" s="8">
        <v>0</v>
      </c>
      <c r="S16" s="8">
        <v>0.5</v>
      </c>
    </row>
    <row r="17" spans="1:19" x14ac:dyDescent="0.25">
      <c r="A17" s="6">
        <f>DATE(Aktuelles_Jahr,8,8)</f>
        <v>44051</v>
      </c>
      <c r="B17" s="6">
        <f t="shared" si="0"/>
        <v>44051</v>
      </c>
      <c r="C17" s="7" t="s">
        <v>48</v>
      </c>
      <c r="D17" s="8">
        <v>0</v>
      </c>
      <c r="E17" s="8">
        <v>0.5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</row>
    <row r="18" spans="1:19" x14ac:dyDescent="0.25">
      <c r="A18" s="6">
        <f>DATE(Aktuelles_Jahr,8,15)</f>
        <v>44058</v>
      </c>
      <c r="B18" s="6">
        <f t="shared" si="0"/>
        <v>44058</v>
      </c>
      <c r="C18" s="7" t="s">
        <v>47</v>
      </c>
      <c r="D18" s="8">
        <v>0</v>
      </c>
      <c r="E18" s="8">
        <v>0.5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</row>
    <row r="19" spans="1:19" x14ac:dyDescent="0.25">
      <c r="A19" s="6">
        <f>DATE(Aktuelles_Jahr,10,3)</f>
        <v>44107</v>
      </c>
      <c r="B19" s="6">
        <f t="shared" si="0"/>
        <v>44107</v>
      </c>
      <c r="C19" s="7" t="s">
        <v>30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1</v>
      </c>
    </row>
    <row r="20" spans="1:19" x14ac:dyDescent="0.25">
      <c r="A20" s="6">
        <f>DATE(Aktuelles_Jahr,10,31)</f>
        <v>44135</v>
      </c>
      <c r="B20" s="6">
        <f t="shared" si="0"/>
        <v>44135</v>
      </c>
      <c r="C20" s="7" t="s">
        <v>31</v>
      </c>
      <c r="D20" s="8">
        <v>0</v>
      </c>
      <c r="E20" s="8">
        <v>0</v>
      </c>
      <c r="F20" s="8">
        <v>0</v>
      </c>
      <c r="G20" s="8">
        <v>1</v>
      </c>
      <c r="H20" s="8">
        <v>1</v>
      </c>
      <c r="I20" s="8">
        <v>1</v>
      </c>
      <c r="J20" s="8">
        <v>0</v>
      </c>
      <c r="K20" s="8">
        <v>1</v>
      </c>
      <c r="L20" s="8">
        <v>1</v>
      </c>
      <c r="M20" s="8">
        <v>0</v>
      </c>
      <c r="N20" s="8">
        <v>0</v>
      </c>
      <c r="O20" s="8">
        <v>0</v>
      </c>
      <c r="P20" s="8">
        <v>1</v>
      </c>
      <c r="Q20" s="8">
        <v>1</v>
      </c>
      <c r="R20" s="8">
        <v>1</v>
      </c>
      <c r="S20" s="8">
        <v>1</v>
      </c>
    </row>
    <row r="21" spans="1:19" x14ac:dyDescent="0.25">
      <c r="A21" s="6">
        <f>DATE(Aktuelles_Jahr,11,1)</f>
        <v>44136</v>
      </c>
      <c r="B21" s="6">
        <f t="shared" si="0"/>
        <v>44136</v>
      </c>
      <c r="C21" s="7" t="s">
        <v>32</v>
      </c>
      <c r="D21" s="8">
        <v>1</v>
      </c>
      <c r="E21" s="8">
        <v>1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1</v>
      </c>
      <c r="P21" s="8">
        <v>0</v>
      </c>
      <c r="Q21" s="8">
        <v>0</v>
      </c>
      <c r="R21" s="8">
        <v>0</v>
      </c>
      <c r="S21" s="8">
        <v>0</v>
      </c>
    </row>
    <row r="22" spans="1:19" x14ac:dyDescent="0.25">
      <c r="A22" s="6">
        <f>$A$30-WEEKDAY($A$30,2)-32</f>
        <v>44153</v>
      </c>
      <c r="B22" s="6">
        <f t="shared" si="0"/>
        <v>44153</v>
      </c>
      <c r="C22" s="7" t="s">
        <v>33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v>0</v>
      </c>
      <c r="S22" s="8">
        <v>0</v>
      </c>
    </row>
    <row r="23" spans="1:19" x14ac:dyDescent="0.25">
      <c r="A23" s="6">
        <f>A24-7</f>
        <v>44157</v>
      </c>
      <c r="B23" s="6">
        <f t="shared" si="0"/>
        <v>44157</v>
      </c>
      <c r="C23" s="7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</row>
    <row r="24" spans="1:19" x14ac:dyDescent="0.25">
      <c r="A24" s="6">
        <f>A26-7</f>
        <v>44164</v>
      </c>
      <c r="B24" s="6">
        <f t="shared" si="0"/>
        <v>44164</v>
      </c>
      <c r="C24" s="7" t="s">
        <v>35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</row>
    <row r="25" spans="1:19" x14ac:dyDescent="0.25">
      <c r="A25" s="6">
        <f>DATE(Aktuelles_Jahr,12,6)</f>
        <v>44171</v>
      </c>
      <c r="B25" s="6">
        <f t="shared" si="0"/>
        <v>44171</v>
      </c>
      <c r="C25" s="7" t="s">
        <v>49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</row>
    <row r="26" spans="1:19" x14ac:dyDescent="0.25">
      <c r="A26" s="6">
        <f>A27-7</f>
        <v>44171</v>
      </c>
      <c r="B26" s="6">
        <f t="shared" si="0"/>
        <v>44171</v>
      </c>
      <c r="C26" s="7" t="s">
        <v>36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</row>
    <row r="27" spans="1:19" x14ac:dyDescent="0.25">
      <c r="A27" s="6">
        <f>A28-7</f>
        <v>44178</v>
      </c>
      <c r="B27" s="6">
        <f t="shared" si="0"/>
        <v>44178</v>
      </c>
      <c r="C27" s="7" t="s">
        <v>37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</row>
    <row r="28" spans="1:19" x14ac:dyDescent="0.25">
      <c r="A28" s="6">
        <f>$A$30-WEEKDAY($A$30,2)</f>
        <v>44185</v>
      </c>
      <c r="B28" s="6">
        <f t="shared" si="0"/>
        <v>44185</v>
      </c>
      <c r="C28" s="7" t="s">
        <v>38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</row>
    <row r="29" spans="1:19" x14ac:dyDescent="0.25">
      <c r="A29" s="6">
        <f>A30-1</f>
        <v>44189</v>
      </c>
      <c r="B29" s="6">
        <f t="shared" si="0"/>
        <v>44189</v>
      </c>
      <c r="C29" s="7" t="s">
        <v>39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</row>
    <row r="30" spans="1:19" x14ac:dyDescent="0.25">
      <c r="A30" s="6">
        <f>DATE(Aktuelles_Jahr,12,25)</f>
        <v>44190</v>
      </c>
      <c r="B30" s="6">
        <f t="shared" si="0"/>
        <v>44190</v>
      </c>
      <c r="C30" s="7" t="s">
        <v>40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</row>
    <row r="31" spans="1:19" x14ac:dyDescent="0.25">
      <c r="A31" s="6">
        <f>DATE(Aktuelles_Jahr,12,26)</f>
        <v>44191</v>
      </c>
      <c r="B31" s="6">
        <f t="shared" si="0"/>
        <v>44191</v>
      </c>
      <c r="C31" s="7" t="s">
        <v>41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>
        <v>1</v>
      </c>
      <c r="M31" s="10">
        <v>1</v>
      </c>
      <c r="N31" s="10">
        <v>1</v>
      </c>
      <c r="O31" s="10">
        <v>1</v>
      </c>
      <c r="P31" s="10">
        <v>1</v>
      </c>
      <c r="Q31" s="10">
        <v>1</v>
      </c>
      <c r="R31" s="10">
        <v>1</v>
      </c>
      <c r="S31" s="10">
        <v>1</v>
      </c>
    </row>
    <row r="32" spans="1:19" x14ac:dyDescent="0.25">
      <c r="A32" s="6">
        <f>DATE(Aktuelles_Jahr,12,31)</f>
        <v>44196</v>
      </c>
      <c r="B32" s="6">
        <f t="shared" si="0"/>
        <v>44196</v>
      </c>
      <c r="C32" s="7" t="s">
        <v>43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</row>
    <row r="34" spans="1:19" x14ac:dyDescent="0.25">
      <c r="C34" s="12" t="s">
        <v>52</v>
      </c>
      <c r="D34" s="13">
        <f>SUM(D3:D32)</f>
        <v>14</v>
      </c>
      <c r="E34" s="13">
        <f t="shared" ref="E34:S34" si="1">SUM(E3:E32)</f>
        <v>15</v>
      </c>
      <c r="F34" s="13">
        <f t="shared" si="1"/>
        <v>11</v>
      </c>
      <c r="G34" s="13">
        <f t="shared" si="1"/>
        <v>12</v>
      </c>
      <c r="H34" s="13">
        <f t="shared" si="1"/>
        <v>12</v>
      </c>
      <c r="I34" s="13">
        <f t="shared" si="1"/>
        <v>12</v>
      </c>
      <c r="J34" s="13">
        <f t="shared" si="1"/>
        <v>12</v>
      </c>
      <c r="K34" s="13">
        <f t="shared" si="1"/>
        <v>12</v>
      </c>
      <c r="L34" s="13">
        <f t="shared" si="1"/>
        <v>12</v>
      </c>
      <c r="M34" s="13">
        <f t="shared" si="1"/>
        <v>13</v>
      </c>
      <c r="N34" s="13">
        <f t="shared" si="1"/>
        <v>13</v>
      </c>
      <c r="O34" s="13">
        <f t="shared" si="1"/>
        <v>14</v>
      </c>
      <c r="P34" s="13">
        <f t="shared" si="1"/>
        <v>13.5</v>
      </c>
      <c r="Q34" s="13">
        <f t="shared" si="1"/>
        <v>13</v>
      </c>
      <c r="R34" s="13">
        <f t="shared" si="1"/>
        <v>12</v>
      </c>
      <c r="S34" s="13">
        <f t="shared" si="1"/>
        <v>12.5</v>
      </c>
    </row>
    <row r="35" spans="1:19" x14ac:dyDescent="0.25"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ht="16.5" thickBot="1" x14ac:dyDescent="0.3">
      <c r="C36" s="11"/>
    </row>
    <row r="37" spans="1:19" ht="16.5" thickTop="1" x14ac:dyDescent="0.25">
      <c r="A37" s="16" t="s">
        <v>17</v>
      </c>
      <c r="B37" s="17" t="s">
        <v>18</v>
      </c>
      <c r="C37" s="26" t="s">
        <v>19</v>
      </c>
      <c r="D37" s="26"/>
      <c r="E37" s="26"/>
      <c r="F37" s="26"/>
      <c r="G37" s="26"/>
      <c r="H37" s="26"/>
      <c r="I37" s="26"/>
      <c r="J37" s="27"/>
    </row>
    <row r="38" spans="1:19" x14ac:dyDescent="0.25">
      <c r="A38" s="18">
        <f>B38</f>
        <v>1</v>
      </c>
      <c r="B38" s="19">
        <v>1</v>
      </c>
      <c r="C38" s="22" t="s">
        <v>50</v>
      </c>
      <c r="D38" s="22"/>
      <c r="E38" s="22"/>
      <c r="F38" s="22"/>
      <c r="G38" s="22"/>
      <c r="H38" s="22"/>
      <c r="I38" s="22"/>
      <c r="J38" s="23"/>
    </row>
    <row r="39" spans="1:19" x14ac:dyDescent="0.25">
      <c r="A39" s="18">
        <f>B39</f>
        <v>0.5</v>
      </c>
      <c r="B39" s="19">
        <v>0.5</v>
      </c>
      <c r="C39" s="22" t="s">
        <v>51</v>
      </c>
      <c r="D39" s="22"/>
      <c r="E39" s="22"/>
      <c r="F39" s="22"/>
      <c r="G39" s="22"/>
      <c r="H39" s="22"/>
      <c r="I39" s="22"/>
      <c r="J39" s="23"/>
    </row>
    <row r="40" spans="1:19" ht="16.5" thickBot="1" x14ac:dyDescent="0.3">
      <c r="A40" s="20">
        <f>B40</f>
        <v>0</v>
      </c>
      <c r="B40" s="21">
        <v>0</v>
      </c>
      <c r="C40" s="24" t="s">
        <v>53</v>
      </c>
      <c r="D40" s="24"/>
      <c r="E40" s="24"/>
      <c r="F40" s="24"/>
      <c r="G40" s="24"/>
      <c r="H40" s="24"/>
      <c r="I40" s="24"/>
      <c r="J40" s="25"/>
    </row>
    <row r="41" spans="1:19" ht="16.5" thickTop="1" x14ac:dyDescent="0.25"/>
  </sheetData>
  <mergeCells count="1">
    <mergeCell ref="D1:S1"/>
  </mergeCells>
  <conditionalFormatting sqref="D9:S16 D18:S31 D3:S7">
    <cfRule type="cellIs" dxfId="12" priority="12" operator="equal">
      <formula>0.5</formula>
    </cfRule>
    <cfRule type="cellIs" dxfId="11" priority="13" operator="equal">
      <formula>1</formula>
    </cfRule>
  </conditionalFormatting>
  <conditionalFormatting sqref="D32:S32">
    <cfRule type="cellIs" dxfId="10" priority="8" operator="equal">
      <formula>0.5</formula>
    </cfRule>
    <cfRule type="cellIs" dxfId="9" priority="9" operator="equal">
      <formula>1</formula>
    </cfRule>
  </conditionalFormatting>
  <conditionalFormatting sqref="D8:S8">
    <cfRule type="cellIs" dxfId="8" priority="6" operator="equal">
      <formula>0.5</formula>
    </cfRule>
    <cfRule type="cellIs" dxfId="7" priority="7" operator="equal">
      <formula>1</formula>
    </cfRule>
  </conditionalFormatting>
  <conditionalFormatting sqref="D17 F17:S17">
    <cfRule type="cellIs" dxfId="6" priority="4" operator="equal">
      <formula>0.5</formula>
    </cfRule>
    <cfRule type="cellIs" dxfId="5" priority="5" operator="equal">
      <formula>1</formula>
    </cfRule>
  </conditionalFormatting>
  <conditionalFormatting sqref="E17">
    <cfRule type="cellIs" dxfId="4" priority="2" operator="equal">
      <formula>0.5</formula>
    </cfRule>
    <cfRule type="cellIs" dxfId="3" priority="3" operator="equal">
      <formula>1</formula>
    </cfRule>
  </conditionalFormatting>
  <conditionalFormatting sqref="A38:A40">
    <cfRule type="cellIs" dxfId="2" priority="1" operator="equal">
      <formula>0</formula>
    </cfRule>
    <cfRule type="cellIs" dxfId="1" priority="10" operator="equal">
      <formula>0.5</formula>
    </cfRule>
    <cfRule type="cellIs" dxfId="0" priority="11" operator="equal">
      <formula>1</formula>
    </cfRule>
  </conditionalFormatting>
  <pageMargins left="0.39370078740157483" right="0.39370078740157483" top="0.78740157480314965" bottom="0.78740157480314965" header="0.19685039370078741" footer="0.19685039370078741"/>
  <pageSetup paperSize="9" scale="79" orientation="portrait" r:id="rId1"/>
  <headerFooter>
    <oddHeader>&amp;A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Feiertage in Deutschland</vt:lpstr>
      <vt:lpstr>Aktuelles_Jahr</vt:lpstr>
      <vt:lpstr>Ostersonntag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German Public Holidays</dc:title>
  <dc:creator>Norbert Bietsch</dc:creator>
  <cp:keywords>holidays germany</cp:keywords>
  <cp:lastModifiedBy>Norbert Bietsch</cp:lastModifiedBy>
  <cp:lastPrinted>2020-12-12T15:07:12Z</cp:lastPrinted>
  <dcterms:created xsi:type="dcterms:W3CDTF">2020-12-12T13:48:32Z</dcterms:created>
  <dcterms:modified xsi:type="dcterms:W3CDTF">2020-12-12T16:04:19Z</dcterms:modified>
</cp:coreProperties>
</file>