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w Data" sheetId="1" r:id="rId4"/>
    <sheet state="visible" name="Celsius" sheetId="2" r:id="rId5"/>
    <sheet state="visible" name="Kelvins" sheetId="3" r:id="rId6"/>
    <sheet state="visible" name="Farenheit" sheetId="4" r:id="rId7"/>
  </sheets>
  <definedNames/>
  <calcPr/>
</workbook>
</file>

<file path=xl/sharedStrings.xml><?xml version="1.0" encoding="utf-8"?>
<sst xmlns="http://schemas.openxmlformats.org/spreadsheetml/2006/main" count="64" uniqueCount="28">
  <si>
    <t>Hour</t>
  </si>
  <si>
    <t>Temperature (F)</t>
  </si>
  <si>
    <t>Temperature (C)</t>
  </si>
  <si>
    <t>μ =Average Temp (C)</t>
  </si>
  <si>
    <t>Temperature (K)</t>
  </si>
  <si>
    <t>Average</t>
  </si>
  <si>
    <t>μ=Average Temp (C)</t>
  </si>
  <si>
    <t>x-μ</t>
  </si>
  <si>
    <t>(x-μ)^2</t>
  </si>
  <si>
    <t>Descriptive Statistics (Celcius)</t>
  </si>
  <si>
    <t>Mean</t>
  </si>
  <si>
    <t>Mode</t>
  </si>
  <si>
    <t>Variance</t>
  </si>
  <si>
    <t>Standard Deviation</t>
  </si>
  <si>
    <t>Range</t>
  </si>
  <si>
    <t>Sample Size</t>
  </si>
  <si>
    <t>Minimum</t>
  </si>
  <si>
    <t>Average of (x-μ)^2</t>
  </si>
  <si>
    <t>Q1</t>
  </si>
  <si>
    <t>Median</t>
  </si>
  <si>
    <t>Q3</t>
  </si>
  <si>
    <t>Maximum</t>
  </si>
  <si>
    <t>IQR</t>
  </si>
  <si>
    <t>Coeffiecient of Variation</t>
  </si>
  <si>
    <t>μ=Average Temp (K)</t>
  </si>
  <si>
    <t>Descriptive Statistics (Kelvins)</t>
  </si>
  <si>
    <t>μ=Average Temp (F)</t>
  </si>
  <si>
    <t>Descriptive Statistics (Farenheit)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</si>
</sst>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1" fillId="0" fontId="2" numFmtId="164" xfId="0" applyBorder="1" applyFont="1" applyNumberFormat="1"/>
    <xf borderId="1" fillId="0" fontId="2" numFmtId="164" xfId="0" applyAlignment="1" applyBorder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164" xfId="0" applyFont="1" applyNumberFormat="1"/>
    <xf borderId="0" fillId="0" fontId="2" numFmtId="0" xfId="0" applyAlignment="1" applyFont="1">
      <alignment readingOrder="0"/>
    </xf>
    <xf borderId="0" fillId="0" fontId="2" numFmtId="164" xfId="0" applyFont="1" applyNumberFormat="1"/>
    <xf borderId="1" fillId="0" fontId="3" numFmtId="0" xfId="0" applyAlignment="1" applyBorder="1" applyFont="1">
      <alignment vertical="bottom"/>
    </xf>
    <xf borderId="2" fillId="0" fontId="3" numFmtId="0" xfId="0" applyAlignment="1" applyBorder="1" applyFont="1">
      <alignment vertical="bottom"/>
    </xf>
    <xf borderId="1" fillId="0" fontId="2" numFmtId="2" xfId="0" applyAlignment="1" applyBorder="1" applyFont="1" applyNumberFormat="1">
      <alignment readingOrder="0"/>
    </xf>
    <xf borderId="0" fillId="2" fontId="2" numFmtId="164" xfId="0" applyFill="1" applyFont="1" applyNumberFormat="1"/>
    <xf borderId="0" fillId="0" fontId="2" numFmtId="2" xfId="0" applyFont="1" applyNumberFormat="1"/>
    <xf borderId="0" fillId="0" fontId="3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4" numFmtId="164" xfId="0" applyAlignment="1" applyFont="1" applyNumberFormat="1">
      <alignment horizontal="right" vertical="bottom"/>
    </xf>
    <xf borderId="0" fillId="2" fontId="4" numFmtId="16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Temperature (C) vs. Hour</a:t>
            </a:r>
          </a:p>
        </c:rich>
      </c:tx>
      <c:overlay val="0"/>
    </c:title>
    <c:plotArea>
      <c:layout/>
      <c:scatterChart>
        <c:scatterStyle val="lineMarker"/>
        <c:ser>
          <c:idx val="0"/>
          <c:order val="0"/>
          <c:tx>
            <c:strRef>
              <c:f>Celsius!$C$1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Celsius!$A$2:$A$26</c:f>
            </c:numRef>
          </c:xVal>
          <c:yVal>
            <c:numRef>
              <c:f>Celsius!$C$2:$C$26</c:f>
              <c:numCache/>
            </c:numRef>
          </c:yVal>
        </c:ser>
        <c:ser>
          <c:idx val="1"/>
          <c:order val="1"/>
          <c:tx>
            <c:strRef>
              <c:f>Celsius!$D$1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00"/>
              </a:solidFill>
              <a:ln cmpd="sng">
                <a:solidFill>
                  <a:srgbClr val="000000"/>
                </a:solidFill>
              </a:ln>
            </c:spPr>
          </c:marker>
          <c:trendline>
            <c:name> μ = Avg. Temp (C)</c:name>
            <c:spPr>
              <a:ln w="19050">
                <a:solidFill>
                  <a:srgbClr val="4A86E8">
                    <a:alpha val="40000"/>
                  </a:srgbClr>
                </a:solidFill>
              </a:ln>
            </c:spPr>
            <c:trendlineType val="linear"/>
            <c:dispRSqr val="0"/>
            <c:dispEq val="0"/>
          </c:trendline>
          <c:xVal>
            <c:numRef>
              <c:f>Celsius!$A$2:$A$26</c:f>
            </c:numRef>
          </c:xVal>
          <c:yVal>
            <c:numRef>
              <c:f>Celsius!$D$2:$D$26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5748675"/>
        <c:axId val="1736478288"/>
      </c:scatterChart>
      <c:valAx>
        <c:axId val="805748675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Hour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36478288"/>
      </c:valAx>
      <c:valAx>
        <c:axId val="1736478288"/>
        <c:scaling>
          <c:orientation val="minMax"/>
          <c:min val="35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Temperature (C)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0574867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Temperature (K)</a:t>
            </a:r>
          </a:p>
        </c:rich>
      </c:tx>
      <c:layout>
        <c:manualLayout>
          <c:xMode val="edge"/>
          <c:yMode val="edge"/>
          <c:x val="0.03091666666666667"/>
          <c:y val="0.052695417789757414"/>
        </c:manualLayout>
      </c:layout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Kelvins!$D$1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Kelvins!$C$2:$C$26</c:f>
            </c:numRef>
          </c:xVal>
          <c:yVal>
            <c:numRef>
              <c:f>Kelvins!$D$2:$D$26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3190901"/>
        <c:axId val="2129301841"/>
      </c:scatterChart>
      <c:valAx>
        <c:axId val="1223190901"/>
        <c:scaling>
          <c:orientation val="minMax"/>
          <c:max val="25.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Hour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29301841"/>
      </c:valAx>
      <c:valAx>
        <c:axId val="2129301841"/>
        <c:scaling>
          <c:orientation val="minMax"/>
          <c:max val="33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Temperature (K)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2319090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Temperature (K) vs. Hour</a:t>
            </a:r>
          </a:p>
        </c:rich>
      </c:tx>
      <c:overlay val="0"/>
    </c:title>
    <c:plotArea>
      <c:layout/>
      <c:scatterChart>
        <c:scatterStyle val="lineMarker"/>
        <c:ser>
          <c:idx val="0"/>
          <c:order val="0"/>
          <c:tx>
            <c:strRef>
              <c:f>Kelvins!$D$1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Kelvins!$C$2:$C$26</c:f>
            </c:numRef>
          </c:xVal>
          <c:yVal>
            <c:numRef>
              <c:f>Kelvins!$D$2:$D$26</c:f>
              <c:numCache/>
            </c:numRef>
          </c:yVal>
        </c:ser>
        <c:ser>
          <c:idx val="1"/>
          <c:order val="1"/>
          <c:tx>
            <c:strRef>
              <c:f>Kelvins!$E$1</c:f>
            </c:strRef>
          </c:tx>
          <c:spPr>
            <a:ln>
              <a:noFill/>
            </a:ln>
          </c:spPr>
          <c:marker>
            <c:symbol val="none"/>
          </c:marker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linear"/>
            <c:dispRSqr val="0"/>
            <c:dispEq val="0"/>
          </c:trendline>
          <c:xVal>
            <c:numRef>
              <c:f>Kelvins!$C$2:$C$26</c:f>
            </c:numRef>
          </c:xVal>
          <c:yVal>
            <c:numRef>
              <c:f>Kelvins!$E$2:$E$26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834451"/>
        <c:axId val="264730342"/>
      </c:scatterChart>
      <c:valAx>
        <c:axId val="102834451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Hour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64730342"/>
      </c:valAx>
      <c:valAx>
        <c:axId val="264730342"/>
        <c:scaling>
          <c:orientation val="minMax"/>
          <c:min val="305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Temperature (K)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283445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Temperature (F) vs. Hour</a:t>
            </a:r>
          </a:p>
        </c:rich>
      </c:tx>
      <c:overlay val="0"/>
    </c:title>
    <c:plotArea>
      <c:layout/>
      <c:scatterChart>
        <c:scatterStyle val="lineMarker"/>
        <c:ser>
          <c:idx val="0"/>
          <c:order val="0"/>
          <c:tx>
            <c:strRef>
              <c:f>Farenheit!$B$1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Farenheit!$A$2:$A$26</c:f>
            </c:numRef>
          </c:xVal>
          <c:yVal>
            <c:numRef>
              <c:f>Farenheit!$B$2:$B$26</c:f>
              <c:numCache/>
            </c:numRef>
          </c:yVal>
        </c:ser>
        <c:ser>
          <c:idx val="1"/>
          <c:order val="1"/>
          <c:tx>
            <c:strRef>
              <c:f>Farenheit!$C$1</c:f>
            </c:strRef>
          </c:tx>
          <c:spPr>
            <a:ln>
              <a:noFill/>
            </a:ln>
          </c:spPr>
          <c:marker>
            <c:symbol val="none"/>
          </c:marker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linear"/>
            <c:dispRSqr val="0"/>
            <c:dispEq val="0"/>
          </c:trendline>
          <c:xVal>
            <c:numRef>
              <c:f>Farenheit!$A$2:$A$26</c:f>
            </c:numRef>
          </c:xVal>
          <c:yVal>
            <c:numRef>
              <c:f>Farenheit!$C$2:$C$26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4415994"/>
        <c:axId val="1893052330"/>
      </c:scatterChart>
      <c:valAx>
        <c:axId val="314415994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Hour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93052330"/>
      </c:valAx>
      <c:valAx>
        <c:axId val="1893052330"/>
        <c:scaling>
          <c:orientation val="minMax"/>
          <c:max val="135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Temperature (F)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1441599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Temperature (F) vs. Hour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Farenheit!$B$1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Farenheit!$A$2:$A$26</c:f>
            </c:numRef>
          </c:xVal>
          <c:yVal>
            <c:numRef>
              <c:f>Farenheit!$B$2:$B$26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1961148"/>
        <c:axId val="1558935955"/>
      </c:scatterChart>
      <c:valAx>
        <c:axId val="1851961148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Hour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58935955"/>
      </c:valAx>
      <c:valAx>
        <c:axId val="1558935955"/>
        <c:scaling>
          <c:orientation val="minMax"/>
          <c:max val="135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Temperature (F)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5196114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Relationship Id="rId2" Type="http://schemas.openxmlformats.org/officeDocument/2006/relationships/chart" Target="../charts/chart3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4.xml"/><Relationship Id="rId2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381000</xdr:colOff>
      <xdr:row>0</xdr:row>
      <xdr:rowOff>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180975</xdr:colOff>
      <xdr:row>0</xdr:row>
      <xdr:rowOff>28575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5</xdr:col>
      <xdr:colOff>180975</xdr:colOff>
      <xdr:row>18</xdr:row>
      <xdr:rowOff>114300</xdr:rowOff>
    </xdr:from>
    <xdr:ext cx="5715000" cy="353377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304800</xdr:colOff>
      <xdr:row>18</xdr:row>
      <xdr:rowOff>161925</xdr:rowOff>
    </xdr:from>
    <xdr:ext cx="5715000" cy="3533775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3</xdr:col>
      <xdr:colOff>304800</xdr:colOff>
      <xdr:row>0</xdr:row>
      <xdr:rowOff>28575</xdr:rowOff>
    </xdr:from>
    <xdr:ext cx="5715000" cy="3533775"/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3.38"/>
    <col customWidth="1" min="4" max="4" width="17.13"/>
    <col customWidth="1" min="5" max="5" width="13.25"/>
    <col customWidth="1" min="7" max="7" width="26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0.0</v>
      </c>
      <c r="B2" s="2">
        <v>113.0</v>
      </c>
      <c r="C2" s="3">
        <f t="shared" ref="C2:C26" si="1">(B2-32)*5/9</f>
        <v>45</v>
      </c>
      <c r="D2" s="4">
        <v>46.6</v>
      </c>
      <c r="E2" s="3">
        <f t="shared" ref="E2:E26" si="2">5/9*(B2-32) +273</f>
        <v>318</v>
      </c>
    </row>
    <row r="3">
      <c r="A3" s="2">
        <v>1.0</v>
      </c>
      <c r="B3" s="2">
        <v>110.0</v>
      </c>
      <c r="C3" s="3">
        <f t="shared" si="1"/>
        <v>43.33333333</v>
      </c>
      <c r="D3" s="4">
        <v>46.6</v>
      </c>
      <c r="E3" s="3">
        <f t="shared" si="2"/>
        <v>316.3333333</v>
      </c>
    </row>
    <row r="4">
      <c r="A4" s="2">
        <v>2.0</v>
      </c>
      <c r="B4" s="2">
        <v>107.0</v>
      </c>
      <c r="C4" s="3">
        <f t="shared" si="1"/>
        <v>41.66666667</v>
      </c>
      <c r="D4" s="4">
        <v>46.6</v>
      </c>
      <c r="E4" s="3">
        <f t="shared" si="2"/>
        <v>314.6666667</v>
      </c>
    </row>
    <row r="5">
      <c r="A5" s="2">
        <v>3.0</v>
      </c>
      <c r="B5" s="2">
        <v>107.0</v>
      </c>
      <c r="C5" s="3">
        <f t="shared" si="1"/>
        <v>41.66666667</v>
      </c>
      <c r="D5" s="4">
        <v>46.6</v>
      </c>
      <c r="E5" s="3">
        <f t="shared" si="2"/>
        <v>314.6666667</v>
      </c>
    </row>
    <row r="6">
      <c r="A6" s="2">
        <v>4.0</v>
      </c>
      <c r="B6" s="2">
        <v>105.0</v>
      </c>
      <c r="C6" s="3">
        <f t="shared" si="1"/>
        <v>40.55555556</v>
      </c>
      <c r="D6" s="4">
        <v>46.6</v>
      </c>
      <c r="E6" s="3">
        <f t="shared" si="2"/>
        <v>313.5555556</v>
      </c>
    </row>
    <row r="7">
      <c r="A7" s="2">
        <v>5.0</v>
      </c>
      <c r="B7" s="2">
        <v>102.0</v>
      </c>
      <c r="C7" s="3">
        <f t="shared" si="1"/>
        <v>38.88888889</v>
      </c>
      <c r="D7" s="4">
        <v>46.6</v>
      </c>
      <c r="E7" s="3">
        <f t="shared" si="2"/>
        <v>311.8888889</v>
      </c>
    </row>
    <row r="8">
      <c r="A8" s="2">
        <v>6.0</v>
      </c>
      <c r="B8" s="2">
        <v>99.0</v>
      </c>
      <c r="C8" s="3">
        <f t="shared" si="1"/>
        <v>37.22222222</v>
      </c>
      <c r="D8" s="4">
        <v>46.6</v>
      </c>
      <c r="E8" s="3">
        <f t="shared" si="2"/>
        <v>310.2222222</v>
      </c>
    </row>
    <row r="9">
      <c r="A9" s="2">
        <v>7.0</v>
      </c>
      <c r="B9" s="2">
        <v>100.0</v>
      </c>
      <c r="C9" s="3">
        <f t="shared" si="1"/>
        <v>37.77777778</v>
      </c>
      <c r="D9" s="4">
        <v>46.6</v>
      </c>
      <c r="E9" s="3">
        <f t="shared" si="2"/>
        <v>310.7777778</v>
      </c>
    </row>
    <row r="10">
      <c r="A10" s="2">
        <v>8.0</v>
      </c>
      <c r="B10" s="2">
        <v>107.0</v>
      </c>
      <c r="C10" s="3">
        <f t="shared" si="1"/>
        <v>41.66666667</v>
      </c>
      <c r="D10" s="4">
        <v>46.6</v>
      </c>
      <c r="E10" s="3">
        <f t="shared" si="2"/>
        <v>314.6666667</v>
      </c>
    </row>
    <row r="11">
      <c r="A11" s="2">
        <v>9.0</v>
      </c>
      <c r="B11" s="2">
        <v>111.0</v>
      </c>
      <c r="C11" s="3">
        <f t="shared" si="1"/>
        <v>43.88888889</v>
      </c>
      <c r="D11" s="4">
        <v>46.6</v>
      </c>
      <c r="E11" s="3">
        <f t="shared" si="2"/>
        <v>316.8888889</v>
      </c>
    </row>
    <row r="12">
      <c r="A12" s="2">
        <v>10.0</v>
      </c>
      <c r="B12" s="2">
        <v>114.0</v>
      </c>
      <c r="C12" s="3">
        <f t="shared" si="1"/>
        <v>45.55555556</v>
      </c>
      <c r="D12" s="4">
        <v>46.6</v>
      </c>
      <c r="E12" s="3">
        <f t="shared" si="2"/>
        <v>318.5555556</v>
      </c>
    </row>
    <row r="13">
      <c r="A13" s="2">
        <v>11.0</v>
      </c>
      <c r="B13" s="2">
        <v>118.0</v>
      </c>
      <c r="C13" s="3">
        <f t="shared" si="1"/>
        <v>47.77777778</v>
      </c>
      <c r="D13" s="4">
        <v>46.6</v>
      </c>
      <c r="E13" s="3">
        <f t="shared" si="2"/>
        <v>320.7777778</v>
      </c>
    </row>
    <row r="14">
      <c r="A14" s="2">
        <v>12.0</v>
      </c>
      <c r="B14" s="2">
        <v>121.0</v>
      </c>
      <c r="C14" s="3">
        <f t="shared" si="1"/>
        <v>49.44444444</v>
      </c>
      <c r="D14" s="4">
        <v>46.6</v>
      </c>
      <c r="E14" s="3">
        <f t="shared" si="2"/>
        <v>322.4444444</v>
      </c>
    </row>
    <row r="15">
      <c r="A15" s="2">
        <v>13.0</v>
      </c>
      <c r="B15" s="2">
        <v>124.0</v>
      </c>
      <c r="C15" s="3">
        <f t="shared" si="1"/>
        <v>51.11111111</v>
      </c>
      <c r="D15" s="4">
        <v>46.6</v>
      </c>
      <c r="E15" s="3">
        <f t="shared" si="2"/>
        <v>324.1111111</v>
      </c>
    </row>
    <row r="16">
      <c r="A16" s="2">
        <v>14.0</v>
      </c>
      <c r="B16" s="2">
        <v>127.0</v>
      </c>
      <c r="C16" s="3">
        <f t="shared" si="1"/>
        <v>52.77777778</v>
      </c>
      <c r="D16" s="4">
        <v>46.6</v>
      </c>
      <c r="E16" s="3">
        <f t="shared" si="2"/>
        <v>325.7777778</v>
      </c>
    </row>
    <row r="17">
      <c r="A17" s="2">
        <v>15.0</v>
      </c>
      <c r="B17" s="2">
        <v>129.0</v>
      </c>
      <c r="C17" s="3">
        <f t="shared" si="1"/>
        <v>53.88888889</v>
      </c>
      <c r="D17" s="4">
        <v>46.6</v>
      </c>
      <c r="E17" s="3">
        <f t="shared" si="2"/>
        <v>326.8888889</v>
      </c>
    </row>
    <row r="18">
      <c r="A18" s="2">
        <v>16.0</v>
      </c>
      <c r="B18" s="2">
        <v>130.0</v>
      </c>
      <c r="C18" s="3">
        <f t="shared" si="1"/>
        <v>54.44444444</v>
      </c>
      <c r="D18" s="4">
        <v>46.6</v>
      </c>
      <c r="E18" s="3">
        <f t="shared" si="2"/>
        <v>327.4444444</v>
      </c>
    </row>
    <row r="19">
      <c r="A19" s="2">
        <v>17.0</v>
      </c>
      <c r="B19" s="2">
        <v>129.0</v>
      </c>
      <c r="C19" s="3">
        <f t="shared" si="1"/>
        <v>53.88888889</v>
      </c>
      <c r="D19" s="4">
        <v>46.6</v>
      </c>
      <c r="E19" s="3">
        <f t="shared" si="2"/>
        <v>326.8888889</v>
      </c>
    </row>
    <row r="20">
      <c r="A20" s="2">
        <v>18.0</v>
      </c>
      <c r="B20" s="2">
        <v>129.0</v>
      </c>
      <c r="C20" s="3">
        <f t="shared" si="1"/>
        <v>53.88888889</v>
      </c>
      <c r="D20" s="4">
        <v>46.6</v>
      </c>
      <c r="E20" s="3">
        <f t="shared" si="2"/>
        <v>326.8888889</v>
      </c>
      <c r="G20" s="5"/>
    </row>
    <row r="21">
      <c r="A21" s="2">
        <v>19.0</v>
      </c>
      <c r="B21" s="2">
        <v>127.0</v>
      </c>
      <c r="C21" s="3">
        <f t="shared" si="1"/>
        <v>52.77777778</v>
      </c>
      <c r="D21" s="4">
        <v>46.6</v>
      </c>
      <c r="E21" s="3">
        <f t="shared" si="2"/>
        <v>325.7777778</v>
      </c>
      <c r="H21" s="6"/>
    </row>
    <row r="22">
      <c r="A22" s="2">
        <v>20.0</v>
      </c>
      <c r="B22" s="2">
        <v>121.0</v>
      </c>
      <c r="C22" s="3">
        <f t="shared" si="1"/>
        <v>49.44444444</v>
      </c>
      <c r="D22" s="4">
        <v>46.6</v>
      </c>
      <c r="E22" s="3">
        <f t="shared" si="2"/>
        <v>322.4444444</v>
      </c>
      <c r="H22" s="6"/>
    </row>
    <row r="23">
      <c r="A23" s="2">
        <v>21.0</v>
      </c>
      <c r="B23" s="2">
        <v>119.0</v>
      </c>
      <c r="C23" s="3">
        <f t="shared" si="1"/>
        <v>48.33333333</v>
      </c>
      <c r="D23" s="4">
        <v>46.6</v>
      </c>
      <c r="E23" s="3">
        <f t="shared" si="2"/>
        <v>321.3333333</v>
      </c>
      <c r="H23" s="6"/>
    </row>
    <row r="24">
      <c r="A24" s="2">
        <v>22.0</v>
      </c>
      <c r="B24" s="2">
        <v>117.0</v>
      </c>
      <c r="C24" s="3">
        <f t="shared" si="1"/>
        <v>47.22222222</v>
      </c>
      <c r="D24" s="4">
        <v>46.6</v>
      </c>
      <c r="E24" s="3">
        <f t="shared" si="2"/>
        <v>320.2222222</v>
      </c>
      <c r="H24" s="6"/>
    </row>
    <row r="25">
      <c r="A25" s="2">
        <v>23.0</v>
      </c>
      <c r="B25" s="2">
        <v>116.0</v>
      </c>
      <c r="C25" s="3">
        <f t="shared" si="1"/>
        <v>46.66666667</v>
      </c>
      <c r="D25" s="4">
        <v>46.6</v>
      </c>
      <c r="E25" s="3">
        <f t="shared" si="2"/>
        <v>319.6666667</v>
      </c>
      <c r="H25" s="6"/>
    </row>
    <row r="26">
      <c r="A26" s="2">
        <v>24.0</v>
      </c>
      <c r="B26" s="2">
        <v>113.0</v>
      </c>
      <c r="C26" s="3">
        <f t="shared" si="1"/>
        <v>45</v>
      </c>
      <c r="D26" s="4">
        <v>46.6</v>
      </c>
      <c r="E26" s="3">
        <f t="shared" si="2"/>
        <v>318</v>
      </c>
      <c r="H26" s="6"/>
    </row>
    <row r="27">
      <c r="B27" s="7" t="s">
        <v>5</v>
      </c>
      <c r="C27" s="8">
        <f>AVERAGE(C2:C26)</f>
        <v>46.55555556</v>
      </c>
      <c r="H27" s="6"/>
    </row>
    <row r="28">
      <c r="H28" s="6"/>
    </row>
    <row r="29">
      <c r="H29" s="6"/>
    </row>
    <row r="30">
      <c r="H30" s="6"/>
    </row>
    <row r="31">
      <c r="H31" s="6"/>
    </row>
    <row r="32">
      <c r="H32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3" width="13.38"/>
    <col customWidth="1" min="4" max="6" width="17.13"/>
    <col customWidth="1" min="8" max="8" width="24.75"/>
  </cols>
  <sheetData>
    <row r="1">
      <c r="A1" s="1" t="s">
        <v>0</v>
      </c>
      <c r="B1" s="1" t="s">
        <v>1</v>
      </c>
      <c r="C1" s="1" t="s">
        <v>2</v>
      </c>
      <c r="D1" s="1" t="s">
        <v>6</v>
      </c>
      <c r="E1" s="9" t="s">
        <v>7</v>
      </c>
      <c r="F1" s="10" t="s">
        <v>8</v>
      </c>
    </row>
    <row r="2">
      <c r="A2" s="2">
        <v>0.0</v>
      </c>
      <c r="B2" s="2">
        <v>113.0</v>
      </c>
      <c r="C2" s="3">
        <f t="shared" ref="C2:C26" si="1">(B2-32)*5/9</f>
        <v>45</v>
      </c>
      <c r="D2" s="4">
        <v>46.6</v>
      </c>
      <c r="E2" s="4">
        <f t="shared" ref="E2:E26" si="2">C2-D2</f>
        <v>-1.6</v>
      </c>
      <c r="F2" s="11">
        <f t="shared" ref="F2:F26" si="3">E2^2</f>
        <v>2.56</v>
      </c>
    </row>
    <row r="3">
      <c r="A3" s="2">
        <v>1.0</v>
      </c>
      <c r="B3" s="2">
        <v>110.0</v>
      </c>
      <c r="C3" s="3">
        <f t="shared" si="1"/>
        <v>43.33333333</v>
      </c>
      <c r="D3" s="4">
        <v>46.6</v>
      </c>
      <c r="E3" s="4">
        <f t="shared" si="2"/>
        <v>-3.266666667</v>
      </c>
      <c r="F3" s="11">
        <f t="shared" si="3"/>
        <v>10.67111111</v>
      </c>
    </row>
    <row r="4">
      <c r="A4" s="2">
        <v>2.0</v>
      </c>
      <c r="B4" s="2">
        <v>107.0</v>
      </c>
      <c r="C4" s="3">
        <f t="shared" si="1"/>
        <v>41.66666667</v>
      </c>
      <c r="D4" s="4">
        <v>46.6</v>
      </c>
      <c r="E4" s="4">
        <f t="shared" si="2"/>
        <v>-4.933333333</v>
      </c>
      <c r="F4" s="11">
        <f t="shared" si="3"/>
        <v>24.33777778</v>
      </c>
    </row>
    <row r="5">
      <c r="A5" s="2">
        <v>3.0</v>
      </c>
      <c r="B5" s="2">
        <v>107.0</v>
      </c>
      <c r="C5" s="3">
        <f t="shared" si="1"/>
        <v>41.66666667</v>
      </c>
      <c r="D5" s="4">
        <v>46.6</v>
      </c>
      <c r="E5" s="4">
        <f t="shared" si="2"/>
        <v>-4.933333333</v>
      </c>
      <c r="F5" s="11">
        <f t="shared" si="3"/>
        <v>24.33777778</v>
      </c>
    </row>
    <row r="6">
      <c r="A6" s="2">
        <v>4.0</v>
      </c>
      <c r="B6" s="2">
        <v>105.0</v>
      </c>
      <c r="C6" s="3">
        <f t="shared" si="1"/>
        <v>40.55555556</v>
      </c>
      <c r="D6" s="4">
        <v>46.6</v>
      </c>
      <c r="E6" s="4">
        <f t="shared" si="2"/>
        <v>-6.044444444</v>
      </c>
      <c r="F6" s="11">
        <f t="shared" si="3"/>
        <v>36.53530864</v>
      </c>
    </row>
    <row r="7">
      <c r="A7" s="2">
        <v>5.0</v>
      </c>
      <c r="B7" s="2">
        <v>102.0</v>
      </c>
      <c r="C7" s="3">
        <f t="shared" si="1"/>
        <v>38.88888889</v>
      </c>
      <c r="D7" s="4">
        <v>46.6</v>
      </c>
      <c r="E7" s="4">
        <f t="shared" si="2"/>
        <v>-7.711111111</v>
      </c>
      <c r="F7" s="11">
        <f t="shared" si="3"/>
        <v>59.46123457</v>
      </c>
    </row>
    <row r="8">
      <c r="A8" s="2">
        <v>6.0</v>
      </c>
      <c r="B8" s="2">
        <v>99.0</v>
      </c>
      <c r="C8" s="3">
        <f t="shared" si="1"/>
        <v>37.22222222</v>
      </c>
      <c r="D8" s="4">
        <v>46.6</v>
      </c>
      <c r="E8" s="4">
        <f t="shared" si="2"/>
        <v>-9.377777778</v>
      </c>
      <c r="F8" s="11">
        <f t="shared" si="3"/>
        <v>87.94271605</v>
      </c>
    </row>
    <row r="9">
      <c r="A9" s="2">
        <v>7.0</v>
      </c>
      <c r="B9" s="2">
        <v>100.0</v>
      </c>
      <c r="C9" s="3">
        <f t="shared" si="1"/>
        <v>37.77777778</v>
      </c>
      <c r="D9" s="4">
        <v>46.6</v>
      </c>
      <c r="E9" s="4">
        <f t="shared" si="2"/>
        <v>-8.822222222</v>
      </c>
      <c r="F9" s="11">
        <f t="shared" si="3"/>
        <v>77.83160494</v>
      </c>
    </row>
    <row r="10">
      <c r="A10" s="2">
        <v>8.0</v>
      </c>
      <c r="B10" s="2">
        <v>107.0</v>
      </c>
      <c r="C10" s="3">
        <f t="shared" si="1"/>
        <v>41.66666667</v>
      </c>
      <c r="D10" s="4">
        <v>46.6</v>
      </c>
      <c r="E10" s="4">
        <f t="shared" si="2"/>
        <v>-4.933333333</v>
      </c>
      <c r="F10" s="11">
        <f t="shared" si="3"/>
        <v>24.33777778</v>
      </c>
    </row>
    <row r="11">
      <c r="A11" s="2">
        <v>9.0</v>
      </c>
      <c r="B11" s="2">
        <v>111.0</v>
      </c>
      <c r="C11" s="3">
        <f t="shared" si="1"/>
        <v>43.88888889</v>
      </c>
      <c r="D11" s="4">
        <v>46.6</v>
      </c>
      <c r="E11" s="4">
        <f t="shared" si="2"/>
        <v>-2.711111111</v>
      </c>
      <c r="F11" s="11">
        <f t="shared" si="3"/>
        <v>7.350123457</v>
      </c>
    </row>
    <row r="12">
      <c r="A12" s="2">
        <v>10.0</v>
      </c>
      <c r="B12" s="2">
        <v>114.0</v>
      </c>
      <c r="C12" s="3">
        <f t="shared" si="1"/>
        <v>45.55555556</v>
      </c>
      <c r="D12" s="4">
        <v>46.6</v>
      </c>
      <c r="E12" s="4">
        <f t="shared" si="2"/>
        <v>-1.044444444</v>
      </c>
      <c r="F12" s="11">
        <f t="shared" si="3"/>
        <v>1.090864198</v>
      </c>
    </row>
    <row r="13">
      <c r="A13" s="2">
        <v>11.0</v>
      </c>
      <c r="B13" s="2">
        <v>118.0</v>
      </c>
      <c r="C13" s="3">
        <f t="shared" si="1"/>
        <v>47.77777778</v>
      </c>
      <c r="D13" s="4">
        <v>46.6</v>
      </c>
      <c r="E13" s="4">
        <f t="shared" si="2"/>
        <v>1.177777778</v>
      </c>
      <c r="F13" s="11">
        <f t="shared" si="3"/>
        <v>1.387160494</v>
      </c>
    </row>
    <row r="14">
      <c r="A14" s="2">
        <v>12.0</v>
      </c>
      <c r="B14" s="2">
        <v>121.0</v>
      </c>
      <c r="C14" s="3">
        <f t="shared" si="1"/>
        <v>49.44444444</v>
      </c>
      <c r="D14" s="4">
        <v>46.6</v>
      </c>
      <c r="E14" s="4">
        <f t="shared" si="2"/>
        <v>2.844444444</v>
      </c>
      <c r="F14" s="11">
        <f t="shared" si="3"/>
        <v>8.090864198</v>
      </c>
    </row>
    <row r="15">
      <c r="A15" s="2">
        <v>13.0</v>
      </c>
      <c r="B15" s="2">
        <v>124.0</v>
      </c>
      <c r="C15" s="3">
        <f t="shared" si="1"/>
        <v>51.11111111</v>
      </c>
      <c r="D15" s="4">
        <v>46.6</v>
      </c>
      <c r="E15" s="4">
        <f t="shared" si="2"/>
        <v>4.511111111</v>
      </c>
      <c r="F15" s="11">
        <f t="shared" si="3"/>
        <v>20.35012346</v>
      </c>
    </row>
    <row r="16">
      <c r="A16" s="2">
        <v>14.0</v>
      </c>
      <c r="B16" s="2">
        <v>127.0</v>
      </c>
      <c r="C16" s="3">
        <f t="shared" si="1"/>
        <v>52.77777778</v>
      </c>
      <c r="D16" s="4">
        <v>46.6</v>
      </c>
      <c r="E16" s="4">
        <f t="shared" si="2"/>
        <v>6.177777778</v>
      </c>
      <c r="F16" s="11">
        <f t="shared" si="3"/>
        <v>38.16493827</v>
      </c>
    </row>
    <row r="17">
      <c r="A17" s="2">
        <v>15.0</v>
      </c>
      <c r="B17" s="2">
        <v>129.0</v>
      </c>
      <c r="C17" s="3">
        <f t="shared" si="1"/>
        <v>53.88888889</v>
      </c>
      <c r="D17" s="4">
        <v>46.6</v>
      </c>
      <c r="E17" s="4">
        <f t="shared" si="2"/>
        <v>7.288888889</v>
      </c>
      <c r="F17" s="11">
        <f t="shared" si="3"/>
        <v>53.12790123</v>
      </c>
    </row>
    <row r="18">
      <c r="A18" s="2">
        <v>16.0</v>
      </c>
      <c r="B18" s="2">
        <v>130.0</v>
      </c>
      <c r="C18" s="3">
        <f t="shared" si="1"/>
        <v>54.44444444</v>
      </c>
      <c r="D18" s="4">
        <v>46.6</v>
      </c>
      <c r="E18" s="4">
        <f t="shared" si="2"/>
        <v>7.844444444</v>
      </c>
      <c r="F18" s="11">
        <f t="shared" si="3"/>
        <v>61.53530864</v>
      </c>
    </row>
    <row r="19">
      <c r="A19" s="2">
        <v>17.0</v>
      </c>
      <c r="B19" s="2">
        <v>129.0</v>
      </c>
      <c r="C19" s="3">
        <f t="shared" si="1"/>
        <v>53.88888889</v>
      </c>
      <c r="D19" s="4">
        <v>46.6</v>
      </c>
      <c r="E19" s="4">
        <f t="shared" si="2"/>
        <v>7.288888889</v>
      </c>
      <c r="F19" s="11">
        <f t="shared" si="3"/>
        <v>53.12790123</v>
      </c>
    </row>
    <row r="20">
      <c r="A20" s="2">
        <v>18.0</v>
      </c>
      <c r="B20" s="2">
        <v>129.0</v>
      </c>
      <c r="C20" s="3">
        <f t="shared" si="1"/>
        <v>53.88888889</v>
      </c>
      <c r="D20" s="4">
        <v>46.6</v>
      </c>
      <c r="E20" s="4">
        <f t="shared" si="2"/>
        <v>7.288888889</v>
      </c>
      <c r="F20" s="11">
        <f t="shared" si="3"/>
        <v>53.12790123</v>
      </c>
      <c r="H20" s="5" t="s">
        <v>9</v>
      </c>
    </row>
    <row r="21">
      <c r="A21" s="2">
        <v>19.0</v>
      </c>
      <c r="B21" s="2">
        <v>127.0</v>
      </c>
      <c r="C21" s="3">
        <f t="shared" si="1"/>
        <v>52.77777778</v>
      </c>
      <c r="D21" s="4">
        <v>46.6</v>
      </c>
      <c r="E21" s="4">
        <f t="shared" si="2"/>
        <v>6.177777778</v>
      </c>
      <c r="F21" s="11">
        <f t="shared" si="3"/>
        <v>38.16493827</v>
      </c>
      <c r="H21" s="7" t="s">
        <v>10</v>
      </c>
      <c r="I21" s="6">
        <f>AVERAGE(C2:C26)</f>
        <v>46.55555556</v>
      </c>
    </row>
    <row r="22">
      <c r="A22" s="2">
        <v>20.0</v>
      </c>
      <c r="B22" s="2">
        <v>121.0</v>
      </c>
      <c r="C22" s="3">
        <f t="shared" si="1"/>
        <v>49.44444444</v>
      </c>
      <c r="D22" s="4">
        <v>46.6</v>
      </c>
      <c r="E22" s="4">
        <f t="shared" si="2"/>
        <v>2.844444444</v>
      </c>
      <c r="F22" s="11">
        <f t="shared" si="3"/>
        <v>8.090864198</v>
      </c>
      <c r="H22" s="7" t="s">
        <v>11</v>
      </c>
      <c r="I22" s="6">
        <f>Mode(C2:C26)</f>
        <v>41.66666667</v>
      </c>
    </row>
    <row r="23">
      <c r="A23" s="2">
        <v>21.0</v>
      </c>
      <c r="B23" s="2">
        <v>119.0</v>
      </c>
      <c r="C23" s="3">
        <f t="shared" si="1"/>
        <v>48.33333333</v>
      </c>
      <c r="D23" s="4">
        <v>46.6</v>
      </c>
      <c r="E23" s="4">
        <f t="shared" si="2"/>
        <v>1.733333333</v>
      </c>
      <c r="F23" s="11">
        <f t="shared" si="3"/>
        <v>3.004444444</v>
      </c>
      <c r="H23" s="7" t="s">
        <v>12</v>
      </c>
      <c r="I23" s="6">
        <f>Var(C2:C26)</f>
        <v>29.06378601</v>
      </c>
    </row>
    <row r="24">
      <c r="A24" s="2">
        <v>22.0</v>
      </c>
      <c r="B24" s="2">
        <v>117.0</v>
      </c>
      <c r="C24" s="3">
        <f t="shared" si="1"/>
        <v>47.22222222</v>
      </c>
      <c r="D24" s="4">
        <v>46.6</v>
      </c>
      <c r="E24" s="4">
        <f t="shared" si="2"/>
        <v>0.6222222222</v>
      </c>
      <c r="F24" s="11">
        <f t="shared" si="3"/>
        <v>0.3871604938</v>
      </c>
      <c r="H24" s="7" t="s">
        <v>13</v>
      </c>
      <c r="I24" s="12">
        <f>_xlfn.STDEV.P(C2:C26)</f>
        <v>5.282161922</v>
      </c>
    </row>
    <row r="25">
      <c r="A25" s="2">
        <v>23.0</v>
      </c>
      <c r="B25" s="2">
        <v>116.0</v>
      </c>
      <c r="C25" s="3">
        <f t="shared" si="1"/>
        <v>46.66666667</v>
      </c>
      <c r="D25" s="4">
        <v>46.6</v>
      </c>
      <c r="E25" s="4">
        <f t="shared" si="2"/>
        <v>0.06666666667</v>
      </c>
      <c r="F25" s="11">
        <f t="shared" si="3"/>
        <v>0.004444444444</v>
      </c>
      <c r="H25" s="7" t="s">
        <v>14</v>
      </c>
      <c r="I25" s="6">
        <f>I31-I27</f>
        <v>17.22222222</v>
      </c>
    </row>
    <row r="26">
      <c r="A26" s="2">
        <v>24.0</v>
      </c>
      <c r="B26" s="2">
        <v>113.0</v>
      </c>
      <c r="C26" s="3">
        <f t="shared" si="1"/>
        <v>45</v>
      </c>
      <c r="D26" s="4">
        <v>46.6</v>
      </c>
      <c r="E26" s="4">
        <f t="shared" si="2"/>
        <v>-1.6</v>
      </c>
      <c r="F26" s="11">
        <f t="shared" si="3"/>
        <v>2.56</v>
      </c>
      <c r="H26" s="7" t="s">
        <v>15</v>
      </c>
      <c r="I26" s="6">
        <f>count(C2:C26)</f>
        <v>25</v>
      </c>
    </row>
    <row r="27">
      <c r="H27" s="7" t="s">
        <v>16</v>
      </c>
      <c r="I27" s="6">
        <f>min(C2:C26)</f>
        <v>37.22222222</v>
      </c>
    </row>
    <row r="28">
      <c r="E28" s="7" t="s">
        <v>17</v>
      </c>
      <c r="F28" s="13">
        <f>average(F2:F26)</f>
        <v>27.90320988</v>
      </c>
      <c r="H28" s="7" t="s">
        <v>18</v>
      </c>
      <c r="I28" s="6">
        <f>QUARTILE(C2:C26,1)</f>
        <v>41.66666667</v>
      </c>
    </row>
    <row r="29">
      <c r="E29" s="7" t="s">
        <v>13</v>
      </c>
      <c r="F29" s="13">
        <f>sqrt(F28)</f>
        <v>5.282348898</v>
      </c>
      <c r="H29" s="7" t="s">
        <v>19</v>
      </c>
      <c r="I29" s="6">
        <f>median(C2:C26)</f>
        <v>46.66666667</v>
      </c>
    </row>
    <row r="30">
      <c r="H30" s="7" t="s">
        <v>20</v>
      </c>
      <c r="I30" s="6">
        <f>(QUARTILE(C2:C26,3))</f>
        <v>51.11111111</v>
      </c>
    </row>
    <row r="31">
      <c r="H31" s="7" t="s">
        <v>21</v>
      </c>
      <c r="I31" s="6">
        <f>max(C2:C26)</f>
        <v>54.44444444</v>
      </c>
    </row>
    <row r="32">
      <c r="H32" s="7" t="s">
        <v>22</v>
      </c>
      <c r="I32" s="6">
        <f>I30-I28</f>
        <v>9.444444444</v>
      </c>
    </row>
    <row r="33">
      <c r="H33" s="7" t="s">
        <v>23</v>
      </c>
      <c r="I33" s="6">
        <f>(I24/I21)*100</f>
        <v>11.34593253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3.25"/>
    <col customWidth="1" min="3" max="3" width="24.75"/>
    <col customWidth="1" min="4" max="4" width="13.38"/>
    <col customWidth="1" min="5" max="6" width="16.63"/>
    <col customWidth="1" min="7" max="7" width="17.5"/>
  </cols>
  <sheetData>
    <row r="1">
      <c r="A1" s="1" t="s">
        <v>0</v>
      </c>
      <c r="B1" s="1" t="s">
        <v>1</v>
      </c>
      <c r="C1" s="1" t="s">
        <v>0</v>
      </c>
      <c r="D1" s="1" t="s">
        <v>4</v>
      </c>
      <c r="E1" s="1" t="s">
        <v>24</v>
      </c>
      <c r="F1" s="5"/>
    </row>
    <row r="2">
      <c r="A2" s="2">
        <v>0.0</v>
      </c>
      <c r="B2" s="2">
        <v>113.0</v>
      </c>
      <c r="C2" s="2">
        <v>0.0</v>
      </c>
      <c r="D2" s="3">
        <f t="shared" ref="D2:D26" si="1">5/9*(B2-32) +273</f>
        <v>318</v>
      </c>
      <c r="E2" s="2">
        <v>319.6</v>
      </c>
      <c r="F2" s="7"/>
    </row>
    <row r="3">
      <c r="A3" s="2">
        <v>1.0</v>
      </c>
      <c r="B3" s="2">
        <v>110.0</v>
      </c>
      <c r="C3" s="2">
        <v>1.0</v>
      </c>
      <c r="D3" s="3">
        <f t="shared" si="1"/>
        <v>316.3333333</v>
      </c>
      <c r="E3" s="2">
        <v>319.6</v>
      </c>
      <c r="F3" s="7"/>
    </row>
    <row r="4">
      <c r="A4" s="2">
        <v>2.0</v>
      </c>
      <c r="B4" s="2">
        <v>107.0</v>
      </c>
      <c r="C4" s="2">
        <v>2.0</v>
      </c>
      <c r="D4" s="3">
        <f t="shared" si="1"/>
        <v>314.6666667</v>
      </c>
      <c r="E4" s="2">
        <v>319.6</v>
      </c>
      <c r="F4" s="7"/>
    </row>
    <row r="5">
      <c r="A5" s="2">
        <v>3.0</v>
      </c>
      <c r="B5" s="2">
        <v>107.0</v>
      </c>
      <c r="C5" s="2">
        <v>3.0</v>
      </c>
      <c r="D5" s="3">
        <f t="shared" si="1"/>
        <v>314.6666667</v>
      </c>
      <c r="E5" s="2">
        <v>319.6</v>
      </c>
      <c r="F5" s="7"/>
    </row>
    <row r="6">
      <c r="A6" s="2">
        <v>4.0</v>
      </c>
      <c r="B6" s="2">
        <v>105.0</v>
      </c>
      <c r="C6" s="2">
        <v>4.0</v>
      </c>
      <c r="D6" s="3">
        <f t="shared" si="1"/>
        <v>313.5555556</v>
      </c>
      <c r="E6" s="2">
        <v>319.6</v>
      </c>
      <c r="F6" s="7"/>
    </row>
    <row r="7">
      <c r="A7" s="2">
        <v>5.0</v>
      </c>
      <c r="B7" s="2">
        <v>102.0</v>
      </c>
      <c r="C7" s="2">
        <v>5.0</v>
      </c>
      <c r="D7" s="3">
        <f t="shared" si="1"/>
        <v>311.8888889</v>
      </c>
      <c r="E7" s="2">
        <v>319.6</v>
      </c>
      <c r="F7" s="7"/>
    </row>
    <row r="8">
      <c r="A8" s="2">
        <v>6.0</v>
      </c>
      <c r="B8" s="2">
        <v>99.0</v>
      </c>
      <c r="C8" s="2">
        <v>6.0</v>
      </c>
      <c r="D8" s="3">
        <f t="shared" si="1"/>
        <v>310.2222222</v>
      </c>
      <c r="E8" s="2">
        <v>319.6</v>
      </c>
      <c r="F8" s="7"/>
    </row>
    <row r="9">
      <c r="A9" s="2">
        <v>7.0</v>
      </c>
      <c r="B9" s="2">
        <v>100.0</v>
      </c>
      <c r="C9" s="2">
        <v>7.0</v>
      </c>
      <c r="D9" s="3">
        <f t="shared" si="1"/>
        <v>310.7777778</v>
      </c>
      <c r="E9" s="2">
        <v>319.6</v>
      </c>
      <c r="F9" s="7"/>
    </row>
    <row r="10">
      <c r="A10" s="2">
        <v>8.0</v>
      </c>
      <c r="B10" s="2">
        <v>107.0</v>
      </c>
      <c r="C10" s="2">
        <v>8.0</v>
      </c>
      <c r="D10" s="3">
        <f t="shared" si="1"/>
        <v>314.6666667</v>
      </c>
      <c r="E10" s="2">
        <v>319.6</v>
      </c>
      <c r="F10" s="7"/>
    </row>
    <row r="11">
      <c r="A11" s="2">
        <v>9.0</v>
      </c>
      <c r="B11" s="2">
        <v>111.0</v>
      </c>
      <c r="C11" s="2">
        <v>9.0</v>
      </c>
      <c r="D11" s="3">
        <f t="shared" si="1"/>
        <v>316.8888889</v>
      </c>
      <c r="E11" s="2">
        <v>319.6</v>
      </c>
      <c r="F11" s="7"/>
    </row>
    <row r="12">
      <c r="A12" s="2">
        <v>10.0</v>
      </c>
      <c r="B12" s="2">
        <v>114.0</v>
      </c>
      <c r="C12" s="2">
        <v>10.0</v>
      </c>
      <c r="D12" s="3">
        <f t="shared" si="1"/>
        <v>318.5555556</v>
      </c>
      <c r="E12" s="2">
        <v>319.6</v>
      </c>
      <c r="F12" s="7"/>
    </row>
    <row r="13">
      <c r="A13" s="2">
        <v>11.0</v>
      </c>
      <c r="B13" s="2">
        <v>118.0</v>
      </c>
      <c r="C13" s="2">
        <v>11.0</v>
      </c>
      <c r="D13" s="3">
        <f t="shared" si="1"/>
        <v>320.7777778</v>
      </c>
      <c r="E13" s="2">
        <v>319.6</v>
      </c>
      <c r="F13" s="7"/>
    </row>
    <row r="14">
      <c r="A14" s="2">
        <v>12.0</v>
      </c>
      <c r="B14" s="2">
        <v>121.0</v>
      </c>
      <c r="C14" s="2">
        <v>12.0</v>
      </c>
      <c r="D14" s="3">
        <f t="shared" si="1"/>
        <v>322.4444444</v>
      </c>
      <c r="E14" s="2">
        <v>319.6</v>
      </c>
      <c r="F14" s="7"/>
    </row>
    <row r="15">
      <c r="A15" s="2">
        <v>13.0</v>
      </c>
      <c r="B15" s="2">
        <v>124.0</v>
      </c>
      <c r="C15" s="2">
        <v>13.0</v>
      </c>
      <c r="D15" s="3">
        <f t="shared" si="1"/>
        <v>324.1111111</v>
      </c>
      <c r="E15" s="2">
        <v>319.6</v>
      </c>
      <c r="F15" s="7"/>
    </row>
    <row r="16">
      <c r="A16" s="2">
        <v>14.0</v>
      </c>
      <c r="B16" s="2">
        <v>127.0</v>
      </c>
      <c r="C16" s="2">
        <v>14.0</v>
      </c>
      <c r="D16" s="3">
        <f t="shared" si="1"/>
        <v>325.7777778</v>
      </c>
      <c r="E16" s="2">
        <v>319.6</v>
      </c>
      <c r="F16" s="7"/>
    </row>
    <row r="17">
      <c r="A17" s="2">
        <v>15.0</v>
      </c>
      <c r="B17" s="2">
        <v>129.0</v>
      </c>
      <c r="C17" s="2">
        <v>15.0</v>
      </c>
      <c r="D17" s="3">
        <f t="shared" si="1"/>
        <v>326.8888889</v>
      </c>
      <c r="E17" s="2">
        <v>319.6</v>
      </c>
      <c r="F17" s="7"/>
    </row>
    <row r="18">
      <c r="A18" s="2">
        <v>16.0</v>
      </c>
      <c r="B18" s="2">
        <v>130.0</v>
      </c>
      <c r="C18" s="2">
        <v>16.0</v>
      </c>
      <c r="D18" s="3">
        <f t="shared" si="1"/>
        <v>327.4444444</v>
      </c>
      <c r="E18" s="2">
        <v>319.6</v>
      </c>
      <c r="F18" s="7"/>
    </row>
    <row r="19">
      <c r="A19" s="2">
        <v>17.0</v>
      </c>
      <c r="B19" s="2">
        <v>129.0</v>
      </c>
      <c r="C19" s="2">
        <v>17.0</v>
      </c>
      <c r="D19" s="3">
        <f t="shared" si="1"/>
        <v>326.8888889</v>
      </c>
      <c r="E19" s="2">
        <v>319.6</v>
      </c>
      <c r="F19" s="7"/>
    </row>
    <row r="20">
      <c r="A20" s="2">
        <v>18.0</v>
      </c>
      <c r="B20" s="2">
        <v>129.0</v>
      </c>
      <c r="C20" s="2">
        <v>18.0</v>
      </c>
      <c r="D20" s="3">
        <f t="shared" si="1"/>
        <v>326.8888889</v>
      </c>
      <c r="E20" s="2">
        <v>319.6</v>
      </c>
      <c r="F20" s="7"/>
      <c r="G20" s="5"/>
    </row>
    <row r="21">
      <c r="A21" s="2">
        <v>19.0</v>
      </c>
      <c r="B21" s="2">
        <v>127.0</v>
      </c>
      <c r="C21" s="2">
        <v>19.0</v>
      </c>
      <c r="D21" s="3">
        <f t="shared" si="1"/>
        <v>325.7777778</v>
      </c>
      <c r="E21" s="2">
        <v>319.6</v>
      </c>
      <c r="F21" s="7"/>
      <c r="H21" s="6"/>
    </row>
    <row r="22">
      <c r="A22" s="2">
        <v>20.0</v>
      </c>
      <c r="B22" s="2">
        <v>121.0</v>
      </c>
      <c r="C22" s="2">
        <v>20.0</v>
      </c>
      <c r="D22" s="3">
        <f t="shared" si="1"/>
        <v>322.4444444</v>
      </c>
      <c r="E22" s="2">
        <v>319.6</v>
      </c>
      <c r="F22" s="7"/>
      <c r="H22" s="6"/>
    </row>
    <row r="23">
      <c r="A23" s="2">
        <v>21.0</v>
      </c>
      <c r="B23" s="2">
        <v>119.0</v>
      </c>
      <c r="C23" s="2">
        <v>21.0</v>
      </c>
      <c r="D23" s="3">
        <f t="shared" si="1"/>
        <v>321.3333333</v>
      </c>
      <c r="E23" s="2">
        <v>319.6</v>
      </c>
      <c r="F23" s="7"/>
      <c r="H23" s="6"/>
    </row>
    <row r="24">
      <c r="A24" s="2">
        <v>22.0</v>
      </c>
      <c r="B24" s="2">
        <v>117.0</v>
      </c>
      <c r="C24" s="2">
        <v>22.0</v>
      </c>
      <c r="D24" s="3">
        <f t="shared" si="1"/>
        <v>320.2222222</v>
      </c>
      <c r="E24" s="2">
        <v>319.6</v>
      </c>
      <c r="F24" s="7"/>
      <c r="H24" s="6"/>
    </row>
    <row r="25">
      <c r="A25" s="2">
        <v>23.0</v>
      </c>
      <c r="B25" s="2">
        <v>116.0</v>
      </c>
      <c r="C25" s="2">
        <v>23.0</v>
      </c>
      <c r="D25" s="3">
        <f t="shared" si="1"/>
        <v>319.6666667</v>
      </c>
      <c r="E25" s="2">
        <v>319.6</v>
      </c>
      <c r="F25" s="7"/>
      <c r="H25" s="6"/>
    </row>
    <row r="26">
      <c r="A26" s="2">
        <v>24.0</v>
      </c>
      <c r="B26" s="2">
        <v>113.0</v>
      </c>
      <c r="C26" s="2">
        <v>24.0</v>
      </c>
      <c r="D26" s="3">
        <f t="shared" si="1"/>
        <v>318</v>
      </c>
      <c r="E26" s="2">
        <v>319.6</v>
      </c>
      <c r="F26" s="7"/>
      <c r="H26" s="6"/>
    </row>
    <row r="27">
      <c r="H27" s="6"/>
    </row>
    <row r="28">
      <c r="C28" s="5" t="s">
        <v>25</v>
      </c>
      <c r="H28" s="6"/>
    </row>
    <row r="29">
      <c r="C29" s="7" t="s">
        <v>10</v>
      </c>
      <c r="D29" s="6">
        <f>AVERAGE(D2:D26)</f>
        <v>319.5555556</v>
      </c>
      <c r="H29" s="6"/>
    </row>
    <row r="30">
      <c r="C30" s="7" t="s">
        <v>11</v>
      </c>
      <c r="D30" s="6">
        <f>Mode(D2:D26)</f>
        <v>314.6666667</v>
      </c>
      <c r="H30" s="6"/>
    </row>
    <row r="31">
      <c r="C31" s="7" t="s">
        <v>12</v>
      </c>
      <c r="D31" s="6">
        <f>Var(D2:D26)</f>
        <v>29.06378601</v>
      </c>
      <c r="H31" s="6"/>
    </row>
    <row r="32">
      <c r="C32" s="7" t="s">
        <v>13</v>
      </c>
      <c r="D32" s="12">
        <f>_xlfn.STDEV.P(D2:D26)</f>
        <v>5.282161922</v>
      </c>
      <c r="H32" s="6"/>
    </row>
    <row r="33">
      <c r="C33" s="7" t="s">
        <v>14</v>
      </c>
      <c r="D33" s="6">
        <f>D39-D35</f>
        <v>17.22222222</v>
      </c>
    </row>
    <row r="34">
      <c r="C34" s="7" t="s">
        <v>15</v>
      </c>
      <c r="D34" s="6">
        <f>count(D2:D26)</f>
        <v>25</v>
      </c>
    </row>
    <row r="35">
      <c r="C35" s="7" t="s">
        <v>16</v>
      </c>
      <c r="D35" s="6">
        <f>min(D2:D26)</f>
        <v>310.2222222</v>
      </c>
    </row>
    <row r="36">
      <c r="C36" s="7" t="s">
        <v>18</v>
      </c>
      <c r="D36" s="6">
        <f>QUARTILE(D2:D26,1)</f>
        <v>314.6666667</v>
      </c>
    </row>
    <row r="37">
      <c r="C37" s="7" t="s">
        <v>19</v>
      </c>
      <c r="D37" s="6">
        <f>median(D2:D26)</f>
        <v>319.6666667</v>
      </c>
    </row>
    <row r="38">
      <c r="C38" s="7" t="s">
        <v>20</v>
      </c>
      <c r="D38" s="6">
        <f>(QUARTILE(D2:D26,3))</f>
        <v>324.1111111</v>
      </c>
    </row>
    <row r="39">
      <c r="C39" s="7" t="s">
        <v>21</v>
      </c>
      <c r="D39" s="6">
        <f>max(D2:D26)</f>
        <v>327.4444444</v>
      </c>
    </row>
    <row r="40">
      <c r="C40" s="7" t="s">
        <v>22</v>
      </c>
      <c r="D40" s="6">
        <f>D38-D36</f>
        <v>9.444444444</v>
      </c>
    </row>
    <row r="41">
      <c r="C41" s="7" t="s">
        <v>23</v>
      </c>
      <c r="D41" s="6">
        <f>(D32/D29)*100</f>
        <v>1.652971394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6.25"/>
    <col customWidth="1" min="3" max="4" width="16.63"/>
    <col customWidth="1" min="5" max="5" width="26.25"/>
  </cols>
  <sheetData>
    <row r="1">
      <c r="A1" s="1" t="s">
        <v>0</v>
      </c>
      <c r="B1" s="1" t="s">
        <v>1</v>
      </c>
      <c r="C1" s="1" t="s">
        <v>26</v>
      </c>
      <c r="D1" s="5"/>
    </row>
    <row r="2">
      <c r="A2" s="2">
        <v>0.0</v>
      </c>
      <c r="B2" s="2">
        <v>113.0</v>
      </c>
      <c r="C2" s="2">
        <v>115.8</v>
      </c>
      <c r="D2" s="7"/>
    </row>
    <row r="3">
      <c r="A3" s="2">
        <v>1.0</v>
      </c>
      <c r="B3" s="2">
        <v>110.0</v>
      </c>
      <c r="C3" s="2">
        <v>115.8</v>
      </c>
      <c r="D3" s="7"/>
    </row>
    <row r="4">
      <c r="A4" s="2">
        <v>2.0</v>
      </c>
      <c r="B4" s="2">
        <v>107.0</v>
      </c>
      <c r="C4" s="2">
        <v>115.8</v>
      </c>
      <c r="D4" s="7"/>
    </row>
    <row r="5">
      <c r="A5" s="2">
        <v>3.0</v>
      </c>
      <c r="B5" s="2">
        <v>107.0</v>
      </c>
      <c r="C5" s="2">
        <v>115.8</v>
      </c>
      <c r="D5" s="7"/>
    </row>
    <row r="6">
      <c r="A6" s="2">
        <v>4.0</v>
      </c>
      <c r="B6" s="2">
        <v>105.0</v>
      </c>
      <c r="C6" s="2">
        <v>115.8</v>
      </c>
      <c r="D6" s="7"/>
    </row>
    <row r="7">
      <c r="A7" s="2">
        <v>5.0</v>
      </c>
      <c r="B7" s="2">
        <v>102.0</v>
      </c>
      <c r="C7" s="2">
        <v>115.8</v>
      </c>
      <c r="D7" s="7"/>
    </row>
    <row r="8">
      <c r="A8" s="2">
        <v>6.0</v>
      </c>
      <c r="B8" s="2">
        <v>99.0</v>
      </c>
      <c r="C8" s="2">
        <v>115.8</v>
      </c>
      <c r="D8" s="7"/>
    </row>
    <row r="9">
      <c r="A9" s="2">
        <v>7.0</v>
      </c>
      <c r="B9" s="2">
        <v>100.0</v>
      </c>
      <c r="C9" s="2">
        <v>115.8</v>
      </c>
      <c r="D9" s="7"/>
    </row>
    <row r="10">
      <c r="A10" s="2">
        <v>8.0</v>
      </c>
      <c r="B10" s="2">
        <v>107.0</v>
      </c>
      <c r="C10" s="2">
        <v>115.8</v>
      </c>
      <c r="D10" s="7"/>
    </row>
    <row r="11">
      <c r="A11" s="2">
        <v>9.0</v>
      </c>
      <c r="B11" s="2">
        <v>111.0</v>
      </c>
      <c r="C11" s="2">
        <v>115.8</v>
      </c>
      <c r="D11" s="7"/>
    </row>
    <row r="12">
      <c r="A12" s="2">
        <v>10.0</v>
      </c>
      <c r="B12" s="2">
        <v>114.0</v>
      </c>
      <c r="C12" s="2">
        <v>115.8</v>
      </c>
      <c r="D12" s="7"/>
    </row>
    <row r="13">
      <c r="A13" s="2">
        <v>11.0</v>
      </c>
      <c r="B13" s="2">
        <v>118.0</v>
      </c>
      <c r="C13" s="2">
        <v>115.8</v>
      </c>
      <c r="D13" s="7"/>
    </row>
    <row r="14">
      <c r="A14" s="2">
        <v>12.0</v>
      </c>
      <c r="B14" s="2">
        <v>121.0</v>
      </c>
      <c r="C14" s="2">
        <v>115.8</v>
      </c>
      <c r="D14" s="7"/>
    </row>
    <row r="15">
      <c r="A15" s="2">
        <v>13.0</v>
      </c>
      <c r="B15" s="2">
        <v>124.0</v>
      </c>
      <c r="C15" s="2">
        <v>115.8</v>
      </c>
      <c r="D15" s="7"/>
      <c r="E15" s="14"/>
      <c r="F15" s="15"/>
    </row>
    <row r="16">
      <c r="A16" s="2">
        <v>14.0</v>
      </c>
      <c r="B16" s="2">
        <v>127.0</v>
      </c>
      <c r="C16" s="2">
        <v>115.8</v>
      </c>
      <c r="D16" s="7"/>
      <c r="E16" s="15"/>
      <c r="F16" s="16"/>
    </row>
    <row r="17">
      <c r="A17" s="2">
        <v>15.0</v>
      </c>
      <c r="B17" s="2">
        <v>129.0</v>
      </c>
      <c r="C17" s="2">
        <v>115.8</v>
      </c>
      <c r="D17" s="7"/>
      <c r="E17" s="15"/>
      <c r="F17" s="16"/>
    </row>
    <row r="18">
      <c r="A18" s="2">
        <v>16.0</v>
      </c>
      <c r="B18" s="2">
        <v>130.0</v>
      </c>
      <c r="C18" s="2">
        <v>115.8</v>
      </c>
      <c r="D18" s="7"/>
      <c r="E18" s="15"/>
      <c r="F18" s="16"/>
    </row>
    <row r="19">
      <c r="A19" s="2">
        <v>17.0</v>
      </c>
      <c r="B19" s="2">
        <v>129.0</v>
      </c>
      <c r="C19" s="2">
        <v>115.8</v>
      </c>
      <c r="D19" s="7"/>
      <c r="E19" s="15"/>
      <c r="F19" s="16"/>
    </row>
    <row r="20">
      <c r="A20" s="2">
        <v>18.0</v>
      </c>
      <c r="B20" s="2">
        <v>129.0</v>
      </c>
      <c r="C20" s="2">
        <v>115.8</v>
      </c>
      <c r="D20" s="7"/>
      <c r="E20" s="15"/>
      <c r="F20" s="16"/>
    </row>
    <row r="21">
      <c r="A21" s="2">
        <v>19.0</v>
      </c>
      <c r="B21" s="2">
        <v>127.0</v>
      </c>
      <c r="C21" s="2">
        <v>115.8</v>
      </c>
      <c r="D21" s="7"/>
      <c r="E21" s="15"/>
      <c r="F21" s="16"/>
    </row>
    <row r="22">
      <c r="A22" s="2">
        <v>20.0</v>
      </c>
      <c r="B22" s="2">
        <v>121.0</v>
      </c>
      <c r="C22" s="2">
        <v>115.8</v>
      </c>
      <c r="D22" s="7"/>
      <c r="E22" s="15"/>
      <c r="F22" s="16"/>
    </row>
    <row r="23">
      <c r="A23" s="2">
        <v>21.0</v>
      </c>
      <c r="B23" s="2">
        <v>119.0</v>
      </c>
      <c r="C23" s="2">
        <v>115.8</v>
      </c>
      <c r="D23" s="7"/>
      <c r="E23" s="15"/>
      <c r="F23" s="16"/>
    </row>
    <row r="24">
      <c r="A24" s="2">
        <v>22.0</v>
      </c>
      <c r="B24" s="2">
        <v>117.0</v>
      </c>
      <c r="C24" s="2">
        <v>115.8</v>
      </c>
      <c r="D24" s="7"/>
      <c r="E24" s="15"/>
      <c r="F24" s="16"/>
    </row>
    <row r="25">
      <c r="A25" s="2">
        <v>23.0</v>
      </c>
      <c r="B25" s="2">
        <v>116.0</v>
      </c>
      <c r="C25" s="2">
        <v>115.8</v>
      </c>
      <c r="D25" s="7"/>
      <c r="E25" s="15"/>
      <c r="F25" s="16"/>
    </row>
    <row r="26">
      <c r="A26" s="2">
        <v>24.0</v>
      </c>
      <c r="B26" s="2">
        <v>113.0</v>
      </c>
      <c r="C26" s="2">
        <v>115.8</v>
      </c>
      <c r="D26" s="7"/>
      <c r="E26" s="15"/>
      <c r="F26" s="16"/>
    </row>
    <row r="27">
      <c r="E27" s="15"/>
      <c r="F27" s="16"/>
    </row>
    <row r="28">
      <c r="B28" s="14" t="s">
        <v>27</v>
      </c>
      <c r="C28" s="15"/>
    </row>
    <row r="29">
      <c r="B29" s="15" t="s">
        <v>10</v>
      </c>
      <c r="C29" s="16">
        <f>AVERAGE(B2:B26)</f>
        <v>115.8</v>
      </c>
    </row>
    <row r="30">
      <c r="B30" s="15" t="s">
        <v>11</v>
      </c>
      <c r="C30" s="16">
        <f>Mode(B2:B26)</f>
        <v>107</v>
      </c>
    </row>
    <row r="31">
      <c r="B31" s="15" t="s">
        <v>12</v>
      </c>
      <c r="C31" s="16">
        <f>Var(B2:B26)</f>
        <v>94.16666667</v>
      </c>
    </row>
    <row r="32">
      <c r="B32" s="15" t="s">
        <v>13</v>
      </c>
      <c r="C32" s="17">
        <f>_xlfn.STDEV.P(B2:B26)</f>
        <v>9.507891459</v>
      </c>
    </row>
    <row r="33">
      <c r="B33" s="15" t="s">
        <v>14</v>
      </c>
      <c r="C33" s="16">
        <f>C39-C35</f>
        <v>31</v>
      </c>
    </row>
    <row r="34">
      <c r="B34" s="15" t="s">
        <v>15</v>
      </c>
      <c r="C34" s="16">
        <f>count(B2:B26)</f>
        <v>25</v>
      </c>
    </row>
    <row r="35">
      <c r="B35" s="15" t="s">
        <v>16</v>
      </c>
      <c r="C35" s="16">
        <f>min(B2:B26)</f>
        <v>99</v>
      </c>
    </row>
    <row r="36">
      <c r="B36" s="15" t="s">
        <v>18</v>
      </c>
      <c r="C36" s="16">
        <f>QUARTILE(B2:B26,1)</f>
        <v>107</v>
      </c>
    </row>
    <row r="37">
      <c r="B37" s="15" t="s">
        <v>19</v>
      </c>
      <c r="C37" s="16">
        <f>median(B2:B26)</f>
        <v>116</v>
      </c>
    </row>
    <row r="38">
      <c r="B38" s="15" t="s">
        <v>20</v>
      </c>
      <c r="C38" s="16">
        <f>(QUARTILE(B2:B26,3))</f>
        <v>124</v>
      </c>
    </row>
    <row r="39">
      <c r="B39" s="15" t="s">
        <v>21</v>
      </c>
      <c r="C39" s="16">
        <f>max(B2:B26)</f>
        <v>130</v>
      </c>
    </row>
    <row r="40">
      <c r="B40" s="15" t="s">
        <v>22</v>
      </c>
      <c r="C40" s="16">
        <f>C38-C36</f>
        <v>17</v>
      </c>
    </row>
    <row r="41">
      <c r="B41" s="7" t="s">
        <v>23</v>
      </c>
      <c r="C41" s="6">
        <f>(C32/C29)*100</f>
        <v>8.210614386</v>
      </c>
    </row>
  </sheetData>
  <drawing r:id="rId1"/>
</worksheet>
</file>