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507\Documents\MATLAB\A11 - Linear Regression\"/>
    </mc:Choice>
  </mc:AlternateContent>
  <xr:revisionPtr revIDLastSave="0" documentId="13_ncr:1_{32DF495F-194E-4FEF-A016-06EEFC6CF41D}" xr6:coauthVersionLast="47" xr6:coauthVersionMax="47" xr10:uidLastSave="{00000000-0000-0000-0000-000000000000}"/>
  <bookViews>
    <workbookView xWindow="1046" yWindow="1406" windowWidth="16457" windowHeight="9454" xr2:uid="{00000000-000D-0000-FFFF-FFFF00000000}"/>
  </bookViews>
  <sheets>
    <sheet name="CALCULATIONS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3" l="1"/>
  <c r="L47" i="3"/>
  <c r="O39" i="3"/>
  <c r="O38" i="3"/>
  <c r="O37" i="3"/>
  <c r="M32" i="3"/>
  <c r="M33" i="3"/>
  <c r="M34" i="3"/>
  <c r="M35" i="3"/>
  <c r="M36" i="3"/>
  <c r="M37" i="3"/>
  <c r="M38" i="3"/>
  <c r="M39" i="3"/>
  <c r="M40" i="3"/>
  <c r="M31" i="3"/>
  <c r="L32" i="3"/>
  <c r="L33" i="3"/>
  <c r="L34" i="3"/>
  <c r="L35" i="3"/>
  <c r="L36" i="3"/>
  <c r="L37" i="3"/>
  <c r="L38" i="3"/>
  <c r="L39" i="3"/>
  <c r="L40" i="3"/>
  <c r="L31" i="3"/>
  <c r="E16" i="3"/>
  <c r="E17" i="3"/>
  <c r="E18" i="3"/>
  <c r="E19" i="3"/>
  <c r="E20" i="3"/>
  <c r="E21" i="3"/>
  <c r="G21" i="3" s="1"/>
  <c r="E22" i="3"/>
  <c r="G22" i="3" s="1"/>
  <c r="E23" i="3"/>
  <c r="E24" i="3"/>
  <c r="E15" i="3"/>
  <c r="D16" i="3"/>
  <c r="K32" i="3" s="1"/>
  <c r="D17" i="3"/>
  <c r="D18" i="3"/>
  <c r="D19" i="3"/>
  <c r="K35" i="3" s="1"/>
  <c r="D20" i="3"/>
  <c r="F20" i="3" s="1"/>
  <c r="D21" i="3"/>
  <c r="F21" i="3" s="1"/>
  <c r="D22" i="3"/>
  <c r="F22" i="3" s="1"/>
  <c r="D23" i="3"/>
  <c r="F23" i="3" s="1"/>
  <c r="D24" i="3"/>
  <c r="F24" i="3" s="1"/>
  <c r="D15" i="3"/>
  <c r="G20" i="3" l="1"/>
  <c r="I15" i="3"/>
  <c r="I20" i="3" s="1"/>
  <c r="G19" i="3"/>
  <c r="K38" i="3"/>
  <c r="K31" i="3"/>
  <c r="K40" i="3"/>
  <c r="K39" i="3"/>
  <c r="F19" i="3"/>
  <c r="K37" i="3"/>
  <c r="G18" i="3"/>
  <c r="F18" i="3"/>
  <c r="K36" i="3"/>
  <c r="G17" i="3"/>
  <c r="F17" i="3"/>
  <c r="F16" i="3"/>
  <c r="K34" i="3"/>
  <c r="I16" i="3"/>
  <c r="M22" i="3" s="1"/>
  <c r="G16" i="3"/>
  <c r="K33" i="3"/>
  <c r="G24" i="3"/>
  <c r="I17" i="3"/>
  <c r="G23" i="3"/>
  <c r="G15" i="3"/>
  <c r="F15" i="3"/>
  <c r="M19" i="3" l="1"/>
  <c r="M20" i="3"/>
  <c r="M21" i="3"/>
  <c r="I19" i="3"/>
  <c r="M15" i="3"/>
  <c r="M17" i="3"/>
  <c r="M24" i="3"/>
  <c r="M18" i="3"/>
  <c r="M16" i="3"/>
  <c r="I18" i="3"/>
  <c r="I22" i="3" s="1"/>
  <c r="I23" i="3" s="1"/>
  <c r="K16" i="3" s="1"/>
  <c r="L16" i="3" s="1"/>
  <c r="M23" i="3"/>
  <c r="O16" i="3" l="1"/>
  <c r="K22" i="3"/>
  <c r="L22" i="3" s="1"/>
  <c r="K24" i="3"/>
  <c r="L24" i="3" s="1"/>
  <c r="K18" i="3"/>
  <c r="L18" i="3" s="1"/>
  <c r="K21" i="3"/>
  <c r="L21" i="3" s="1"/>
  <c r="K15" i="3"/>
  <c r="L15" i="3" s="1"/>
  <c r="K23" i="3"/>
  <c r="L23" i="3" s="1"/>
  <c r="K20" i="3"/>
  <c r="L20" i="3" s="1"/>
  <c r="K19" i="3"/>
  <c r="L19" i="3" s="1"/>
  <c r="K17" i="3"/>
  <c r="L17" i="3" s="1"/>
  <c r="O15" i="3" l="1"/>
  <c r="O17" i="3" s="1"/>
</calcChain>
</file>

<file path=xl/sharedStrings.xml><?xml version="1.0" encoding="utf-8"?>
<sst xmlns="http://schemas.openxmlformats.org/spreadsheetml/2006/main" count="56" uniqueCount="48">
  <si>
    <t>Input Section:</t>
  </si>
  <si>
    <t>Assignment</t>
  </si>
  <si>
    <t>Problem Description</t>
  </si>
  <si>
    <t xml:space="preserve">ENGR 132 </t>
  </si>
  <si>
    <t>Your Name</t>
  </si>
  <si>
    <t>Name</t>
  </si>
  <si>
    <t>Purdue Login</t>
  </si>
  <si>
    <t>Your Purdue Login</t>
  </si>
  <si>
    <t>Contributor 1</t>
  </si>
  <si>
    <t>Team-ID</t>
  </si>
  <si>
    <t>Contributor 2</t>
  </si>
  <si>
    <t>Contributor 3</t>
  </si>
  <si>
    <t>I have not used material obtained from any other unauthorized source, either modified</t>
  </si>
  <si>
    <t>The solution I am submitting is my own original work.</t>
  </si>
  <si>
    <t xml:space="preserve">or unmodified.  Neither have I provided access to my work to another. </t>
  </si>
  <si>
    <r>
      <t>x</t>
    </r>
    <r>
      <rPr>
        <b/>
        <vertAlign val="subscript"/>
        <sz val="10"/>
        <rFont val="Times New Roman"/>
        <family val="1"/>
      </rPr>
      <t>i</t>
    </r>
  </si>
  <si>
    <r>
      <t>y</t>
    </r>
    <r>
      <rPr>
        <b/>
        <vertAlign val="subscript"/>
        <sz val="10"/>
        <rFont val="Times New Roman"/>
        <family val="1"/>
      </rPr>
      <t>i</t>
    </r>
  </si>
  <si>
    <r>
      <t>x</t>
    </r>
    <r>
      <rPr>
        <b/>
        <vertAlign val="subscript"/>
        <sz val="10"/>
        <rFont val="Times New Roman"/>
        <family val="1"/>
      </rPr>
      <t>i</t>
    </r>
    <r>
      <rPr>
        <b/>
        <sz val="10"/>
        <rFont val="Times New Roman"/>
        <family val="1"/>
      </rPr>
      <t>^2</t>
    </r>
  </si>
  <si>
    <r>
      <t>x</t>
    </r>
    <r>
      <rPr>
        <b/>
        <vertAlign val="subscript"/>
        <sz val="10"/>
        <rFont val="Times New Roman"/>
        <family val="1"/>
      </rPr>
      <t>i</t>
    </r>
    <r>
      <rPr>
        <b/>
        <sz val="10"/>
        <rFont val="Times New Roman"/>
        <family val="1"/>
      </rPr>
      <t>y</t>
    </r>
    <r>
      <rPr>
        <b/>
        <vertAlign val="subscript"/>
        <sz val="10"/>
        <rFont val="Times New Roman"/>
        <family val="1"/>
      </rPr>
      <t>i</t>
    </r>
  </si>
  <si>
    <r>
      <t>f(x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>)</t>
    </r>
  </si>
  <si>
    <r>
      <t>[y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 xml:space="preserve"> - f(x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>)]^2</t>
    </r>
  </si>
  <si>
    <r>
      <t>[y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 xml:space="preserve"> - y_bar]^2</t>
    </r>
  </si>
  <si>
    <t>Least Squares Calculations</t>
  </si>
  <si>
    <t>Goodness of Fit (Least Squares)</t>
  </si>
  <si>
    <t>Goodness of Fit (Company Model)</t>
  </si>
  <si>
    <t>Model Predictions</t>
  </si>
  <si>
    <t>Plot with Excel Trendline</t>
  </si>
  <si>
    <t xml:space="preserve">x_bar = </t>
  </si>
  <si>
    <t xml:space="preserve">y_bar = </t>
  </si>
  <si>
    <t>x_bar*y_bar =</t>
  </si>
  <si>
    <t>xy_bar =</t>
  </si>
  <si>
    <t xml:space="preserve">x^2_bar = </t>
  </si>
  <si>
    <t>x_bar^2</t>
  </si>
  <si>
    <t xml:space="preserve">a = </t>
  </si>
  <si>
    <t xml:space="preserve">b = </t>
  </si>
  <si>
    <t>Least Squares Line</t>
  </si>
  <si>
    <t xml:space="preserve">SSE = </t>
  </si>
  <si>
    <t xml:space="preserve">SST = </t>
  </si>
  <si>
    <t xml:space="preserve">r2 = </t>
  </si>
  <si>
    <t xml:space="preserve">m = </t>
  </si>
  <si>
    <t>Hook Height (mm)</t>
  </si>
  <si>
    <t>Pull Strength (gf)</t>
  </si>
  <si>
    <t>Pull strength (gf)</t>
  </si>
  <si>
    <t>Ayaan Furtado-Tiwari</t>
  </si>
  <si>
    <t>afurtado</t>
  </si>
  <si>
    <t>001-01</t>
  </si>
  <si>
    <t>PS 11, Problem 1</t>
  </si>
  <si>
    <t>f(x) = 19.554x + 3.980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</si>
</sst>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sz val="12.1"/>
      <color rgb="FF2D2D2D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0" xfId="1"/>
    <xf numFmtId="1" fontId="2" fillId="0" borderId="0" xfId="1" applyNumberFormat="1"/>
    <xf numFmtId="0" fontId="2" fillId="0" borderId="0" xfId="1" applyAlignment="1">
      <alignment horizontal="right"/>
    </xf>
    <xf numFmtId="0" fontId="2" fillId="0" borderId="0" xfId="1" applyAlignment="1">
      <alignment vertical="center"/>
    </xf>
    <xf numFmtId="0" fontId="8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 wrapText="1"/>
    </xf>
    <xf numFmtId="0" fontId="2" fillId="0" borderId="0" xfId="1" applyAlignment="1">
      <alignment wrapText="1"/>
    </xf>
    <xf numFmtId="0" fontId="1" fillId="0" borderId="0" xfId="1" applyFont="1" applyAlignment="1">
      <alignment wrapText="1"/>
    </xf>
    <xf numFmtId="0" fontId="1" fillId="5" borderId="0" xfId="1" applyFont="1" applyFill="1"/>
    <xf numFmtId="0" fontId="2" fillId="0" borderId="0" xfId="1" applyAlignment="1" applyProtection="1">
      <alignment wrapText="1"/>
      <protection locked="0"/>
    </xf>
    <xf numFmtId="0" fontId="2" fillId="0" borderId="0" xfId="1" applyProtection="1">
      <protection locked="0"/>
    </xf>
    <xf numFmtId="0" fontId="3" fillId="0" borderId="0" xfId="1" applyFont="1" applyProtection="1">
      <protection locked="0"/>
    </xf>
    <xf numFmtId="0" fontId="1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2" fillId="0" borderId="0" xfId="0" applyFont="1"/>
    <xf numFmtId="165" fontId="2" fillId="0" borderId="0" xfId="1" applyNumberFormat="1"/>
    <xf numFmtId="0" fontId="10" fillId="0" borderId="0" xfId="0" applyFont="1"/>
    <xf numFmtId="0" fontId="5" fillId="0" borderId="2" xfId="1" applyFont="1" applyBorder="1" applyAlignment="1" applyProtection="1">
      <alignment horizontal="left"/>
      <protection locked="0"/>
    </xf>
    <xf numFmtId="0" fontId="5" fillId="0" borderId="3" xfId="1" applyFont="1" applyBorder="1" applyAlignment="1" applyProtection="1">
      <alignment horizontal="left"/>
      <protection locked="0"/>
    </xf>
    <xf numFmtId="0" fontId="2" fillId="2" borderId="1" xfId="1" applyFill="1" applyBorder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  <xf numFmtId="0" fontId="5" fillId="0" borderId="1" xfId="1" applyFont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left"/>
      <protection locked="0"/>
    </xf>
    <xf numFmtId="0" fontId="2" fillId="3" borderId="1" xfId="1" applyFill="1" applyBorder="1" applyAlignment="1" applyProtection="1">
      <alignment horizontal="center"/>
      <protection locked="0"/>
    </xf>
    <xf numFmtId="0" fontId="1" fillId="0" borderId="2" xfId="1" applyFont="1" applyBorder="1" applyAlignment="1" applyProtection="1">
      <alignment horizontal="left"/>
      <protection locked="0"/>
    </xf>
    <xf numFmtId="0" fontId="1" fillId="0" borderId="3" xfId="1" applyFont="1" applyBorder="1" applyAlignment="1" applyProtection="1">
      <alignment horizontal="left"/>
      <protection locked="0"/>
    </xf>
    <xf numFmtId="0" fontId="1" fillId="5" borderId="0" xfId="1" applyFont="1" applyFill="1" applyAlignment="1">
      <alignment horizontal="center"/>
    </xf>
    <xf numFmtId="0" fontId="3" fillId="4" borderId="0" xfId="1" applyFont="1" applyFill="1" applyAlignment="1" applyProtection="1">
      <alignment horizontal="left"/>
      <protection locked="0"/>
    </xf>
    <xf numFmtId="0" fontId="1" fillId="0" borderId="0" xfId="1" applyFont="1" applyAlignment="1" applyProtection="1">
      <alignment horizontal="left" vertical="center" wrapText="1"/>
      <protection locked="0"/>
    </xf>
    <xf numFmtId="0" fontId="2" fillId="3" borderId="0" xfId="1" applyFill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Pull Strength (gf) vs. Hook Height (mm)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CALCULATIONS!$B$14</c:f>
              <c:strCache>
                <c:ptCount val="1"/>
                <c:pt idx="0">
                  <c:v>Pull Strength (gf)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5450568678915"/>
                  <c:y val="0.17717519685039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6309055118110239E-2"/>
                  <c:y val="0.24661964129483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CALCULATIONS!$A$15:$A$24</c:f>
              <c:numCache>
                <c:formatCode>General</c:formatCode>
                <c:ptCount val="10"/>
                <c:pt idx="0">
                  <c:v>0.03</c:v>
                </c:pt>
                <c:pt idx="1">
                  <c:v>0.09</c:v>
                </c:pt>
                <c:pt idx="2">
                  <c:v>0.12</c:v>
                </c:pt>
                <c:pt idx="3">
                  <c:v>0.21</c:v>
                </c:pt>
                <c:pt idx="4">
                  <c:v>0.25</c:v>
                </c:pt>
                <c:pt idx="5">
                  <c:v>0.33</c:v>
                </c:pt>
                <c:pt idx="6">
                  <c:v>0.39</c:v>
                </c:pt>
                <c:pt idx="7">
                  <c:v>0.5</c:v>
                </c:pt>
                <c:pt idx="8">
                  <c:v>0.54</c:v>
                </c:pt>
                <c:pt idx="9">
                  <c:v>0.67</c:v>
                </c:pt>
              </c:numCache>
            </c:numRef>
          </c:xVal>
          <c:yVal>
            <c:numRef>
              <c:f>CALCULATIONS!$B$15:$B$24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5-407C-9D27-463F1AB9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742863"/>
        <c:axId val="1536840239"/>
      </c:scatterChart>
      <c:valAx>
        <c:axId val="1800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Hook Height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40239"/>
        <c:crosses val="autoZero"/>
        <c:crossBetween val="midCat"/>
      </c:valAx>
      <c:valAx>
        <c:axId val="15368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Pull Strength (gf)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32</xdr:row>
      <xdr:rowOff>152399</xdr:rowOff>
    </xdr:from>
    <xdr:to>
      <xdr:col>7</xdr:col>
      <xdr:colOff>672194</xdr:colOff>
      <xdr:row>50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875F2-C12E-1BC4-C9CD-D2B956E18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185D-33DF-EC44-AE2A-5E6F8DBC2676}">
  <dimension ref="A1:O48"/>
  <sheetViews>
    <sheetView tabSelected="1" topLeftCell="F7" workbookViewId="0">
      <selection activeCell="O10" sqref="O10"/>
    </sheetView>
  </sheetViews>
  <sheetFormatPr defaultColWidth="10.84375" defaultRowHeight="12.45" x14ac:dyDescent="0.3"/>
  <cols>
    <col min="1" max="2" width="8.69140625" style="1" customWidth="1"/>
    <col min="3" max="3" width="4.69140625" style="1" customWidth="1"/>
    <col min="4" max="15" width="13.84375" style="1" customWidth="1"/>
    <col min="16" max="16384" width="10.84375" style="1"/>
  </cols>
  <sheetData>
    <row r="1" spans="1:15" ht="15" x14ac:dyDescent="0.35">
      <c r="A1" s="14" t="s">
        <v>3</v>
      </c>
      <c r="B1" s="14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3">
      <c r="A2" s="18" t="s">
        <v>4</v>
      </c>
      <c r="B2" s="19"/>
      <c r="C2" s="20" t="s">
        <v>43</v>
      </c>
      <c r="D2" s="20"/>
      <c r="E2" s="20"/>
      <c r="F2" s="11"/>
      <c r="G2" s="21"/>
      <c r="H2" s="21"/>
      <c r="I2" s="22" t="s">
        <v>5</v>
      </c>
      <c r="J2" s="22"/>
      <c r="K2" s="22"/>
      <c r="L2" s="22" t="s">
        <v>6</v>
      </c>
      <c r="M2" s="22"/>
      <c r="N2" s="22"/>
      <c r="O2" s="11"/>
    </row>
    <row r="3" spans="1:15" x14ac:dyDescent="0.3">
      <c r="A3" s="18" t="s">
        <v>7</v>
      </c>
      <c r="B3" s="19"/>
      <c r="C3" s="20" t="s">
        <v>44</v>
      </c>
      <c r="D3" s="20"/>
      <c r="E3" s="20"/>
      <c r="F3" s="11"/>
      <c r="G3" s="23" t="s">
        <v>8</v>
      </c>
      <c r="H3" s="23"/>
      <c r="I3" s="20"/>
      <c r="J3" s="20"/>
      <c r="K3" s="20"/>
      <c r="L3" s="24"/>
      <c r="M3" s="24"/>
      <c r="N3" s="24"/>
      <c r="O3" s="11"/>
    </row>
    <row r="4" spans="1:15" x14ac:dyDescent="0.3">
      <c r="A4" s="25" t="s">
        <v>9</v>
      </c>
      <c r="B4" s="26"/>
      <c r="C4" s="20" t="s">
        <v>45</v>
      </c>
      <c r="D4" s="20"/>
      <c r="E4" s="20"/>
      <c r="F4" s="11"/>
      <c r="G4" s="23" t="s">
        <v>10</v>
      </c>
      <c r="H4" s="23"/>
      <c r="I4" s="20"/>
      <c r="J4" s="20"/>
      <c r="K4" s="20"/>
      <c r="L4" s="24"/>
      <c r="M4" s="24"/>
      <c r="N4" s="24"/>
      <c r="O4" s="11"/>
    </row>
    <row r="5" spans="1:15" x14ac:dyDescent="0.3">
      <c r="A5" s="25" t="s">
        <v>1</v>
      </c>
      <c r="B5" s="26"/>
      <c r="C5" s="20" t="s">
        <v>46</v>
      </c>
      <c r="D5" s="20"/>
      <c r="E5" s="20"/>
      <c r="F5" s="11"/>
      <c r="G5" s="23" t="s">
        <v>11</v>
      </c>
      <c r="H5" s="23"/>
      <c r="I5" s="20"/>
      <c r="J5" s="20"/>
      <c r="K5" s="20"/>
      <c r="L5" s="24"/>
      <c r="M5" s="24"/>
      <c r="N5" s="24"/>
      <c r="O5" s="11"/>
    </row>
    <row r="6" spans="1:15" x14ac:dyDescent="0.3">
      <c r="A6" s="13"/>
      <c r="B6" s="13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4.6" x14ac:dyDescent="0.4">
      <c r="A7" s="28" t="s">
        <v>12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11"/>
      <c r="M7" s="11"/>
      <c r="N7" s="11"/>
      <c r="O7" s="11"/>
    </row>
    <row r="8" spans="1:15" ht="14.6" x14ac:dyDescent="0.4">
      <c r="A8" s="28" t="s">
        <v>14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11"/>
      <c r="M8" s="11"/>
      <c r="N8" s="11"/>
      <c r="O8" s="11"/>
    </row>
    <row r="9" spans="1:15" ht="14.6" x14ac:dyDescent="0.4">
      <c r="A9" s="28" t="s">
        <v>13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11"/>
      <c r="M9" s="11"/>
      <c r="N9" s="11"/>
      <c r="O9" s="11"/>
    </row>
    <row r="10" spans="1:15" ht="14.6" x14ac:dyDescent="0.4">
      <c r="A10" s="12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3">
      <c r="A11" s="29" t="s">
        <v>2</v>
      </c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10"/>
      <c r="M11" s="10"/>
      <c r="N11" s="10"/>
      <c r="O11" s="10"/>
    </row>
    <row r="13" spans="1:15" x14ac:dyDescent="0.3">
      <c r="A13" s="9" t="s">
        <v>0</v>
      </c>
      <c r="B13" s="9"/>
      <c r="D13" s="27" t="s">
        <v>22</v>
      </c>
      <c r="E13" s="27"/>
      <c r="F13" s="27"/>
      <c r="G13" s="27"/>
      <c r="H13" s="27"/>
      <c r="I13" s="27"/>
      <c r="K13" s="27" t="s">
        <v>23</v>
      </c>
      <c r="L13" s="27"/>
      <c r="M13" s="27"/>
      <c r="N13" s="27"/>
      <c r="O13" s="27"/>
    </row>
    <row r="14" spans="1:15" ht="37.299999999999997" x14ac:dyDescent="0.3">
      <c r="A14" s="8" t="s">
        <v>40</v>
      </c>
      <c r="B14" s="8" t="s">
        <v>41</v>
      </c>
      <c r="C14" s="7"/>
      <c r="D14" s="6" t="s">
        <v>15</v>
      </c>
      <c r="E14" s="6" t="s">
        <v>16</v>
      </c>
      <c r="F14" s="6" t="s">
        <v>17</v>
      </c>
      <c r="G14" s="6" t="s">
        <v>18</v>
      </c>
      <c r="H14" s="4"/>
      <c r="I14" s="4"/>
      <c r="J14" s="4"/>
      <c r="K14" s="5" t="s">
        <v>19</v>
      </c>
      <c r="L14" s="5" t="s">
        <v>20</v>
      </c>
      <c r="M14" s="5" t="s">
        <v>21</v>
      </c>
      <c r="N14" s="4"/>
      <c r="O14" s="4"/>
    </row>
    <row r="15" spans="1:15" x14ac:dyDescent="0.3">
      <c r="A15" s="1">
        <v>0.03</v>
      </c>
      <c r="B15" s="1">
        <v>4</v>
      </c>
      <c r="D15" s="16">
        <f>A15</f>
        <v>0.03</v>
      </c>
      <c r="E15" s="16">
        <f>B15</f>
        <v>4</v>
      </c>
      <c r="F15" s="16">
        <f>D15^2</f>
        <v>8.9999999999999998E-4</v>
      </c>
      <c r="G15" s="16">
        <f>D15*E15</f>
        <v>0.12</v>
      </c>
      <c r="H15" s="3" t="s">
        <v>27</v>
      </c>
      <c r="I15" s="16">
        <f>AVERAGE(D15:D24)</f>
        <v>0.313</v>
      </c>
      <c r="K15" s="16">
        <f>$I$22*A15+$I$23</f>
        <v>4.566212886687735</v>
      </c>
      <c r="L15" s="16">
        <f>(E15-K15)^2</f>
        <v>0.32059703305125775</v>
      </c>
      <c r="M15" s="16">
        <f>(E15-$I$16)^2</f>
        <v>37.209999999999994</v>
      </c>
      <c r="N15" s="3" t="s">
        <v>36</v>
      </c>
      <c r="O15" s="16">
        <f>SUM(L15:L24)</f>
        <v>7.2640800378288315</v>
      </c>
    </row>
    <row r="16" spans="1:15" x14ac:dyDescent="0.3">
      <c r="A16" s="1">
        <v>0.09</v>
      </c>
      <c r="B16" s="1">
        <v>5</v>
      </c>
      <c r="D16" s="16">
        <f t="shared" ref="D16:D24" si="0">A16</f>
        <v>0.09</v>
      </c>
      <c r="E16" s="16">
        <f t="shared" ref="E16:E24" si="1">B16</f>
        <v>5</v>
      </c>
      <c r="F16" s="16">
        <f t="shared" ref="F16:F24" si="2">D16^2</f>
        <v>8.0999999999999996E-3</v>
      </c>
      <c r="G16" s="16">
        <f t="shared" ref="G16:G24" si="3">D16*E16</f>
        <v>0.44999999999999996</v>
      </c>
      <c r="H16" s="3" t="s">
        <v>28</v>
      </c>
      <c r="I16" s="16">
        <f>AVERAGE(E15:E24)</f>
        <v>10.1</v>
      </c>
      <c r="K16" s="16">
        <f t="shared" ref="K16:K24" si="4">$I$22*A16+$I$23</f>
        <v>5.7394539707822076</v>
      </c>
      <c r="L16" s="16">
        <f t="shared" ref="L16:L24" si="5">(E16-K16)^2</f>
        <v>0.54679217490557397</v>
      </c>
      <c r="M16" s="16">
        <f t="shared" ref="M16:M24" si="6">(E16-$I$16)^2</f>
        <v>26.009999999999998</v>
      </c>
      <c r="N16" s="3" t="s">
        <v>37</v>
      </c>
      <c r="O16" s="16">
        <f>SUM(M15:M24)</f>
        <v>160.9</v>
      </c>
    </row>
    <row r="17" spans="1:15" x14ac:dyDescent="0.3">
      <c r="A17" s="1">
        <v>0.12</v>
      </c>
      <c r="B17" s="1">
        <v>7</v>
      </c>
      <c r="D17" s="16">
        <f t="shared" si="0"/>
        <v>0.12</v>
      </c>
      <c r="E17" s="16">
        <f t="shared" si="1"/>
        <v>7</v>
      </c>
      <c r="F17" s="16">
        <f t="shared" si="2"/>
        <v>1.44E-2</v>
      </c>
      <c r="G17" s="16">
        <f t="shared" si="3"/>
        <v>0.84</v>
      </c>
      <c r="H17" s="3" t="s">
        <v>29</v>
      </c>
      <c r="I17" s="16">
        <f>I15*I16</f>
        <v>3.1612999999999998</v>
      </c>
      <c r="K17" s="16">
        <f t="shared" si="4"/>
        <v>6.3260745128294449</v>
      </c>
      <c r="L17" s="16">
        <f t="shared" si="5"/>
        <v>0.45417556225807004</v>
      </c>
      <c r="M17" s="16">
        <f t="shared" si="6"/>
        <v>9.6099999999999977</v>
      </c>
      <c r="N17" s="3" t="s">
        <v>38</v>
      </c>
      <c r="O17" s="16">
        <f>1 - (O15/O16)</f>
        <v>0.95485344911231307</v>
      </c>
    </row>
    <row r="18" spans="1:15" x14ac:dyDescent="0.3">
      <c r="A18" s="1">
        <v>0.21</v>
      </c>
      <c r="B18" s="1">
        <v>10</v>
      </c>
      <c r="D18" s="16">
        <f t="shared" si="0"/>
        <v>0.21</v>
      </c>
      <c r="E18" s="16">
        <f t="shared" si="1"/>
        <v>10</v>
      </c>
      <c r="F18" s="16">
        <f t="shared" si="2"/>
        <v>4.4099999999999993E-2</v>
      </c>
      <c r="G18" s="16">
        <f t="shared" si="3"/>
        <v>2.1</v>
      </c>
      <c r="H18" s="3" t="s">
        <v>30</v>
      </c>
      <c r="I18" s="16">
        <f>AVERAGE(G15:G24)</f>
        <v>3.9470000000000005</v>
      </c>
      <c r="K18" s="16">
        <f t="shared" si="4"/>
        <v>8.085936138971153</v>
      </c>
      <c r="L18" s="16">
        <f t="shared" si="5"/>
        <v>3.6636404640966571</v>
      </c>
      <c r="M18" s="16">
        <f t="shared" si="6"/>
        <v>9.9999999999999291E-3</v>
      </c>
      <c r="N18" s="3"/>
    </row>
    <row r="19" spans="1:15" x14ac:dyDescent="0.3">
      <c r="A19" s="1">
        <v>0.25</v>
      </c>
      <c r="B19" s="1">
        <v>9</v>
      </c>
      <c r="D19" s="16">
        <f t="shared" si="0"/>
        <v>0.25</v>
      </c>
      <c r="E19" s="16">
        <f t="shared" si="1"/>
        <v>9</v>
      </c>
      <c r="F19" s="16">
        <f t="shared" si="2"/>
        <v>6.25E-2</v>
      </c>
      <c r="G19" s="16">
        <f t="shared" si="3"/>
        <v>2.25</v>
      </c>
      <c r="H19" s="3" t="s">
        <v>31</v>
      </c>
      <c r="I19" s="16">
        <f>AVERAGE(F15:F24)</f>
        <v>0.13815000000000002</v>
      </c>
      <c r="K19" s="16">
        <f t="shared" si="4"/>
        <v>8.8680968617008027</v>
      </c>
      <c r="L19" s="16">
        <f t="shared" si="5"/>
        <v>1.739843789317717E-2</v>
      </c>
      <c r="M19" s="16">
        <f t="shared" si="6"/>
        <v>1.2099999999999993</v>
      </c>
      <c r="N19" s="3"/>
    </row>
    <row r="20" spans="1:15" x14ac:dyDescent="0.3">
      <c r="A20" s="1">
        <v>0.33</v>
      </c>
      <c r="B20" s="1">
        <v>10</v>
      </c>
      <c r="D20" s="16">
        <f t="shared" si="0"/>
        <v>0.33</v>
      </c>
      <c r="E20" s="16">
        <f t="shared" si="1"/>
        <v>10</v>
      </c>
      <c r="F20" s="16">
        <f t="shared" si="2"/>
        <v>0.10890000000000001</v>
      </c>
      <c r="G20" s="16">
        <f t="shared" si="3"/>
        <v>3.3000000000000003</v>
      </c>
      <c r="H20" s="3" t="s">
        <v>32</v>
      </c>
      <c r="I20" s="16">
        <f>I15^2</f>
        <v>9.7969000000000001E-2</v>
      </c>
      <c r="K20" s="16">
        <f t="shared" si="4"/>
        <v>10.4324183071601</v>
      </c>
      <c r="L20" s="16">
        <f t="shared" si="5"/>
        <v>0.18698559236720677</v>
      </c>
      <c r="M20" s="16">
        <f t="shared" si="6"/>
        <v>9.9999999999999291E-3</v>
      </c>
      <c r="N20" s="3"/>
    </row>
    <row r="21" spans="1:15" x14ac:dyDescent="0.3">
      <c r="A21" s="1">
        <v>0.39</v>
      </c>
      <c r="B21" s="1">
        <v>11</v>
      </c>
      <c r="D21" s="16">
        <f t="shared" si="0"/>
        <v>0.39</v>
      </c>
      <c r="E21" s="16">
        <f t="shared" si="1"/>
        <v>11</v>
      </c>
      <c r="F21" s="16">
        <f t="shared" si="2"/>
        <v>0.15210000000000001</v>
      </c>
      <c r="G21" s="16">
        <f t="shared" si="3"/>
        <v>4.29</v>
      </c>
      <c r="H21" s="3"/>
      <c r="I21" s="16"/>
      <c r="K21" s="16">
        <f t="shared" si="4"/>
        <v>11.605659391254573</v>
      </c>
      <c r="L21" s="16">
        <f t="shared" si="5"/>
        <v>0.36682329821485982</v>
      </c>
      <c r="M21" s="16">
        <f t="shared" si="6"/>
        <v>0.81000000000000061</v>
      </c>
      <c r="N21" s="3"/>
    </row>
    <row r="22" spans="1:15" x14ac:dyDescent="0.3">
      <c r="A22" s="1">
        <v>0.5</v>
      </c>
      <c r="B22" s="1">
        <v>13</v>
      </c>
      <c r="D22" s="16">
        <f t="shared" si="0"/>
        <v>0.5</v>
      </c>
      <c r="E22" s="16">
        <f t="shared" si="1"/>
        <v>13</v>
      </c>
      <c r="F22" s="16">
        <f t="shared" si="2"/>
        <v>0.25</v>
      </c>
      <c r="G22" s="16">
        <f t="shared" si="3"/>
        <v>6.5</v>
      </c>
      <c r="H22" s="3" t="s">
        <v>33</v>
      </c>
      <c r="I22" s="16">
        <f>(I15*I16 - I18)/(I20-I19)</f>
        <v>19.554018068241216</v>
      </c>
      <c r="K22" s="16">
        <f t="shared" si="4"/>
        <v>13.756601378761108</v>
      </c>
      <c r="L22" s="16">
        <f t="shared" si="5"/>
        <v>0.57244564634320916</v>
      </c>
      <c r="M22" s="16">
        <f t="shared" si="6"/>
        <v>8.4100000000000019</v>
      </c>
      <c r="N22" s="3"/>
    </row>
    <row r="23" spans="1:15" x14ac:dyDescent="0.3">
      <c r="A23" s="1">
        <v>0.54</v>
      </c>
      <c r="B23" s="1">
        <v>14</v>
      </c>
      <c r="D23" s="16">
        <f t="shared" si="0"/>
        <v>0.54</v>
      </c>
      <c r="E23" s="16">
        <f t="shared" si="1"/>
        <v>14</v>
      </c>
      <c r="F23" s="16">
        <f t="shared" si="2"/>
        <v>0.29160000000000003</v>
      </c>
      <c r="G23" s="16">
        <f t="shared" si="3"/>
        <v>7.5600000000000005</v>
      </c>
      <c r="H23" s="3" t="s">
        <v>34</v>
      </c>
      <c r="I23" s="16">
        <f>I16-I22*I15</f>
        <v>3.9795923446404986</v>
      </c>
      <c r="K23" s="16">
        <f t="shared" si="4"/>
        <v>14.538762101490757</v>
      </c>
      <c r="L23" s="16">
        <f t="shared" si="5"/>
        <v>0.29026460200273707</v>
      </c>
      <c r="M23" s="16">
        <f t="shared" si="6"/>
        <v>15.210000000000003</v>
      </c>
      <c r="N23" s="3"/>
    </row>
    <row r="24" spans="1:15" x14ac:dyDescent="0.3">
      <c r="A24" s="1">
        <v>0.67</v>
      </c>
      <c r="B24" s="1">
        <v>18</v>
      </c>
      <c r="D24" s="16">
        <f t="shared" si="0"/>
        <v>0.67</v>
      </c>
      <c r="E24" s="16">
        <f t="shared" si="1"/>
        <v>18</v>
      </c>
      <c r="F24" s="16">
        <f t="shared" si="2"/>
        <v>0.44890000000000008</v>
      </c>
      <c r="G24" s="16">
        <f t="shared" si="3"/>
        <v>12.06</v>
      </c>
      <c r="H24" s="3"/>
      <c r="K24" s="16">
        <f t="shared" si="4"/>
        <v>17.080784450362113</v>
      </c>
      <c r="L24" s="16">
        <f t="shared" si="5"/>
        <v>0.84495722669608209</v>
      </c>
      <c r="M24" s="16">
        <f t="shared" si="6"/>
        <v>62.410000000000004</v>
      </c>
      <c r="N24" s="3"/>
    </row>
    <row r="25" spans="1:15" x14ac:dyDescent="0.3">
      <c r="H25" s="3"/>
      <c r="M25" s="3"/>
    </row>
    <row r="26" spans="1:15" x14ac:dyDescent="0.3">
      <c r="H26" s="3"/>
      <c r="M26" s="3"/>
    </row>
    <row r="27" spans="1:15" x14ac:dyDescent="0.3">
      <c r="H27" s="3"/>
      <c r="M27" s="3"/>
    </row>
    <row r="28" spans="1:15" x14ac:dyDescent="0.3">
      <c r="H28" s="3"/>
      <c r="M28" s="3"/>
    </row>
    <row r="29" spans="1:15" x14ac:dyDescent="0.3">
      <c r="H29" s="3" t="s">
        <v>35</v>
      </c>
      <c r="I29" s="1" t="s">
        <v>47</v>
      </c>
      <c r="K29" s="27" t="s">
        <v>24</v>
      </c>
      <c r="L29" s="27"/>
      <c r="M29" s="27"/>
      <c r="N29" s="27"/>
      <c r="O29" s="27"/>
    </row>
    <row r="30" spans="1:15" ht="14.6" x14ac:dyDescent="0.3">
      <c r="H30" s="3"/>
      <c r="K30" s="5" t="s">
        <v>19</v>
      </c>
      <c r="L30" s="5" t="s">
        <v>20</v>
      </c>
      <c r="M30" s="5" t="s">
        <v>21</v>
      </c>
      <c r="N30" s="4"/>
      <c r="O30" s="4"/>
    </row>
    <row r="31" spans="1:15" x14ac:dyDescent="0.3">
      <c r="H31" s="3"/>
      <c r="K31" s="1">
        <f t="shared" ref="K31:K40" si="7">D15*$O$31+$O$32</f>
        <v>3.9569999999999999</v>
      </c>
      <c r="L31" s="16">
        <f>(E15-K31)^2</f>
        <v>1.8490000000000127E-3</v>
      </c>
      <c r="M31" s="16">
        <f>(E15-$I$16)^2</f>
        <v>37.209999999999994</v>
      </c>
      <c r="N31" s="3" t="s">
        <v>39</v>
      </c>
      <c r="O31" s="1">
        <v>21.9</v>
      </c>
    </row>
    <row r="32" spans="1:15" x14ac:dyDescent="0.3">
      <c r="D32" s="27" t="s">
        <v>26</v>
      </c>
      <c r="E32" s="27"/>
      <c r="F32" s="27"/>
      <c r="G32" s="27"/>
      <c r="H32" s="27"/>
      <c r="I32" s="27"/>
      <c r="K32" s="1">
        <f t="shared" si="7"/>
        <v>5.2709999999999999</v>
      </c>
      <c r="L32" s="16">
        <f t="shared" ref="L32:L40" si="8">(E16-K32)^2</f>
        <v>7.3440999999999951E-2</v>
      </c>
      <c r="M32" s="16">
        <f t="shared" ref="M32:M40" si="9">(E16-$I$16)^2</f>
        <v>26.009999999999998</v>
      </c>
      <c r="N32" s="3" t="s">
        <v>34</v>
      </c>
      <c r="O32" s="1">
        <v>3.3</v>
      </c>
    </row>
    <row r="33" spans="11:15" x14ac:dyDescent="0.3">
      <c r="K33" s="1">
        <f t="shared" si="7"/>
        <v>5.927999999999999</v>
      </c>
      <c r="L33" s="16">
        <f t="shared" si="8"/>
        <v>1.149184000000002</v>
      </c>
      <c r="M33" s="16">
        <f t="shared" si="9"/>
        <v>9.6099999999999977</v>
      </c>
      <c r="N33" s="3"/>
    </row>
    <row r="34" spans="11:15" x14ac:dyDescent="0.3">
      <c r="K34" s="1">
        <f t="shared" si="7"/>
        <v>7.8989999999999991</v>
      </c>
      <c r="L34" s="16">
        <f t="shared" si="8"/>
        <v>4.4142010000000038</v>
      </c>
      <c r="M34" s="16">
        <f t="shared" si="9"/>
        <v>9.9999999999999291E-3</v>
      </c>
      <c r="N34" s="3"/>
    </row>
    <row r="35" spans="11:15" x14ac:dyDescent="0.3">
      <c r="K35" s="1">
        <f t="shared" si="7"/>
        <v>8.7749999999999986</v>
      </c>
      <c r="L35" s="16">
        <f t="shared" si="8"/>
        <v>5.0625000000000642E-2</v>
      </c>
      <c r="M35" s="16">
        <f t="shared" si="9"/>
        <v>1.2099999999999993</v>
      </c>
      <c r="N35" s="3"/>
    </row>
    <row r="36" spans="11:15" x14ac:dyDescent="0.3">
      <c r="K36" s="1">
        <f t="shared" si="7"/>
        <v>10.527000000000001</v>
      </c>
      <c r="L36" s="16">
        <f t="shared" si="8"/>
        <v>0.27772900000000106</v>
      </c>
      <c r="M36" s="16">
        <f t="shared" si="9"/>
        <v>9.9999999999999291E-3</v>
      </c>
      <c r="N36" s="3"/>
    </row>
    <row r="37" spans="11:15" x14ac:dyDescent="0.3">
      <c r="K37" s="1">
        <f t="shared" si="7"/>
        <v>11.841000000000001</v>
      </c>
      <c r="L37" s="16">
        <f t="shared" si="8"/>
        <v>0.70728100000000182</v>
      </c>
      <c r="M37" s="16">
        <f t="shared" si="9"/>
        <v>0.81000000000000061</v>
      </c>
      <c r="N37" s="3" t="s">
        <v>36</v>
      </c>
      <c r="O37" s="16">
        <f>SUM(L31:L40)</f>
        <v>9.5054150000000117</v>
      </c>
    </row>
    <row r="38" spans="11:15" x14ac:dyDescent="0.3">
      <c r="K38" s="1">
        <f t="shared" si="7"/>
        <v>14.25</v>
      </c>
      <c r="L38" s="16">
        <f t="shared" si="8"/>
        <v>1.5625</v>
      </c>
      <c r="M38" s="16">
        <f t="shared" si="9"/>
        <v>8.4100000000000019</v>
      </c>
      <c r="N38" s="3" t="s">
        <v>37</v>
      </c>
      <c r="O38" s="16">
        <f>SUM(M31:M40)</f>
        <v>160.9</v>
      </c>
    </row>
    <row r="39" spans="11:15" x14ac:dyDescent="0.3">
      <c r="K39" s="1">
        <f t="shared" si="7"/>
        <v>15.126000000000001</v>
      </c>
      <c r="L39" s="16">
        <f t="shared" si="8"/>
        <v>1.2678760000000027</v>
      </c>
      <c r="M39" s="16">
        <f t="shared" si="9"/>
        <v>15.210000000000003</v>
      </c>
      <c r="N39" s="3" t="s">
        <v>38</v>
      </c>
      <c r="O39" s="16">
        <f>1-(O37/O38)</f>
        <v>0.94092346177750152</v>
      </c>
    </row>
    <row r="40" spans="11:15" x14ac:dyDescent="0.3">
      <c r="K40" s="1">
        <f t="shared" si="7"/>
        <v>17.972999999999999</v>
      </c>
      <c r="L40" s="16">
        <f t="shared" si="8"/>
        <v>7.2900000000005523E-4</v>
      </c>
      <c r="M40" s="16">
        <f t="shared" si="9"/>
        <v>62.410000000000004</v>
      </c>
      <c r="N40" s="3"/>
    </row>
    <row r="41" spans="11:15" x14ac:dyDescent="0.3">
      <c r="M41" s="3"/>
    </row>
    <row r="42" spans="11:15" ht="15.45" x14ac:dyDescent="0.4">
      <c r="M42" s="17"/>
    </row>
    <row r="43" spans="11:15" x14ac:dyDescent="0.3">
      <c r="M43" s="3"/>
    </row>
    <row r="44" spans="11:15" x14ac:dyDescent="0.3">
      <c r="N44" s="3"/>
    </row>
    <row r="45" spans="11:15" x14ac:dyDescent="0.3">
      <c r="K45" s="27" t="s">
        <v>25</v>
      </c>
      <c r="L45" s="27"/>
      <c r="M45" s="27"/>
      <c r="N45" s="27"/>
      <c r="O45" s="27"/>
    </row>
    <row r="46" spans="11:15" x14ac:dyDescent="0.3">
      <c r="K46" s="15" t="s">
        <v>40</v>
      </c>
      <c r="L46" s="15" t="s">
        <v>42</v>
      </c>
    </row>
    <row r="47" spans="11:15" x14ac:dyDescent="0.3">
      <c r="K47" s="1">
        <v>0.45</v>
      </c>
      <c r="L47" s="2">
        <f>$I$22*K47+$I$23</f>
        <v>12.778900475349047</v>
      </c>
    </row>
    <row r="48" spans="11:15" x14ac:dyDescent="0.3">
      <c r="K48" s="1">
        <v>0.75</v>
      </c>
      <c r="L48" s="2">
        <f>$I$22*K48+$I$23</f>
        <v>18.645105895821409</v>
      </c>
    </row>
  </sheetData>
  <mergeCells count="30">
    <mergeCell ref="K29:O29"/>
    <mergeCell ref="D32:I32"/>
    <mergeCell ref="K45:O45"/>
    <mergeCell ref="A7:K7"/>
    <mergeCell ref="A8:K8"/>
    <mergeCell ref="A9:K9"/>
    <mergeCell ref="A11:B11"/>
    <mergeCell ref="C11:K11"/>
    <mergeCell ref="D13:I13"/>
    <mergeCell ref="K13:O13"/>
    <mergeCell ref="A5:B5"/>
    <mergeCell ref="C5:E5"/>
    <mergeCell ref="G5:H5"/>
    <mergeCell ref="I5:K5"/>
    <mergeCell ref="L5:N5"/>
    <mergeCell ref="A4:B4"/>
    <mergeCell ref="C4:E4"/>
    <mergeCell ref="G4:H4"/>
    <mergeCell ref="I4:K4"/>
    <mergeCell ref="L4:N4"/>
    <mergeCell ref="A3:B3"/>
    <mergeCell ref="C3:E3"/>
    <mergeCell ref="G3:H3"/>
    <mergeCell ref="I3:K3"/>
    <mergeCell ref="L3:N3"/>
    <mergeCell ref="A2:B2"/>
    <mergeCell ref="C2:E2"/>
    <mergeCell ref="G2:H2"/>
    <mergeCell ref="I2:K2"/>
    <mergeCell ref="L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45D6-B58C-354F-BE57-F5B25252B42F}">
  <dimension ref="A1"/>
  <sheetViews>
    <sheetView workbookViewId="0"/>
  </sheetViews>
  <sheetFormatPr defaultColWidth="11.07421875" defaultRowHeight="12.4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AEEA11-8560-48FD-8A43-F8083A6496F0}">
  <ds:schemaRefs>
    <ds:schemaRef ds:uri="http://www.w3.org/XML/1998/namespace"/>
    <ds:schemaRef ds:uri="9e1b566f-7f43-45c5-ba82-b8518fc64f0f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Sheet1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Ayaan FT</cp:lastModifiedBy>
  <cp:lastPrinted>2019-10-08T14:19:52Z</cp:lastPrinted>
  <dcterms:created xsi:type="dcterms:W3CDTF">2006-08-25T21:19:08Z</dcterms:created>
  <dcterms:modified xsi:type="dcterms:W3CDTF">2023-03-07T03:35:52Z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  <property fmtid="{D5CDD505-2E9C-101B-9397-08002B2CF9AE}" pid="3" name="MSIP_Label_4044bd30-2ed7-4c9d-9d12-46200872a97b_Enabled">
    <vt:lpwstr>true</vt:lpwstr>
  </property>
  <property fmtid="{D5CDD505-2E9C-101B-9397-08002B2CF9AE}" pid="4" name="MSIP_Label_4044bd30-2ed7-4c9d-9d12-46200872a97b_SetDate">
    <vt:lpwstr>2023-03-07T02:41:17Z</vt:lpwstr>
  </property>
  <property fmtid="{D5CDD505-2E9C-101B-9397-08002B2CF9AE}" pid="5" name="MSIP_Label_4044bd30-2ed7-4c9d-9d12-46200872a97b_Method">
    <vt:lpwstr>Standard</vt:lpwstr>
  </property>
  <property fmtid="{D5CDD505-2E9C-101B-9397-08002B2CF9AE}" pid="6" name="MSIP_Label_4044bd30-2ed7-4c9d-9d12-46200872a97b_Name">
    <vt:lpwstr>defa4170-0d19-0005-0004-bc88714345d2</vt:lpwstr>
  </property>
  <property fmtid="{D5CDD505-2E9C-101B-9397-08002B2CF9AE}" pid="7" name="MSIP_Label_4044bd30-2ed7-4c9d-9d12-46200872a97b_SiteId">
    <vt:lpwstr>4130bd39-7c53-419c-b1e5-8758d6d63f21</vt:lpwstr>
  </property>
  <property fmtid="{D5CDD505-2E9C-101B-9397-08002B2CF9AE}" pid="8" name="MSIP_Label_4044bd30-2ed7-4c9d-9d12-46200872a97b_ActionId">
    <vt:lpwstr>ed958569-9a08-4d58-9d1f-8d11f3549b9f</vt:lpwstr>
  </property>
  <property fmtid="{D5CDD505-2E9C-101B-9397-08002B2CF9AE}" pid="9" name="MSIP_Label_4044bd30-2ed7-4c9d-9d12-46200872a97b_ContentBits">
    <vt:lpwstr>0</vt:lpwstr>
  </property>
</Properties>
</file>