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9" sheetId="9" r:id="rId7"/>
  </sheets>
  <calcPr calcId="124519"/>
</workbook>
</file>

<file path=xl/calcChain.xml><?xml version="1.0" encoding="utf-8"?>
<calcChain xmlns="http://schemas.openxmlformats.org/spreadsheetml/2006/main">
  <c r="J15" i="5"/>
  <c r="J12"/>
  <c r="D18"/>
  <c r="E18"/>
  <c r="F18"/>
  <c r="C18"/>
  <c r="F14"/>
  <c r="O30"/>
  <c r="O31"/>
  <c r="O32"/>
  <c r="O33"/>
  <c r="O34"/>
  <c r="O29"/>
  <c r="N32"/>
  <c r="P32" s="1"/>
  <c r="N30"/>
  <c r="P30" s="1"/>
  <c r="P27"/>
  <c r="P26"/>
  <c r="P24"/>
  <c r="P25"/>
  <c r="P23"/>
  <c r="O24"/>
  <c r="O25"/>
  <c r="O23"/>
  <c r="N3"/>
  <c r="N20"/>
  <c r="N19"/>
  <c r="N18"/>
  <c r="N17"/>
  <c r="N16"/>
  <c r="N15"/>
  <c r="N12"/>
  <c r="N11"/>
  <c r="N10"/>
  <c r="N9"/>
  <c r="N8"/>
  <c r="N7"/>
  <c r="N6"/>
  <c r="N5"/>
  <c r="N4"/>
  <c r="F9"/>
  <c r="O3" s="1"/>
  <c r="F3"/>
  <c r="N29" s="1"/>
  <c r="F4"/>
  <c r="F5"/>
  <c r="N31" s="1"/>
  <c r="P31" s="1"/>
  <c r="F6"/>
  <c r="F7"/>
  <c r="N33" s="1"/>
  <c r="P33" s="1"/>
  <c r="F8"/>
  <c r="N34" s="1"/>
  <c r="G22" i="2"/>
  <c r="F23"/>
  <c r="F22"/>
  <c r="E24"/>
  <c r="D15"/>
  <c r="C12"/>
  <c r="D12"/>
  <c r="E12"/>
  <c r="E23"/>
  <c r="D24"/>
  <c r="D23"/>
  <c r="D22"/>
  <c r="P29" i="5" l="1"/>
  <c r="P34"/>
  <c r="P3"/>
  <c r="Q3" s="1"/>
  <c r="O4"/>
  <c r="E22" i="2"/>
  <c r="P35" i="5" l="1"/>
  <c r="P36" s="1"/>
  <c r="O5"/>
  <c r="P4"/>
  <c r="Q4" s="1"/>
  <c r="O6" l="1"/>
  <c r="P5"/>
  <c r="Q5" s="1"/>
  <c r="O7" l="1"/>
  <c r="P6"/>
  <c r="Q6" s="1"/>
  <c r="O8" l="1"/>
  <c r="P7"/>
  <c r="Q7" s="1"/>
  <c r="O9" l="1"/>
  <c r="P8"/>
  <c r="Q8" s="1"/>
  <c r="O10" l="1"/>
  <c r="P9"/>
  <c r="Q9" s="1"/>
  <c r="O11" l="1"/>
  <c r="P10"/>
  <c r="Q10" s="1"/>
  <c r="O12" l="1"/>
  <c r="P11"/>
  <c r="Q11" s="1"/>
  <c r="O13" l="1"/>
  <c r="P12"/>
  <c r="Q12" s="1"/>
  <c r="O14" l="1"/>
  <c r="P13"/>
  <c r="Q13" s="1"/>
  <c r="O15" l="1"/>
  <c r="P14"/>
  <c r="Q14" s="1"/>
  <c r="O16" l="1"/>
  <c r="P15"/>
  <c r="Q15" s="1"/>
  <c r="O17" l="1"/>
  <c r="P16"/>
  <c r="Q16" s="1"/>
  <c r="O18" l="1"/>
  <c r="P17"/>
  <c r="Q17" s="1"/>
  <c r="O19" l="1"/>
  <c r="P18"/>
  <c r="Q18" s="1"/>
  <c r="O20" l="1"/>
  <c r="P20" s="1"/>
  <c r="Q20" s="1"/>
  <c r="P19"/>
  <c r="Q19" s="1"/>
  <c r="Q21" l="1"/>
</calcChain>
</file>

<file path=xl/sharedStrings.xml><?xml version="1.0" encoding="utf-8"?>
<sst xmlns="http://schemas.openxmlformats.org/spreadsheetml/2006/main" count="273" uniqueCount="113">
  <si>
    <t xml:space="preserve"> = </t>
  </si>
  <si>
    <t xml:space="preserve">1st Year </t>
  </si>
  <si>
    <t>2nd Year</t>
  </si>
  <si>
    <t>3rd Year</t>
  </si>
  <si>
    <t>columns/ groups</t>
  </si>
  <si>
    <t>Random sample of scores</t>
  </si>
  <si>
    <t>Sum</t>
  </si>
  <si>
    <t>N</t>
  </si>
  <si>
    <t>C</t>
  </si>
  <si>
    <t>SOURCE VAR.</t>
  </si>
  <si>
    <t>df</t>
  </si>
  <si>
    <t>SS</t>
  </si>
  <si>
    <t>MS</t>
  </si>
  <si>
    <t>F</t>
  </si>
  <si>
    <t>Between (SSC)</t>
  </si>
  <si>
    <t>Within (SSE)</t>
  </si>
  <si>
    <t>Total (SST)</t>
  </si>
  <si>
    <t>df(between)</t>
  </si>
  <si>
    <t>df(within)</t>
  </si>
  <si>
    <t>df(total)</t>
  </si>
  <si>
    <t>C-1</t>
  </si>
  <si>
    <t>N-C</t>
  </si>
  <si>
    <t>N-1</t>
  </si>
  <si>
    <t>Degree of freedom</t>
  </si>
  <si>
    <t>Overall mean   x̅̅ =</t>
  </si>
  <si>
    <t>SSC</t>
  </si>
  <si>
    <t>1st Year Mean X̅1</t>
  </si>
  <si>
    <t>2nd Year Mean X̅2</t>
  </si>
  <si>
    <t>3rd Year Mean X̅3</t>
  </si>
  <si>
    <t>SSC = VAR.S(X̅1,X̅2,X̅3)*2*8</t>
  </si>
  <si>
    <t>SSE = (VAR.S(Ist Year)*7)+(VAR.S(2nd Year)*7)+(VAR.S(3rd Year)*7)</t>
  </si>
  <si>
    <t>SST = 23*VAR.S( ALL )</t>
  </si>
  <si>
    <t>MSC</t>
  </si>
  <si>
    <t>MSE</t>
  </si>
  <si>
    <t>SSC/df(between)</t>
  </si>
  <si>
    <t>SSE/ df(within)</t>
  </si>
  <si>
    <t>MSC/MSE</t>
  </si>
  <si>
    <t>Anova: Single Factor</t>
  </si>
  <si>
    <t>SUMMARY</t>
  </si>
  <si>
    <t>Groups</t>
  </si>
  <si>
    <t>Count</t>
  </si>
  <si>
    <t>Average</t>
  </si>
  <si>
    <t>Variance</t>
  </si>
  <si>
    <t>Column 1</t>
  </si>
  <si>
    <t>Column 2</t>
  </si>
  <si>
    <t>Column 3</t>
  </si>
  <si>
    <t>ANOVA</t>
  </si>
  <si>
    <t>Source of Variation</t>
  </si>
  <si>
    <t>P-value</t>
  </si>
  <si>
    <t>F crit</t>
  </si>
  <si>
    <t>Between Groups</t>
  </si>
  <si>
    <t>Within Groups</t>
  </si>
  <si>
    <t>Total</t>
  </si>
  <si>
    <r>
      <t xml:space="preserve">F </t>
    </r>
    <r>
      <rPr>
        <b/>
        <vertAlign val="subscript"/>
        <sz val="11"/>
        <color theme="1"/>
        <rFont val="Calibri"/>
        <family val="2"/>
        <scheme val="minor"/>
      </rPr>
      <t xml:space="preserve">critc </t>
    </r>
  </si>
  <si>
    <t>Delhi</t>
  </si>
  <si>
    <t>Mumbai</t>
  </si>
  <si>
    <t>Bangalore</t>
  </si>
  <si>
    <t>Agent 1</t>
  </si>
  <si>
    <t>Agent 2</t>
  </si>
  <si>
    <t>Agent 3</t>
  </si>
  <si>
    <t>Agent 4</t>
  </si>
  <si>
    <t>Agent 5</t>
  </si>
  <si>
    <t>Agent 6</t>
  </si>
  <si>
    <t>1st</t>
  </si>
  <si>
    <t>3rd</t>
  </si>
  <si>
    <t>2nd</t>
  </si>
  <si>
    <t>Column/ Groups</t>
  </si>
  <si>
    <t>Blocks or Blocking Variable</t>
  </si>
  <si>
    <t>Agent/cities</t>
  </si>
  <si>
    <t>Block mean</t>
  </si>
  <si>
    <t>AGENT VARIATION</t>
  </si>
  <si>
    <t>SSB</t>
  </si>
  <si>
    <t>Sum of Square  Blocks</t>
  </si>
  <si>
    <t>SSE</t>
  </si>
  <si>
    <t>Sum of Square errors</t>
  </si>
  <si>
    <t>MSB</t>
  </si>
  <si>
    <t>Mean Square Blocks</t>
  </si>
  <si>
    <t>Mean Square Errors</t>
  </si>
  <si>
    <t>groups=</t>
  </si>
  <si>
    <t>blocks=</t>
  </si>
  <si>
    <t>n=</t>
  </si>
  <si>
    <t>B</t>
  </si>
  <si>
    <t>DF</t>
  </si>
  <si>
    <t>MF</t>
  </si>
  <si>
    <t>DECOMPOSITION OF VARIANCE</t>
  </si>
  <si>
    <t>TOTAL</t>
  </si>
  <si>
    <t>SST</t>
  </si>
  <si>
    <t>B-1</t>
  </si>
  <si>
    <t>(C-1)(B-1)</t>
  </si>
  <si>
    <t>MST</t>
  </si>
  <si>
    <t>GROUP MEANS</t>
  </si>
  <si>
    <t>Agent1</t>
  </si>
  <si>
    <t>Agent2</t>
  </si>
  <si>
    <t>Agent3</t>
  </si>
  <si>
    <t>Rating</t>
  </si>
  <si>
    <t>Overall Mean</t>
  </si>
  <si>
    <t>Difference</t>
  </si>
  <si>
    <t>Square of diff</t>
  </si>
  <si>
    <t>City</t>
  </si>
  <si>
    <t>Agent</t>
  </si>
  <si>
    <t>Agent4</t>
  </si>
  <si>
    <t>Agent5</t>
  </si>
  <si>
    <t>Agent6</t>
  </si>
  <si>
    <t>SSB=</t>
  </si>
  <si>
    <t>F =</t>
  </si>
  <si>
    <t>Anova: Two-Factor Without Replication</t>
  </si>
  <si>
    <t>Rows</t>
  </si>
  <si>
    <t>Columns</t>
  </si>
  <si>
    <t>Error</t>
  </si>
  <si>
    <t>Anova: Two-Factor With Replication</t>
  </si>
  <si>
    <t>Sample</t>
  </si>
  <si>
    <t>Interaction</t>
  </si>
  <si>
    <t>Within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</si>
</sst>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7D3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Alignment="1"/>
    <xf numFmtId="0" fontId="1" fillId="0" borderId="2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1" fillId="5" borderId="2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11" xfId="0" applyFont="1" applyFill="1" applyBorder="1"/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12" borderId="9" xfId="0" applyFont="1" applyFill="1" applyBorder="1"/>
    <xf numFmtId="0" fontId="4" fillId="12" borderId="10" xfId="0" applyFont="1" applyFill="1" applyBorder="1"/>
    <xf numFmtId="0" fontId="4" fillId="8" borderId="8" xfId="0" applyFont="1" applyFill="1" applyBorder="1"/>
    <xf numFmtId="0" fontId="1" fillId="8" borderId="2" xfId="0" applyFont="1" applyFill="1" applyBorder="1" applyAlignment="1">
      <alignment horizontal="center"/>
    </xf>
    <xf numFmtId="0" fontId="1" fillId="8" borderId="11" xfId="0" applyFont="1" applyFill="1" applyBorder="1"/>
    <xf numFmtId="0" fontId="1" fillId="8" borderId="12" xfId="0" applyFont="1" applyFill="1" applyBorder="1" applyAlignment="1">
      <alignment horizontal="center"/>
    </xf>
    <xf numFmtId="0" fontId="4" fillId="12" borderId="2" xfId="0" applyFont="1" applyFill="1" applyBorder="1"/>
    <xf numFmtId="0" fontId="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/>
    </xf>
    <xf numFmtId="0" fontId="1" fillId="11" borderId="0" xfId="0" applyFont="1" applyFill="1"/>
    <xf numFmtId="0" fontId="1" fillId="11" borderId="0" xfId="0" applyFont="1" applyFill="1" applyAlignment="1">
      <alignment horizontal="center"/>
    </xf>
    <xf numFmtId="2" fontId="0" fillId="0" borderId="0" xfId="0" applyNumberFormat="1"/>
    <xf numFmtId="0" fontId="4" fillId="8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Fill="1"/>
    <xf numFmtId="0" fontId="4" fillId="5" borderId="2" xfId="0" applyFont="1" applyFill="1" applyBorder="1"/>
    <xf numFmtId="0" fontId="0" fillId="5" borderId="0" xfId="0" applyFill="1"/>
    <xf numFmtId="0" fontId="4" fillId="14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5" borderId="2" xfId="0" applyFill="1" applyBorder="1"/>
    <xf numFmtId="0" fontId="6" fillId="0" borderId="15" xfId="0" applyFont="1" applyFill="1" applyBorder="1" applyAlignment="1">
      <alignment horizontal="right"/>
    </xf>
    <xf numFmtId="2" fontId="0" fillId="0" borderId="0" xfId="0" applyNumberFormat="1" applyFill="1" applyBorder="1" applyAlignment="1"/>
    <xf numFmtId="0" fontId="0" fillId="0" borderId="0" xfId="0" quotePrefix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fill>
        <patternFill patternType="none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A7D3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A7D3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A7D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11</xdr:row>
      <xdr:rowOff>171450</xdr:rowOff>
    </xdr:from>
    <xdr:to>
      <xdr:col>22</xdr:col>
      <xdr:colOff>752475</xdr:colOff>
      <xdr:row>12</xdr:row>
      <xdr:rowOff>133350</xdr:rowOff>
    </xdr:to>
    <xdr:sp macro="" textlink="">
      <xdr:nvSpPr>
        <xdr:cNvPr id="2" name="Right Arrow 1"/>
        <xdr:cNvSpPr/>
      </xdr:nvSpPr>
      <xdr:spPr>
        <a:xfrm>
          <a:off x="8734425" y="1466850"/>
          <a:ext cx="695325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J4:M10" totalsRowShown="0" headerRowDxfId="34" headerRowBorderDxfId="33" tableBorderDxfId="32" totalsRowBorderDxfId="31">
  <tableColumns count="4">
    <tableColumn id="1" name="Agent/cities" dataDxfId="30"/>
    <tableColumn id="2" name="Delhi" dataDxfId="29"/>
    <tableColumn id="3" name="Mumbai" dataDxfId="28"/>
    <tableColumn id="4" name="Bangalore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F9" totalsRowShown="0" headerRowDxfId="26" headerRowBorderDxfId="25" tableBorderDxfId="24" totalsRowBorderDxfId="23">
  <tableColumns count="5">
    <tableColumn id="1" name="Agent" dataDxfId="22"/>
    <tableColumn id="2" name="Delhi" dataDxfId="21"/>
    <tableColumn id="3" name="Mumbai" dataDxfId="20"/>
    <tableColumn id="4" name="Bangalore" dataDxfId="19"/>
    <tableColumn id="5" name="Block mean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D16" headerRowCount="0" totalsRowShown="0" headerRowDxfId="17" dataDxfId="15" totalsRowDxfId="13" headerRowBorderDxfId="16" tableBorderDxfId="14" totalsRowBorderDxfId="12">
  <tableColumns count="4">
    <tableColumn id="1" name="Column1" headerRowDxfId="11" dataDxfId="10" totalsRowDxfId="9"/>
    <tableColumn id="2" name="Delhi" headerRowDxfId="8" dataDxfId="7" totalsRowDxfId="6"/>
    <tableColumn id="3" name="Mumbai" headerRowDxfId="5" dataDxfId="4" totalsRowDxfId="3"/>
    <tableColumn id="4" name="Bangalore" headerRowDxfId="2" dataDxfId="1" totalsRow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4"/>
  <sheetViews>
    <sheetView showGridLines="0" tabSelected="1" workbookViewId="0">
      <selection activeCell="H14" sqref="H14"/>
    </sheetView>
  </sheetViews>
  <sheetFormatPr defaultRowHeight="15"/>
  <cols>
    <col min="1" max="1" width="12.7109375" customWidth="1"/>
    <col min="2" max="2" width="4.5703125" customWidth="1"/>
    <col min="3" max="3" width="16.7109375" customWidth="1"/>
    <col min="4" max="4" width="16.28515625" customWidth="1"/>
    <col min="5" max="5" width="17" customWidth="1"/>
    <col min="7" max="7" width="12.7109375" customWidth="1"/>
    <col min="12" max="12" width="9.42578125" customWidth="1"/>
  </cols>
  <sheetData>
    <row r="2" spans="2:12">
      <c r="C2" s="80" t="s">
        <v>4</v>
      </c>
      <c r="D2" s="80"/>
      <c r="E2" s="80"/>
    </row>
    <row r="3" spans="2:12">
      <c r="B3" s="81" t="s">
        <v>5</v>
      </c>
      <c r="C3" s="6" t="s">
        <v>1</v>
      </c>
      <c r="D3" s="6" t="s">
        <v>2</v>
      </c>
      <c r="E3" s="6" t="s">
        <v>3</v>
      </c>
    </row>
    <row r="4" spans="2:12">
      <c r="B4" s="81"/>
      <c r="C4" s="7">
        <v>82</v>
      </c>
      <c r="D4" s="4">
        <v>91</v>
      </c>
      <c r="E4" s="5">
        <v>85</v>
      </c>
    </row>
    <row r="5" spans="2:12">
      <c r="B5" s="81"/>
      <c r="C5" s="7">
        <v>93</v>
      </c>
      <c r="D5" s="4">
        <v>88</v>
      </c>
      <c r="E5" s="5">
        <v>65</v>
      </c>
    </row>
    <row r="6" spans="2:12">
      <c r="B6" s="81"/>
      <c r="C6" s="7">
        <v>61</v>
      </c>
      <c r="D6" s="4">
        <v>83</v>
      </c>
      <c r="E6" s="5">
        <v>98</v>
      </c>
    </row>
    <row r="7" spans="2:12">
      <c r="B7" s="81"/>
      <c r="C7" s="7">
        <v>74</v>
      </c>
      <c r="D7" s="4">
        <v>56</v>
      </c>
      <c r="E7" s="5">
        <v>74</v>
      </c>
      <c r="G7" s="75" t="s">
        <v>29</v>
      </c>
      <c r="H7" s="76"/>
      <c r="I7" s="76"/>
      <c r="J7" s="76"/>
      <c r="K7" s="76"/>
      <c r="L7" s="77"/>
    </row>
    <row r="8" spans="2:12">
      <c r="B8" s="81"/>
      <c r="C8" s="7">
        <v>77</v>
      </c>
      <c r="D8" s="4">
        <v>89</v>
      </c>
      <c r="E8" s="5">
        <v>65</v>
      </c>
      <c r="G8" s="75" t="s">
        <v>30</v>
      </c>
      <c r="H8" s="76"/>
      <c r="I8" s="76"/>
      <c r="J8" s="76"/>
      <c r="K8" s="76"/>
      <c r="L8" s="77"/>
    </row>
    <row r="9" spans="2:12">
      <c r="B9" s="81"/>
      <c r="C9" s="7">
        <v>69</v>
      </c>
      <c r="D9" s="4">
        <v>78</v>
      </c>
      <c r="E9" s="5">
        <v>71</v>
      </c>
      <c r="G9" s="83" t="s">
        <v>31</v>
      </c>
      <c r="H9" s="83"/>
      <c r="I9" s="83"/>
      <c r="J9" s="83"/>
      <c r="K9" s="83"/>
      <c r="L9" s="83"/>
    </row>
    <row r="10" spans="2:12">
      <c r="B10" s="81"/>
      <c r="C10" s="7">
        <v>78</v>
      </c>
      <c r="D10" s="4">
        <v>74</v>
      </c>
      <c r="E10" s="5">
        <v>66</v>
      </c>
    </row>
    <row r="11" spans="2:12">
      <c r="B11" s="81"/>
      <c r="C11" s="7">
        <v>70</v>
      </c>
      <c r="D11" s="4">
        <v>71</v>
      </c>
      <c r="E11" s="5">
        <v>72</v>
      </c>
      <c r="G11" s="82" t="s">
        <v>23</v>
      </c>
      <c r="H11" s="82"/>
    </row>
    <row r="12" spans="2:12">
      <c r="C12" s="8">
        <f>AVERAGE(C4:C11)</f>
        <v>75.5</v>
      </c>
      <c r="D12" s="9">
        <f>AVERAGE(D4:D11)</f>
        <v>78.75</v>
      </c>
      <c r="E12" s="10">
        <f>AVERAGE(E4:E11)</f>
        <v>74.5</v>
      </c>
      <c r="G12" s="15" t="s">
        <v>17</v>
      </c>
      <c r="H12" s="15" t="s">
        <v>20</v>
      </c>
    </row>
    <row r="13" spans="2:12">
      <c r="C13" t="s">
        <v>26</v>
      </c>
      <c r="D13" t="s">
        <v>27</v>
      </c>
      <c r="E13" t="s">
        <v>28</v>
      </c>
      <c r="G13" s="15" t="s">
        <v>18</v>
      </c>
      <c r="H13" s="15" t="s">
        <v>21</v>
      </c>
    </row>
    <row r="14" spans="2:12">
      <c r="G14" s="15" t="s">
        <v>19</v>
      </c>
      <c r="H14" s="15" t="s">
        <v>22</v>
      </c>
    </row>
    <row r="15" spans="2:12">
      <c r="C15" s="17" t="s">
        <v>24</v>
      </c>
      <c r="D15" s="18">
        <f>AVERAGE(C4:E11)</f>
        <v>76.25</v>
      </c>
      <c r="G15" s="3"/>
      <c r="H15" s="3"/>
    </row>
    <row r="16" spans="2:12">
      <c r="C16" s="17"/>
      <c r="D16" s="18"/>
      <c r="G16" s="20" t="s">
        <v>32</v>
      </c>
      <c r="H16" s="74" t="s">
        <v>34</v>
      </c>
      <c r="I16" s="74"/>
    </row>
    <row r="17" spans="3:9">
      <c r="C17" s="12" t="s">
        <v>7</v>
      </c>
      <c r="D17" s="12" t="s">
        <v>8</v>
      </c>
      <c r="G17" s="21" t="s">
        <v>33</v>
      </c>
      <c r="H17" s="21" t="s">
        <v>35</v>
      </c>
      <c r="I17" s="22"/>
    </row>
    <row r="18" spans="3:9">
      <c r="C18" s="11">
        <v>24</v>
      </c>
      <c r="D18" s="11">
        <v>3</v>
      </c>
      <c r="G18" s="24" t="s">
        <v>13</v>
      </c>
      <c r="H18" s="78" t="s">
        <v>36</v>
      </c>
      <c r="I18" s="79"/>
    </row>
    <row r="19" spans="3:9">
      <c r="C19" s="11"/>
      <c r="D19" s="11"/>
      <c r="G19" s="25"/>
      <c r="H19" s="25"/>
      <c r="I19" s="25"/>
    </row>
    <row r="20" spans="3:9">
      <c r="C20" s="1"/>
      <c r="D20" s="1"/>
    </row>
    <row r="21" spans="3:9" ht="18">
      <c r="C21" s="26" t="s">
        <v>9</v>
      </c>
      <c r="D21" s="26" t="s">
        <v>10</v>
      </c>
      <c r="E21" s="26" t="s">
        <v>11</v>
      </c>
      <c r="F21" s="26" t="s">
        <v>12</v>
      </c>
      <c r="G21" s="26" t="s">
        <v>13</v>
      </c>
      <c r="H21" s="26" t="s">
        <v>53</v>
      </c>
    </row>
    <row r="22" spans="3:9">
      <c r="C22" s="23" t="s">
        <v>14</v>
      </c>
      <c r="D22" s="23">
        <f>D18-1</f>
        <v>2</v>
      </c>
      <c r="E22" s="23">
        <f>VAR(C12:E12)*2*8</f>
        <v>79</v>
      </c>
      <c r="F22" s="23">
        <f>E22/D22</f>
        <v>39.5</v>
      </c>
      <c r="G22" s="23">
        <f>F22/F23</f>
        <v>0.32715440741471108</v>
      </c>
      <c r="H22" s="24">
        <v>3.4660000000000002</v>
      </c>
    </row>
    <row r="23" spans="3:9">
      <c r="C23" s="23" t="s">
        <v>15</v>
      </c>
      <c r="D23" s="23">
        <f>C18-D18</f>
        <v>21</v>
      </c>
      <c r="E23" s="23">
        <f>(VAR(C4:C11)*7) + (VAR(D4:D11)*7) + (VAR(E4:E11)*7)</f>
        <v>2535.5</v>
      </c>
      <c r="F23" s="23">
        <f>E23/D23</f>
        <v>120.73809523809524</v>
      </c>
      <c r="G23" s="23"/>
      <c r="H23" s="13"/>
    </row>
    <row r="24" spans="3:9">
      <c r="C24" s="23" t="s">
        <v>16</v>
      </c>
      <c r="D24" s="23">
        <f>C18-1</f>
        <v>23</v>
      </c>
      <c r="E24" s="23">
        <f>23*VAR(C4:E11)</f>
        <v>2614.5</v>
      </c>
      <c r="F24" s="23"/>
      <c r="G24" s="23"/>
      <c r="H24" s="13"/>
    </row>
  </sheetData>
  <mergeCells count="8">
    <mergeCell ref="H16:I16"/>
    <mergeCell ref="G7:L7"/>
    <mergeCell ref="H18:I18"/>
    <mergeCell ref="C2:E2"/>
    <mergeCell ref="B3:B11"/>
    <mergeCell ref="G11:H11"/>
    <mergeCell ref="G8:L8"/>
    <mergeCell ref="G9:L9"/>
  </mergeCells>
  <pageMargins left="0.7" right="0.7" top="0.75" bottom="0.75" header="0.3" footer="0.3"/>
  <ignoredErrors>
    <ignoredError sqref="E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3:M12"/>
  <sheetViews>
    <sheetView showGridLines="0" topLeftCell="C3" workbookViewId="0">
      <selection activeCell="F27" sqref="F27"/>
    </sheetView>
  </sheetViews>
  <sheetFormatPr defaultRowHeight="15"/>
  <cols>
    <col min="8" max="8" width="11.42578125" customWidth="1"/>
    <col min="9" max="9" width="7.7109375" customWidth="1"/>
    <col min="10" max="10" width="12.140625" customWidth="1"/>
    <col min="11" max="11" width="9.28515625" customWidth="1"/>
    <col min="12" max="12" width="10.5703125" customWidth="1"/>
    <col min="13" max="13" width="12" customWidth="1"/>
  </cols>
  <sheetData>
    <row r="3" spans="2:13">
      <c r="C3" s="80" t="s">
        <v>4</v>
      </c>
      <c r="D3" s="80"/>
      <c r="E3" s="80"/>
      <c r="I3" s="1"/>
      <c r="J3" s="1"/>
      <c r="K3" s="80" t="s">
        <v>66</v>
      </c>
      <c r="L3" s="80"/>
      <c r="M3" s="80"/>
    </row>
    <row r="4" spans="2:13">
      <c r="B4" s="81" t="s">
        <v>5</v>
      </c>
      <c r="C4" s="6" t="s">
        <v>1</v>
      </c>
      <c r="D4" s="6" t="s">
        <v>2</v>
      </c>
      <c r="E4" s="6" t="s">
        <v>3</v>
      </c>
      <c r="I4" s="1"/>
      <c r="J4" s="37" t="s">
        <v>68</v>
      </c>
      <c r="K4" s="35" t="s">
        <v>54</v>
      </c>
      <c r="L4" s="35" t="s">
        <v>55</v>
      </c>
      <c r="M4" s="36" t="s">
        <v>56</v>
      </c>
    </row>
    <row r="5" spans="2:13">
      <c r="B5" s="81"/>
      <c r="C5" s="7">
        <v>82</v>
      </c>
      <c r="D5" s="4">
        <v>91</v>
      </c>
      <c r="E5" s="5">
        <v>85</v>
      </c>
      <c r="I5" s="84" t="s">
        <v>67</v>
      </c>
      <c r="J5" s="30" t="s">
        <v>57</v>
      </c>
      <c r="K5" s="15" t="s">
        <v>63</v>
      </c>
      <c r="L5" s="15" t="s">
        <v>64</v>
      </c>
      <c r="M5" s="32" t="s">
        <v>65</v>
      </c>
    </row>
    <row r="6" spans="2:13">
      <c r="B6" s="81"/>
      <c r="C6" s="7">
        <v>93</v>
      </c>
      <c r="D6" s="4">
        <v>88</v>
      </c>
      <c r="E6" s="5">
        <v>65</v>
      </c>
      <c r="I6" s="84"/>
      <c r="J6" s="30" t="s">
        <v>58</v>
      </c>
      <c r="K6" s="15" t="s">
        <v>65</v>
      </c>
      <c r="L6" s="15" t="s">
        <v>63</v>
      </c>
      <c r="M6" s="32" t="s">
        <v>64</v>
      </c>
    </row>
    <row r="7" spans="2:13">
      <c r="B7" s="81"/>
      <c r="C7" s="7">
        <v>61</v>
      </c>
      <c r="D7" s="4">
        <v>83</v>
      </c>
      <c r="E7" s="5">
        <v>98</v>
      </c>
      <c r="I7" s="84"/>
      <c r="J7" s="30" t="s">
        <v>59</v>
      </c>
      <c r="K7" s="15" t="s">
        <v>64</v>
      </c>
      <c r="L7" s="15" t="s">
        <v>63</v>
      </c>
      <c r="M7" s="32" t="s">
        <v>65</v>
      </c>
    </row>
    <row r="8" spans="2:13">
      <c r="B8" s="81"/>
      <c r="C8" s="7">
        <v>74</v>
      </c>
      <c r="D8" s="4">
        <v>56</v>
      </c>
      <c r="E8" s="5">
        <v>74</v>
      </c>
      <c r="I8" s="84"/>
      <c r="J8" s="30" t="s">
        <v>60</v>
      </c>
      <c r="K8" s="15" t="s">
        <v>64</v>
      </c>
      <c r="L8" s="15" t="s">
        <v>65</v>
      </c>
      <c r="M8" s="32" t="s">
        <v>63</v>
      </c>
    </row>
    <row r="9" spans="2:13">
      <c r="B9" s="81"/>
      <c r="C9" s="7">
        <v>77</v>
      </c>
      <c r="D9" s="4">
        <v>89</v>
      </c>
      <c r="E9" s="5">
        <v>65</v>
      </c>
      <c r="I9" s="84"/>
      <c r="J9" s="30" t="s">
        <v>61</v>
      </c>
      <c r="K9" s="15" t="s">
        <v>65</v>
      </c>
      <c r="L9" s="15" t="s">
        <v>64</v>
      </c>
      <c r="M9" s="32" t="s">
        <v>63</v>
      </c>
    </row>
    <row r="10" spans="2:13">
      <c r="B10" s="81"/>
      <c r="C10" s="7">
        <v>69</v>
      </c>
      <c r="D10" s="4">
        <v>78</v>
      </c>
      <c r="E10" s="5">
        <v>71</v>
      </c>
      <c r="I10" s="84"/>
      <c r="J10" s="31" t="s">
        <v>62</v>
      </c>
      <c r="K10" s="33" t="s">
        <v>63</v>
      </c>
      <c r="L10" s="33" t="s">
        <v>64</v>
      </c>
      <c r="M10" s="34" t="s">
        <v>65</v>
      </c>
    </row>
    <row r="11" spans="2:13">
      <c r="B11" s="81"/>
      <c r="C11" s="7">
        <v>78</v>
      </c>
      <c r="D11" s="4">
        <v>74</v>
      </c>
      <c r="E11" s="5">
        <v>66</v>
      </c>
    </row>
    <row r="12" spans="2:13">
      <c r="B12" s="81"/>
      <c r="C12" s="7">
        <v>70</v>
      </c>
      <c r="D12" s="4">
        <v>71</v>
      </c>
      <c r="E12" s="5">
        <v>72</v>
      </c>
    </row>
  </sheetData>
  <mergeCells count="4">
    <mergeCell ref="C3:E3"/>
    <mergeCell ref="B4:B12"/>
    <mergeCell ref="K3:M3"/>
    <mergeCell ref="I5:I1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H15"/>
  <sheetViews>
    <sheetView showGridLines="0" workbookViewId="0">
      <selection activeCell="L17" sqref="L17"/>
    </sheetView>
  </sheetViews>
  <sheetFormatPr defaultRowHeight="15"/>
  <cols>
    <col min="1" max="1" width="4.85546875" customWidth="1"/>
    <col min="2" max="2" width="16.7109375" customWidth="1"/>
  </cols>
  <sheetData>
    <row r="1" spans="2:8">
      <c r="B1" t="s">
        <v>37</v>
      </c>
    </row>
    <row r="3" spans="2:8" ht="15.75" thickBot="1">
      <c r="B3" t="s">
        <v>38</v>
      </c>
    </row>
    <row r="4" spans="2:8">
      <c r="B4" s="29" t="s">
        <v>39</v>
      </c>
      <c r="C4" s="29" t="s">
        <v>40</v>
      </c>
      <c r="D4" s="29" t="s">
        <v>6</v>
      </c>
      <c r="E4" s="29" t="s">
        <v>41</v>
      </c>
      <c r="F4" s="29" t="s">
        <v>42</v>
      </c>
    </row>
    <row r="5" spans="2:8">
      <c r="B5" s="27" t="s">
        <v>43</v>
      </c>
      <c r="C5" s="27">
        <v>8</v>
      </c>
      <c r="D5" s="27">
        <v>604</v>
      </c>
      <c r="E5" s="27">
        <v>75.5</v>
      </c>
      <c r="F5" s="27">
        <v>91.714285714285708</v>
      </c>
    </row>
    <row r="6" spans="2:8">
      <c r="B6" s="27" t="s">
        <v>44</v>
      </c>
      <c r="C6" s="27">
        <v>8</v>
      </c>
      <c r="D6" s="27">
        <v>630</v>
      </c>
      <c r="E6" s="27">
        <v>78.75</v>
      </c>
      <c r="F6" s="27">
        <v>137.07142857142858</v>
      </c>
    </row>
    <row r="7" spans="2:8" ht="15.75" thickBot="1">
      <c r="B7" s="28" t="s">
        <v>45</v>
      </c>
      <c r="C7" s="28">
        <v>8</v>
      </c>
      <c r="D7" s="28">
        <v>596</v>
      </c>
      <c r="E7" s="28">
        <v>74.5</v>
      </c>
      <c r="F7" s="28">
        <v>133.42857142857142</v>
      </c>
    </row>
    <row r="10" spans="2:8" ht="15.75" thickBot="1">
      <c r="B10" t="s">
        <v>46</v>
      </c>
    </row>
    <row r="11" spans="2:8">
      <c r="B11" s="29" t="s">
        <v>47</v>
      </c>
      <c r="C11" s="29" t="s">
        <v>11</v>
      </c>
      <c r="D11" s="29" t="s">
        <v>10</v>
      </c>
      <c r="E11" s="29" t="s">
        <v>12</v>
      </c>
      <c r="F11" s="29" t="s">
        <v>13</v>
      </c>
      <c r="G11" s="29" t="s">
        <v>48</v>
      </c>
      <c r="H11" s="29" t="s">
        <v>49</v>
      </c>
    </row>
    <row r="12" spans="2:8">
      <c r="B12" s="27" t="s">
        <v>50</v>
      </c>
      <c r="C12" s="27">
        <v>79</v>
      </c>
      <c r="D12" s="27">
        <v>2</v>
      </c>
      <c r="E12" s="27">
        <v>39.5</v>
      </c>
      <c r="F12" s="27">
        <v>0.32715440741471108</v>
      </c>
      <c r="G12" s="27">
        <v>0.72458138336684619</v>
      </c>
      <c r="H12" s="27">
        <v>3.4668001115942788</v>
      </c>
    </row>
    <row r="13" spans="2:8">
      <c r="B13" s="27" t="s">
        <v>51</v>
      </c>
      <c r="C13" s="27">
        <v>2535.5</v>
      </c>
      <c r="D13" s="27">
        <v>21</v>
      </c>
      <c r="E13" s="27">
        <v>120.73809523809524</v>
      </c>
      <c r="F13" s="27"/>
      <c r="G13" s="27"/>
      <c r="H13" s="27"/>
    </row>
    <row r="14" spans="2:8">
      <c r="B14" s="27"/>
      <c r="C14" s="27"/>
      <c r="D14" s="27"/>
      <c r="E14" s="27"/>
      <c r="F14" s="27"/>
      <c r="G14" s="27"/>
      <c r="H14" s="27"/>
    </row>
    <row r="15" spans="2:8" ht="15.75" thickBot="1">
      <c r="B15" s="28" t="s">
        <v>52</v>
      </c>
      <c r="C15" s="28">
        <v>2614.5</v>
      </c>
      <c r="D15" s="28">
        <v>23</v>
      </c>
      <c r="E15" s="28"/>
      <c r="F15" s="28"/>
      <c r="G15" s="28"/>
      <c r="H1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Y36"/>
  <sheetViews>
    <sheetView showGridLines="0" topLeftCell="A7" workbookViewId="0">
      <selection activeCell="E21" sqref="E21"/>
    </sheetView>
  </sheetViews>
  <sheetFormatPr defaultRowHeight="15"/>
  <cols>
    <col min="1" max="1" width="7.140625" customWidth="1"/>
    <col min="2" max="2" width="12" customWidth="1"/>
    <col min="3" max="3" width="13.85546875" customWidth="1"/>
    <col min="4" max="4" width="14.28515625" customWidth="1"/>
    <col min="5" max="5" width="14.7109375" customWidth="1"/>
    <col min="6" max="6" width="12" style="3" customWidth="1"/>
    <col min="8" max="8" width="7.5703125" customWidth="1"/>
    <col min="9" max="9" width="2.85546875" style="3" customWidth="1"/>
    <col min="11" max="11" width="10.42578125" customWidth="1"/>
    <col min="13" max="13" width="12.5703125" customWidth="1"/>
    <col min="14" max="14" width="10.42578125" customWidth="1"/>
    <col min="15" max="15" width="10" customWidth="1"/>
    <col min="16" max="16" width="10.5703125" customWidth="1"/>
    <col min="17" max="17" width="13" customWidth="1"/>
  </cols>
  <sheetData>
    <row r="2" spans="1:25" ht="30">
      <c r="A2" s="85" t="s">
        <v>70</v>
      </c>
      <c r="B2" s="37" t="s">
        <v>99</v>
      </c>
      <c r="C2" s="35" t="s">
        <v>54</v>
      </c>
      <c r="D2" s="35" t="s">
        <v>55</v>
      </c>
      <c r="E2" s="41" t="s">
        <v>56</v>
      </c>
      <c r="F2" s="50" t="s">
        <v>69</v>
      </c>
      <c r="L2" s="58" t="s">
        <v>99</v>
      </c>
      <c r="M2" s="58" t="s">
        <v>98</v>
      </c>
      <c r="N2" s="58" t="s">
        <v>94</v>
      </c>
      <c r="O2" s="58" t="s">
        <v>95</v>
      </c>
      <c r="P2" s="58" t="s">
        <v>96</v>
      </c>
      <c r="Q2" s="58" t="s">
        <v>97</v>
      </c>
      <c r="R2" s="58"/>
    </row>
    <row r="3" spans="1:25">
      <c r="A3" s="85"/>
      <c r="B3" s="30" t="s">
        <v>57</v>
      </c>
      <c r="C3" s="15">
        <v>75</v>
      </c>
      <c r="D3" s="15">
        <v>75</v>
      </c>
      <c r="E3" s="15">
        <v>90</v>
      </c>
      <c r="F3" s="42">
        <f>AVERAGE(Table13[[#This Row],[Delhi]:[Bangalore]])</f>
        <v>80</v>
      </c>
      <c r="H3" s="14" t="s">
        <v>80</v>
      </c>
      <c r="I3" s="14" t="s">
        <v>7</v>
      </c>
      <c r="J3" s="14">
        <v>18</v>
      </c>
      <c r="L3" t="s">
        <v>91</v>
      </c>
      <c r="M3" s="57" t="s">
        <v>54</v>
      </c>
      <c r="N3">
        <f>Table13[[#This Row],[Delhi]]</f>
        <v>75</v>
      </c>
      <c r="O3" s="49">
        <f>F9</f>
        <v>69.722222222222229</v>
      </c>
      <c r="P3" s="49">
        <f>N3-O3</f>
        <v>5.2777777777777715</v>
      </c>
      <c r="Q3" s="51">
        <f>P3*P3</f>
        <v>27.854938271604873</v>
      </c>
    </row>
    <row r="4" spans="1:25">
      <c r="A4" s="85"/>
      <c r="B4" s="30" t="s">
        <v>58</v>
      </c>
      <c r="C4" s="15">
        <v>70</v>
      </c>
      <c r="D4" s="15">
        <v>70</v>
      </c>
      <c r="E4" s="15">
        <v>70</v>
      </c>
      <c r="F4" s="42">
        <f>AVERAGE(Table13[[#This Row],[Delhi]:[Bangalore]])</f>
        <v>70</v>
      </c>
      <c r="H4" s="14" t="s">
        <v>78</v>
      </c>
      <c r="I4" s="14" t="s">
        <v>8</v>
      </c>
      <c r="J4" s="14">
        <v>3</v>
      </c>
      <c r="L4" t="s">
        <v>91</v>
      </c>
      <c r="M4" s="57" t="s">
        <v>55</v>
      </c>
      <c r="N4">
        <f>D3</f>
        <v>75</v>
      </c>
      <c r="O4" s="49">
        <f>O3</f>
        <v>69.722222222222229</v>
      </c>
      <c r="P4" s="49">
        <f>N4-O4</f>
        <v>5.2777777777777715</v>
      </c>
      <c r="Q4" s="51">
        <f t="shared" ref="Q4:Q20" si="0">P4*P4</f>
        <v>27.854938271604873</v>
      </c>
    </row>
    <row r="5" spans="1:25">
      <c r="A5" s="85"/>
      <c r="B5" s="30" t="s">
        <v>59</v>
      </c>
      <c r="C5" s="15">
        <v>50</v>
      </c>
      <c r="D5" s="15">
        <v>55</v>
      </c>
      <c r="E5" s="15">
        <v>80</v>
      </c>
      <c r="F5" s="53">
        <f>AVERAGE(Table13[[#This Row],[Delhi]:[Bangalore]])</f>
        <v>61.666666666666664</v>
      </c>
      <c r="H5" s="14" t="s">
        <v>79</v>
      </c>
      <c r="I5" s="14" t="s">
        <v>81</v>
      </c>
      <c r="J5" s="14">
        <v>6</v>
      </c>
      <c r="L5" t="s">
        <v>91</v>
      </c>
      <c r="M5" s="57" t="s">
        <v>56</v>
      </c>
      <c r="N5">
        <f>E3</f>
        <v>90</v>
      </c>
      <c r="O5" s="49">
        <f t="shared" ref="O5:O20" si="1">O4</f>
        <v>69.722222222222229</v>
      </c>
      <c r="P5" s="49">
        <f>N5-O5</f>
        <v>20.277777777777771</v>
      </c>
      <c r="Q5" s="51">
        <f t="shared" si="0"/>
        <v>411.188271604938</v>
      </c>
    </row>
    <row r="6" spans="1:25">
      <c r="A6" s="85"/>
      <c r="B6" s="30" t="s">
        <v>60</v>
      </c>
      <c r="C6" s="15">
        <v>65</v>
      </c>
      <c r="D6" s="15">
        <v>60</v>
      </c>
      <c r="E6" s="15">
        <v>85</v>
      </c>
      <c r="F6" s="42">
        <f>AVERAGE(Table13[[#This Row],[Delhi]:[Bangalore]])</f>
        <v>70</v>
      </c>
      <c r="L6" t="s">
        <v>92</v>
      </c>
      <c r="M6" s="57" t="s">
        <v>54</v>
      </c>
      <c r="N6">
        <f>C4</f>
        <v>70</v>
      </c>
      <c r="O6" s="49">
        <f t="shared" si="1"/>
        <v>69.722222222222229</v>
      </c>
      <c r="P6" s="49">
        <f t="shared" ref="P6:P20" si="2">N6-O6</f>
        <v>0.27777777777777146</v>
      </c>
      <c r="Q6" s="51">
        <f t="shared" si="0"/>
        <v>7.7160493827156978E-2</v>
      </c>
    </row>
    <row r="7" spans="1:25">
      <c r="A7" s="85"/>
      <c r="B7" s="30" t="s">
        <v>61</v>
      </c>
      <c r="C7" s="15">
        <v>80</v>
      </c>
      <c r="D7" s="15">
        <v>65</v>
      </c>
      <c r="E7" s="15">
        <v>80</v>
      </c>
      <c r="F7" s="42">
        <f>AVERAGE(Table13[[#This Row],[Delhi]:[Bangalore]])</f>
        <v>75</v>
      </c>
      <c r="L7" t="s">
        <v>92</v>
      </c>
      <c r="M7" s="57" t="s">
        <v>55</v>
      </c>
      <c r="N7">
        <f>D4</f>
        <v>70</v>
      </c>
      <c r="O7" s="49">
        <f t="shared" si="1"/>
        <v>69.722222222222229</v>
      </c>
      <c r="P7" s="49">
        <f t="shared" si="2"/>
        <v>0.27777777777777146</v>
      </c>
      <c r="Q7" s="51">
        <f t="shared" si="0"/>
        <v>7.7160493827156978E-2</v>
      </c>
    </row>
    <row r="8" spans="1:25">
      <c r="A8" s="85"/>
      <c r="B8" s="31" t="s">
        <v>62</v>
      </c>
      <c r="C8" s="33">
        <v>65</v>
      </c>
      <c r="D8" s="33">
        <v>65</v>
      </c>
      <c r="E8" s="15">
        <v>55</v>
      </c>
      <c r="F8" s="53">
        <f>AVERAGE(Table13[[#This Row],[Delhi]:[Bangalore]])</f>
        <v>61.666666666666664</v>
      </c>
      <c r="L8" t="s">
        <v>92</v>
      </c>
      <c r="M8" s="57" t="s">
        <v>56</v>
      </c>
      <c r="N8">
        <f>E4</f>
        <v>70</v>
      </c>
      <c r="O8" s="49">
        <f t="shared" si="1"/>
        <v>69.722222222222229</v>
      </c>
      <c r="P8" s="49">
        <f t="shared" si="2"/>
        <v>0.27777777777777146</v>
      </c>
      <c r="Q8" s="51">
        <f t="shared" si="0"/>
        <v>7.7160493827156978E-2</v>
      </c>
    </row>
    <row r="9" spans="1:25">
      <c r="A9" s="85"/>
      <c r="B9" s="39"/>
      <c r="C9" s="40">
        <v>67.5</v>
      </c>
      <c r="D9" s="40">
        <v>65</v>
      </c>
      <c r="E9" s="38">
        <v>76.67</v>
      </c>
      <c r="F9" s="54">
        <f>AVERAGE(C3:E8)</f>
        <v>69.722222222222229</v>
      </c>
      <c r="L9" t="s">
        <v>93</v>
      </c>
      <c r="M9" s="57" t="s">
        <v>54</v>
      </c>
      <c r="N9">
        <f>C5</f>
        <v>50</v>
      </c>
      <c r="O9" s="49">
        <f t="shared" si="1"/>
        <v>69.722222222222229</v>
      </c>
      <c r="P9" s="49">
        <f t="shared" si="2"/>
        <v>-19.722222222222229</v>
      </c>
      <c r="Q9" s="51">
        <f t="shared" si="0"/>
        <v>388.96604938271628</v>
      </c>
    </row>
    <row r="10" spans="1:25">
      <c r="B10" s="80" t="s">
        <v>90</v>
      </c>
      <c r="C10" s="80"/>
      <c r="D10" s="80"/>
      <c r="E10" s="80"/>
      <c r="L10" t="s">
        <v>93</v>
      </c>
      <c r="M10" s="57" t="s">
        <v>55</v>
      </c>
      <c r="N10">
        <f>D5</f>
        <v>55</v>
      </c>
      <c r="O10" s="49">
        <f t="shared" si="1"/>
        <v>69.722222222222229</v>
      </c>
      <c r="P10" s="49">
        <f t="shared" si="2"/>
        <v>-14.722222222222229</v>
      </c>
      <c r="Q10" s="51">
        <f t="shared" si="0"/>
        <v>216.74382716049402</v>
      </c>
    </row>
    <row r="11" spans="1:25">
      <c r="L11" t="s">
        <v>93</v>
      </c>
      <c r="M11" s="57" t="s">
        <v>56</v>
      </c>
      <c r="N11">
        <f>E5</f>
        <v>80</v>
      </c>
      <c r="O11" s="49">
        <f t="shared" si="1"/>
        <v>69.722222222222229</v>
      </c>
      <c r="P11" s="49">
        <f t="shared" si="2"/>
        <v>10.277777777777771</v>
      </c>
      <c r="Q11" s="51">
        <f t="shared" si="0"/>
        <v>105.63271604938258</v>
      </c>
      <c r="U11" s="80" t="s">
        <v>71</v>
      </c>
      <c r="V11" s="80"/>
      <c r="X11" s="80" t="s">
        <v>75</v>
      </c>
      <c r="Y11" s="80"/>
    </row>
    <row r="12" spans="1:25" ht="18.75">
      <c r="B12" s="47"/>
      <c r="C12" s="48" t="s">
        <v>85</v>
      </c>
      <c r="D12" s="88" t="s">
        <v>84</v>
      </c>
      <c r="E12" s="88"/>
      <c r="F12" s="88"/>
      <c r="G12" s="89" t="s">
        <v>104</v>
      </c>
      <c r="H12" s="59" t="s">
        <v>32</v>
      </c>
      <c r="I12" s="89" t="s">
        <v>0</v>
      </c>
      <c r="J12" s="90">
        <f>D18/F18</f>
        <v>2.903225806451613</v>
      </c>
      <c r="L12" t="s">
        <v>100</v>
      </c>
      <c r="M12" s="57" t="s">
        <v>54</v>
      </c>
      <c r="N12">
        <f>C8</f>
        <v>65</v>
      </c>
      <c r="O12" s="49">
        <f t="shared" si="1"/>
        <v>69.722222222222229</v>
      </c>
      <c r="P12" s="49">
        <f t="shared" si="2"/>
        <v>-4.7222222222222285</v>
      </c>
      <c r="Q12" s="51">
        <f t="shared" si="0"/>
        <v>22.299382716049443</v>
      </c>
      <c r="U12" s="86" t="s">
        <v>72</v>
      </c>
      <c r="V12" s="86"/>
      <c r="W12" s="43" t="s">
        <v>10</v>
      </c>
      <c r="X12" s="82" t="s">
        <v>76</v>
      </c>
      <c r="Y12" s="82"/>
    </row>
    <row r="13" spans="1:25">
      <c r="B13" s="45" t="s">
        <v>11</v>
      </c>
      <c r="C13" s="46" t="s">
        <v>86</v>
      </c>
      <c r="D13" s="46" t="s">
        <v>25</v>
      </c>
      <c r="E13" s="46" t="s">
        <v>71</v>
      </c>
      <c r="F13" s="46" t="s">
        <v>73</v>
      </c>
      <c r="G13" s="89"/>
      <c r="H13" s="60" t="s">
        <v>33</v>
      </c>
      <c r="I13" s="89"/>
      <c r="J13" s="90"/>
      <c r="L13" t="s">
        <v>100</v>
      </c>
      <c r="M13" s="57" t="s">
        <v>55</v>
      </c>
      <c r="N13">
        <v>60</v>
      </c>
      <c r="O13" s="49">
        <f t="shared" si="1"/>
        <v>69.722222222222229</v>
      </c>
      <c r="P13" s="49">
        <f t="shared" si="2"/>
        <v>-9.7222222222222285</v>
      </c>
      <c r="Q13" s="51">
        <f t="shared" si="0"/>
        <v>94.521604938271722</v>
      </c>
      <c r="U13" s="87" t="s">
        <v>73</v>
      </c>
      <c r="V13" s="87"/>
      <c r="W13" s="19"/>
      <c r="X13" s="80" t="s">
        <v>33</v>
      </c>
      <c r="Y13" s="80"/>
    </row>
    <row r="14" spans="1:25">
      <c r="B14" s="2"/>
      <c r="C14" s="2">
        <v>2023.61</v>
      </c>
      <c r="D14" s="2">
        <v>453.06</v>
      </c>
      <c r="E14" s="2">
        <v>790.28</v>
      </c>
      <c r="F14" s="2">
        <f>C14-D14-E14</f>
        <v>780.27</v>
      </c>
      <c r="G14" s="1"/>
      <c r="H14" s="11"/>
      <c r="I14" s="11"/>
      <c r="J14" s="16"/>
      <c r="L14" t="s">
        <v>100</v>
      </c>
      <c r="M14" s="57" t="s">
        <v>56</v>
      </c>
      <c r="N14">
        <v>85</v>
      </c>
      <c r="O14" s="49">
        <f t="shared" si="1"/>
        <v>69.722222222222229</v>
      </c>
      <c r="P14" s="49">
        <f t="shared" si="2"/>
        <v>15.277777777777771</v>
      </c>
      <c r="Q14" s="51">
        <f t="shared" si="0"/>
        <v>233.41049382716031</v>
      </c>
      <c r="U14" s="44"/>
      <c r="V14" s="44"/>
      <c r="W14" s="19"/>
      <c r="X14" s="11"/>
      <c r="Y14" s="11"/>
    </row>
    <row r="15" spans="1:25">
      <c r="B15" s="55" t="s">
        <v>82</v>
      </c>
      <c r="C15" s="55" t="s">
        <v>22</v>
      </c>
      <c r="D15" s="55" t="s">
        <v>20</v>
      </c>
      <c r="E15" s="55" t="s">
        <v>87</v>
      </c>
      <c r="F15" s="55" t="s">
        <v>88</v>
      </c>
      <c r="G15" s="91" t="s">
        <v>104</v>
      </c>
      <c r="H15" s="61" t="s">
        <v>75</v>
      </c>
      <c r="I15" s="91" t="s">
        <v>0</v>
      </c>
      <c r="J15" s="92">
        <f>E18/F18</f>
        <v>2.0256577851256612</v>
      </c>
      <c r="L15" t="s">
        <v>101</v>
      </c>
      <c r="M15" s="57" t="s">
        <v>54</v>
      </c>
      <c r="N15">
        <f>C7</f>
        <v>80</v>
      </c>
      <c r="O15" s="49">
        <f t="shared" si="1"/>
        <v>69.722222222222229</v>
      </c>
      <c r="P15" s="49">
        <f t="shared" si="2"/>
        <v>10.277777777777771</v>
      </c>
      <c r="Q15" s="51">
        <f t="shared" si="0"/>
        <v>105.63271604938258</v>
      </c>
      <c r="U15" s="80" t="s">
        <v>74</v>
      </c>
      <c r="V15" s="80"/>
      <c r="X15" s="80" t="s">
        <v>77</v>
      </c>
      <c r="Y15" s="80"/>
    </row>
    <row r="16" spans="1:25">
      <c r="B16" s="2"/>
      <c r="C16" s="2">
        <v>17</v>
      </c>
      <c r="D16" s="2">
        <v>2</v>
      </c>
      <c r="E16" s="2">
        <v>5</v>
      </c>
      <c r="F16" s="2">
        <v>10</v>
      </c>
      <c r="G16" s="91"/>
      <c r="H16" s="62" t="s">
        <v>33</v>
      </c>
      <c r="I16" s="91"/>
      <c r="J16" s="92"/>
      <c r="L16" t="s">
        <v>101</v>
      </c>
      <c r="M16" s="57" t="s">
        <v>55</v>
      </c>
      <c r="N16">
        <f>D7</f>
        <v>65</v>
      </c>
      <c r="O16" s="49">
        <f t="shared" si="1"/>
        <v>69.722222222222229</v>
      </c>
      <c r="P16" s="49">
        <f t="shared" si="2"/>
        <v>-4.7222222222222285</v>
      </c>
      <c r="Q16" s="51">
        <f t="shared" si="0"/>
        <v>22.299382716049443</v>
      </c>
      <c r="U16" s="11"/>
      <c r="V16" s="11"/>
      <c r="X16" s="11"/>
      <c r="Y16" s="11"/>
    </row>
    <row r="17" spans="2:17">
      <c r="B17" s="56" t="s">
        <v>83</v>
      </c>
      <c r="C17" s="56" t="s">
        <v>89</v>
      </c>
      <c r="D17" s="56" t="s">
        <v>32</v>
      </c>
      <c r="E17" s="56" t="s">
        <v>75</v>
      </c>
      <c r="F17" s="56" t="s">
        <v>33</v>
      </c>
      <c r="L17" t="s">
        <v>101</v>
      </c>
      <c r="M17" s="57" t="s">
        <v>56</v>
      </c>
      <c r="N17">
        <f>E7</f>
        <v>80</v>
      </c>
      <c r="O17" s="49">
        <f t="shared" si="1"/>
        <v>69.722222222222229</v>
      </c>
      <c r="P17" s="49">
        <f t="shared" si="2"/>
        <v>10.277777777777771</v>
      </c>
      <c r="Q17" s="51">
        <f t="shared" si="0"/>
        <v>105.63271604938258</v>
      </c>
    </row>
    <row r="18" spans="2:17">
      <c r="C18" s="51">
        <f>C14/C16</f>
        <v>119.03588235294117</v>
      </c>
      <c r="D18" s="51">
        <f t="shared" ref="D18:F18" si="3">D14/D16</f>
        <v>226.53</v>
      </c>
      <c r="E18" s="51">
        <f t="shared" si="3"/>
        <v>158.05599999999998</v>
      </c>
      <c r="F18" s="51">
        <f t="shared" si="3"/>
        <v>78.027000000000001</v>
      </c>
      <c r="L18" t="s">
        <v>102</v>
      </c>
      <c r="M18" s="57" t="s">
        <v>54</v>
      </c>
      <c r="N18">
        <f>C8</f>
        <v>65</v>
      </c>
      <c r="O18" s="49">
        <f t="shared" si="1"/>
        <v>69.722222222222229</v>
      </c>
      <c r="P18" s="49">
        <f t="shared" si="2"/>
        <v>-4.7222222222222285</v>
      </c>
      <c r="Q18" s="51">
        <f t="shared" si="0"/>
        <v>22.299382716049443</v>
      </c>
    </row>
    <row r="19" spans="2:17">
      <c r="L19" t="s">
        <v>102</v>
      </c>
      <c r="M19" s="57" t="s">
        <v>55</v>
      </c>
      <c r="N19">
        <f>D8</f>
        <v>65</v>
      </c>
      <c r="O19" s="49">
        <f t="shared" si="1"/>
        <v>69.722222222222229</v>
      </c>
      <c r="P19" s="49">
        <f t="shared" si="2"/>
        <v>-4.7222222222222285</v>
      </c>
      <c r="Q19" s="51">
        <f t="shared" si="0"/>
        <v>22.299382716049443</v>
      </c>
    </row>
    <row r="20" spans="2:17">
      <c r="L20" t="s">
        <v>102</v>
      </c>
      <c r="M20" s="57" t="s">
        <v>56</v>
      </c>
      <c r="N20">
        <f>E8</f>
        <v>55</v>
      </c>
      <c r="O20" s="49">
        <f t="shared" si="1"/>
        <v>69.722222222222229</v>
      </c>
      <c r="P20" s="49">
        <f t="shared" si="2"/>
        <v>-14.722222222222229</v>
      </c>
      <c r="Q20" s="51">
        <f t="shared" si="0"/>
        <v>216.74382716049402</v>
      </c>
    </row>
    <row r="21" spans="2:17">
      <c r="M21" s="57"/>
      <c r="P21" t="s">
        <v>86</v>
      </c>
      <c r="Q21" s="52">
        <f>SUM(Q3:Q20)</f>
        <v>2023.6111111111113</v>
      </c>
    </row>
    <row r="23" spans="2:17">
      <c r="M23">
        <v>69.72</v>
      </c>
      <c r="N23">
        <v>67.5</v>
      </c>
      <c r="O23">
        <f>N23-M23</f>
        <v>-2.2199999999999989</v>
      </c>
      <c r="P23">
        <f>O23*O23</f>
        <v>4.9283999999999946</v>
      </c>
    </row>
    <row r="24" spans="2:17">
      <c r="M24">
        <v>69.72</v>
      </c>
      <c r="N24">
        <v>65</v>
      </c>
      <c r="O24">
        <f t="shared" ref="O24:O25" si="4">N24-M24</f>
        <v>-4.7199999999999989</v>
      </c>
      <c r="P24">
        <f t="shared" ref="P24:P25" si="5">O24*O24</f>
        <v>22.278399999999991</v>
      </c>
    </row>
    <row r="25" spans="2:17">
      <c r="M25">
        <v>69.72</v>
      </c>
      <c r="N25">
        <v>76.67</v>
      </c>
      <c r="O25">
        <f t="shared" si="4"/>
        <v>6.9500000000000028</v>
      </c>
      <c r="P25">
        <f t="shared" si="5"/>
        <v>48.302500000000038</v>
      </c>
    </row>
    <row r="26" spans="2:17">
      <c r="P26">
        <f>SUM(P23:P25)</f>
        <v>75.509300000000025</v>
      </c>
    </row>
    <row r="27" spans="2:17">
      <c r="O27" t="s">
        <v>103</v>
      </c>
      <c r="P27">
        <f>P26*6</f>
        <v>453.05580000000015</v>
      </c>
    </row>
    <row r="29" spans="2:17">
      <c r="M29">
        <v>69.72</v>
      </c>
      <c r="N29">
        <f t="shared" ref="N29:N34" si="6">F3</f>
        <v>80</v>
      </c>
      <c r="O29">
        <f>M29-N29</f>
        <v>-10.280000000000001</v>
      </c>
      <c r="P29">
        <f>O29*O29</f>
        <v>105.67840000000002</v>
      </c>
    </row>
    <row r="30" spans="2:17">
      <c r="M30">
        <v>69.72</v>
      </c>
      <c r="N30">
        <f t="shared" si="6"/>
        <v>70</v>
      </c>
      <c r="O30">
        <f t="shared" ref="O30:O34" si="7">M30-N30</f>
        <v>-0.28000000000000114</v>
      </c>
      <c r="P30">
        <f t="shared" ref="P30:P33" si="8">O30*O30</f>
        <v>7.8400000000000636E-2</v>
      </c>
    </row>
    <row r="31" spans="2:17">
      <c r="M31">
        <v>69.72</v>
      </c>
      <c r="N31" s="49">
        <f t="shared" si="6"/>
        <v>61.666666666666664</v>
      </c>
      <c r="O31">
        <f t="shared" si="7"/>
        <v>8.0533333333333346</v>
      </c>
      <c r="P31">
        <f t="shared" si="8"/>
        <v>64.856177777777802</v>
      </c>
    </row>
    <row r="32" spans="2:17">
      <c r="M32">
        <v>69.72</v>
      </c>
      <c r="N32">
        <f t="shared" si="6"/>
        <v>70</v>
      </c>
      <c r="O32">
        <f t="shared" si="7"/>
        <v>-0.28000000000000114</v>
      </c>
      <c r="P32">
        <f t="shared" si="8"/>
        <v>7.8400000000000636E-2</v>
      </c>
    </row>
    <row r="33" spans="13:16">
      <c r="M33">
        <v>69.72</v>
      </c>
      <c r="N33">
        <f t="shared" si="6"/>
        <v>75</v>
      </c>
      <c r="O33">
        <f t="shared" si="7"/>
        <v>-5.2800000000000011</v>
      </c>
      <c r="P33">
        <f t="shared" si="8"/>
        <v>27.878400000000013</v>
      </c>
    </row>
    <row r="34" spans="13:16">
      <c r="M34">
        <v>69.72</v>
      </c>
      <c r="N34" s="49">
        <f t="shared" si="6"/>
        <v>61.666666666666664</v>
      </c>
      <c r="O34">
        <f t="shared" si="7"/>
        <v>8.0533333333333346</v>
      </c>
      <c r="P34">
        <f>O34*O34</f>
        <v>64.856177777777802</v>
      </c>
    </row>
    <row r="35" spans="13:16">
      <c r="P35">
        <f>SUM(P29:P34)</f>
        <v>263.42595555555562</v>
      </c>
    </row>
    <row r="36" spans="13:16">
      <c r="P36">
        <f>P35*3</f>
        <v>790.2778666666668</v>
      </c>
    </row>
  </sheetData>
  <mergeCells count="17">
    <mergeCell ref="G15:G16"/>
    <mergeCell ref="J15:J16"/>
    <mergeCell ref="I12:I13"/>
    <mergeCell ref="I15:I16"/>
    <mergeCell ref="X11:Y11"/>
    <mergeCell ref="X12:Y12"/>
    <mergeCell ref="X13:Y13"/>
    <mergeCell ref="X15:Y15"/>
    <mergeCell ref="U15:V15"/>
    <mergeCell ref="A2:A9"/>
    <mergeCell ref="B10:E10"/>
    <mergeCell ref="U11:V11"/>
    <mergeCell ref="U12:V12"/>
    <mergeCell ref="U13:V13"/>
    <mergeCell ref="D12:F12"/>
    <mergeCell ref="G12:G13"/>
    <mergeCell ref="J12:J1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showGridLines="0" workbookViewId="0">
      <selection activeCell="O12" sqref="O12"/>
    </sheetView>
  </sheetViews>
  <sheetFormatPr defaultRowHeight="15"/>
  <cols>
    <col min="1" max="1" width="21.7109375" customWidth="1"/>
  </cols>
  <sheetData>
    <row r="1" spans="1:5">
      <c r="A1" t="s">
        <v>105</v>
      </c>
    </row>
    <row r="2" spans="1:5" ht="15.75" thickBot="1"/>
    <row r="3" spans="1:5">
      <c r="A3" s="29" t="s">
        <v>38</v>
      </c>
      <c r="B3" s="29" t="s">
        <v>40</v>
      </c>
      <c r="C3" s="29" t="s">
        <v>6</v>
      </c>
      <c r="D3" s="29" t="s">
        <v>41</v>
      </c>
      <c r="E3" s="29" t="s">
        <v>42</v>
      </c>
    </row>
    <row r="4" spans="1:5">
      <c r="A4" s="27" t="s">
        <v>57</v>
      </c>
      <c r="B4" s="27">
        <v>3</v>
      </c>
      <c r="C4" s="27">
        <v>240</v>
      </c>
      <c r="D4" s="27">
        <v>80</v>
      </c>
      <c r="E4" s="27">
        <v>75</v>
      </c>
    </row>
    <row r="5" spans="1:5">
      <c r="A5" s="27" t="s">
        <v>58</v>
      </c>
      <c r="B5" s="27">
        <v>3</v>
      </c>
      <c r="C5" s="27">
        <v>210</v>
      </c>
      <c r="D5" s="27">
        <v>70</v>
      </c>
      <c r="E5" s="27">
        <v>0</v>
      </c>
    </row>
    <row r="6" spans="1:5">
      <c r="A6" s="27" t="s">
        <v>59</v>
      </c>
      <c r="B6" s="27">
        <v>3</v>
      </c>
      <c r="C6" s="27">
        <v>185</v>
      </c>
      <c r="D6" s="27">
        <v>61.666666666666664</v>
      </c>
      <c r="E6" s="27">
        <v>258.33333333333303</v>
      </c>
    </row>
    <row r="7" spans="1:5">
      <c r="A7" s="27" t="s">
        <v>60</v>
      </c>
      <c r="B7" s="27">
        <v>3</v>
      </c>
      <c r="C7" s="27">
        <v>210</v>
      </c>
      <c r="D7" s="27">
        <v>70</v>
      </c>
      <c r="E7" s="27">
        <v>175</v>
      </c>
    </row>
    <row r="8" spans="1:5">
      <c r="A8" s="27" t="s">
        <v>61</v>
      </c>
      <c r="B8" s="27">
        <v>3</v>
      </c>
      <c r="C8" s="27">
        <v>225</v>
      </c>
      <c r="D8" s="27">
        <v>75</v>
      </c>
      <c r="E8" s="27">
        <v>75</v>
      </c>
    </row>
    <row r="9" spans="1:5">
      <c r="A9" s="27" t="s">
        <v>62</v>
      </c>
      <c r="B9" s="27">
        <v>3</v>
      </c>
      <c r="C9" s="27">
        <v>185</v>
      </c>
      <c r="D9" s="27">
        <v>61.666666666666664</v>
      </c>
      <c r="E9" s="27">
        <v>33.33333333333303</v>
      </c>
    </row>
    <row r="10" spans="1:5">
      <c r="A10" s="27"/>
      <c r="B10" s="27"/>
      <c r="C10" s="27"/>
      <c r="D10" s="27"/>
      <c r="E10" s="27"/>
    </row>
    <row r="11" spans="1:5">
      <c r="A11" s="27" t="s">
        <v>54</v>
      </c>
      <c r="B11" s="27">
        <v>6</v>
      </c>
      <c r="C11" s="27">
        <v>405</v>
      </c>
      <c r="D11" s="27">
        <v>67.5</v>
      </c>
      <c r="E11" s="27">
        <v>107.5</v>
      </c>
    </row>
    <row r="12" spans="1:5">
      <c r="A12" s="27" t="s">
        <v>55</v>
      </c>
      <c r="B12" s="27">
        <v>6</v>
      </c>
      <c r="C12" s="27">
        <v>390</v>
      </c>
      <c r="D12" s="27">
        <v>65</v>
      </c>
      <c r="E12" s="27">
        <v>50</v>
      </c>
    </row>
    <row r="13" spans="1:5" ht="15.75" thickBot="1">
      <c r="A13" s="28" t="s">
        <v>56</v>
      </c>
      <c r="B13" s="28">
        <v>6</v>
      </c>
      <c r="C13" s="28">
        <v>460</v>
      </c>
      <c r="D13" s="28">
        <v>76.666666666666671</v>
      </c>
      <c r="E13" s="28">
        <v>156.66666666666714</v>
      </c>
    </row>
    <row r="16" spans="1:5" ht="15.75" thickBot="1">
      <c r="A16" t="s">
        <v>46</v>
      </c>
    </row>
    <row r="17" spans="1:7">
      <c r="A17" s="29" t="s">
        <v>47</v>
      </c>
      <c r="B17" s="29" t="s">
        <v>11</v>
      </c>
      <c r="C17" s="29" t="s">
        <v>10</v>
      </c>
      <c r="D17" s="29" t="s">
        <v>12</v>
      </c>
      <c r="E17" s="29" t="s">
        <v>13</v>
      </c>
      <c r="F17" s="29" t="s">
        <v>48</v>
      </c>
      <c r="G17" s="29" t="s">
        <v>49</v>
      </c>
    </row>
    <row r="18" spans="1:7">
      <c r="A18" s="27" t="s">
        <v>106</v>
      </c>
      <c r="B18" s="27">
        <v>790.27777777777783</v>
      </c>
      <c r="C18" s="27">
        <v>5</v>
      </c>
      <c r="D18" s="27">
        <v>158.05555555555557</v>
      </c>
      <c r="E18" s="27">
        <v>2.0249110320284704</v>
      </c>
      <c r="F18" s="27">
        <v>0.16021520781652177</v>
      </c>
      <c r="G18" s="27">
        <v>3.3258345292975342</v>
      </c>
    </row>
    <row r="19" spans="1:7">
      <c r="A19" s="27" t="s">
        <v>107</v>
      </c>
      <c r="B19" s="27">
        <v>452.77777777777806</v>
      </c>
      <c r="C19" s="27">
        <v>2</v>
      </c>
      <c r="D19" s="27">
        <v>226.38888888888903</v>
      </c>
      <c r="E19" s="27">
        <v>2.9003558718861231</v>
      </c>
      <c r="F19" s="27">
        <v>0.10153522813807012</v>
      </c>
      <c r="G19" s="27">
        <v>4.1028210151801776</v>
      </c>
    </row>
    <row r="20" spans="1:7">
      <c r="A20" s="27" t="s">
        <v>108</v>
      </c>
      <c r="B20" s="27">
        <v>780.55555555555543</v>
      </c>
      <c r="C20" s="27">
        <v>10</v>
      </c>
      <c r="D20" s="27">
        <v>78.055555555555543</v>
      </c>
      <c r="E20" s="27"/>
      <c r="F20" s="27"/>
      <c r="G20" s="27"/>
    </row>
    <row r="21" spans="1:7">
      <c r="A21" s="27"/>
      <c r="B21" s="27"/>
      <c r="C21" s="27"/>
      <c r="D21" s="27"/>
      <c r="E21" s="27"/>
      <c r="F21" s="27"/>
      <c r="G21" s="27"/>
    </row>
    <row r="22" spans="1:7" ht="15.75" thickBot="1">
      <c r="A22" s="28" t="s">
        <v>52</v>
      </c>
      <c r="B22" s="28">
        <v>2023.6111111111113</v>
      </c>
      <c r="C22" s="28">
        <v>17</v>
      </c>
      <c r="D22" s="28"/>
      <c r="E22" s="28"/>
      <c r="F22" s="28"/>
      <c r="G2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6"/>
  <sheetViews>
    <sheetView showGridLines="0" workbookViewId="0">
      <selection activeCell="J15" sqref="J15"/>
    </sheetView>
  </sheetViews>
  <sheetFormatPr defaultRowHeight="15"/>
  <cols>
    <col min="1" max="1" width="9.140625" style="63"/>
    <col min="2" max="2" width="17.42578125" customWidth="1"/>
    <col min="3" max="3" width="16.5703125" customWidth="1"/>
    <col min="4" max="4" width="14.5703125" customWidth="1"/>
    <col min="8" max="8" width="10.42578125" bestFit="1" customWidth="1"/>
    <col min="9" max="9" width="11" bestFit="1" customWidth="1"/>
    <col min="10" max="10" width="10" bestFit="1" customWidth="1"/>
    <col min="11" max="11" width="6" customWidth="1"/>
  </cols>
  <sheetData>
    <row r="1" spans="1:8" s="69" customFormat="1">
      <c r="A1" s="65"/>
      <c r="B1" s="70" t="s">
        <v>54</v>
      </c>
      <c r="C1" s="70" t="s">
        <v>55</v>
      </c>
      <c r="D1" s="70" t="s">
        <v>56</v>
      </c>
    </row>
    <row r="2" spans="1:8">
      <c r="A2" s="64" t="s">
        <v>57</v>
      </c>
      <c r="B2" s="66">
        <v>75</v>
      </c>
      <c r="C2" s="67">
        <v>75</v>
      </c>
      <c r="D2" s="68">
        <v>90</v>
      </c>
      <c r="E2" s="63"/>
    </row>
    <row r="3" spans="1:8">
      <c r="A3" s="64"/>
      <c r="B3" s="66">
        <v>66</v>
      </c>
      <c r="C3" s="67">
        <v>57</v>
      </c>
      <c r="D3" s="68">
        <v>88</v>
      </c>
      <c r="E3" s="63"/>
    </row>
    <row r="4" spans="1:8">
      <c r="A4" s="64"/>
      <c r="B4" s="66">
        <v>77</v>
      </c>
      <c r="C4" s="67">
        <v>68</v>
      </c>
      <c r="D4" s="68">
        <v>87</v>
      </c>
      <c r="E4" s="63"/>
      <c r="H4" s="73"/>
    </row>
    <row r="5" spans="1:8">
      <c r="A5" s="64"/>
      <c r="B5" s="66">
        <v>88</v>
      </c>
      <c r="C5" s="67">
        <v>70</v>
      </c>
      <c r="D5" s="68">
        <v>76</v>
      </c>
      <c r="E5" s="63"/>
    </row>
    <row r="6" spans="1:8">
      <c r="A6" s="64"/>
      <c r="B6" s="66">
        <v>79</v>
      </c>
      <c r="C6" s="67">
        <v>73</v>
      </c>
      <c r="D6" s="68">
        <v>71</v>
      </c>
      <c r="E6" s="63"/>
    </row>
    <row r="7" spans="1:8">
      <c r="A7" s="64" t="s">
        <v>58</v>
      </c>
      <c r="B7" s="66">
        <v>70</v>
      </c>
      <c r="C7" s="67">
        <v>70</v>
      </c>
      <c r="D7" s="68">
        <v>70</v>
      </c>
      <c r="E7" s="63"/>
    </row>
    <row r="8" spans="1:8">
      <c r="A8" s="64"/>
      <c r="B8" s="66">
        <v>72</v>
      </c>
      <c r="C8" s="67">
        <v>68</v>
      </c>
      <c r="D8" s="68">
        <v>66</v>
      </c>
      <c r="E8" s="63"/>
    </row>
    <row r="9" spans="1:8">
      <c r="A9" s="64"/>
      <c r="B9" s="66">
        <v>78</v>
      </c>
      <c r="C9" s="67">
        <v>56</v>
      </c>
      <c r="D9" s="68">
        <v>87</v>
      </c>
      <c r="E9" s="63"/>
    </row>
    <row r="10" spans="1:8">
      <c r="A10" s="64"/>
      <c r="B10" s="66">
        <v>75</v>
      </c>
      <c r="C10" s="67">
        <v>87</v>
      </c>
      <c r="D10" s="68">
        <v>86</v>
      </c>
      <c r="E10" s="63"/>
    </row>
    <row r="11" spans="1:8">
      <c r="A11" s="64"/>
      <c r="B11" s="66">
        <v>77</v>
      </c>
      <c r="C11" s="67">
        <v>75</v>
      </c>
      <c r="D11" s="68">
        <v>84</v>
      </c>
      <c r="E11" s="63"/>
    </row>
    <row r="12" spans="1:8">
      <c r="A12" s="64" t="s">
        <v>59</v>
      </c>
      <c r="B12" s="66">
        <v>88</v>
      </c>
      <c r="C12" s="67">
        <v>79</v>
      </c>
      <c r="D12" s="68">
        <v>67</v>
      </c>
      <c r="E12" s="63"/>
    </row>
    <row r="13" spans="1:8">
      <c r="A13" s="64"/>
      <c r="B13" s="66">
        <v>67</v>
      </c>
      <c r="C13" s="67">
        <v>61</v>
      </c>
      <c r="D13" s="68">
        <v>70</v>
      </c>
      <c r="E13" s="63"/>
    </row>
    <row r="14" spans="1:8">
      <c r="A14" s="64"/>
      <c r="B14" s="66">
        <v>68</v>
      </c>
      <c r="C14" s="67">
        <v>67</v>
      </c>
      <c r="D14" s="68">
        <v>68</v>
      </c>
      <c r="E14" s="63"/>
    </row>
    <row r="15" spans="1:8">
      <c r="A15" s="64"/>
      <c r="B15" s="66">
        <v>61</v>
      </c>
      <c r="C15" s="67">
        <v>72</v>
      </c>
      <c r="D15" s="68">
        <v>81</v>
      </c>
      <c r="E15" s="63"/>
    </row>
    <row r="16" spans="1:8">
      <c r="A16" s="64"/>
      <c r="B16" s="66">
        <v>70</v>
      </c>
      <c r="C16" s="67">
        <v>80</v>
      </c>
      <c r="D16" s="68">
        <v>77</v>
      </c>
      <c r="E16" s="63"/>
    </row>
    <row r="17" spans="1:5">
      <c r="A17" s="64" t="s">
        <v>60</v>
      </c>
      <c r="B17" s="66">
        <v>60</v>
      </c>
      <c r="C17" s="67">
        <v>66</v>
      </c>
      <c r="D17" s="68">
        <v>81</v>
      </c>
      <c r="E17" s="63"/>
    </row>
    <row r="18" spans="1:5">
      <c r="A18" s="64"/>
      <c r="B18" s="66">
        <v>58</v>
      </c>
      <c r="C18" s="67">
        <v>58</v>
      </c>
      <c r="D18" s="68">
        <v>79</v>
      </c>
      <c r="E18" s="63"/>
    </row>
    <row r="19" spans="1:5">
      <c r="A19" s="64"/>
      <c r="B19" s="66">
        <v>51</v>
      </c>
      <c r="C19" s="67">
        <v>61</v>
      </c>
      <c r="D19" s="68">
        <v>71</v>
      </c>
      <c r="E19" s="63"/>
    </row>
    <row r="20" spans="1:5">
      <c r="A20" s="64"/>
      <c r="B20" s="66">
        <v>64</v>
      </c>
      <c r="C20" s="67">
        <v>74</v>
      </c>
      <c r="D20" s="68">
        <v>66</v>
      </c>
      <c r="E20" s="63"/>
    </row>
    <row r="21" spans="1:5">
      <c r="A21" s="64"/>
      <c r="B21" s="66">
        <v>69</v>
      </c>
      <c r="C21" s="67">
        <v>87</v>
      </c>
      <c r="D21" s="68">
        <v>61</v>
      </c>
      <c r="E21" s="63"/>
    </row>
    <row r="22" spans="1:5">
      <c r="A22" s="64" t="s">
        <v>61</v>
      </c>
      <c r="B22" s="66">
        <v>87</v>
      </c>
      <c r="C22" s="67">
        <v>75</v>
      </c>
      <c r="D22" s="68">
        <v>58</v>
      </c>
      <c r="E22" s="63"/>
    </row>
    <row r="23" spans="1:5">
      <c r="A23" s="64"/>
      <c r="B23" s="66">
        <v>86</v>
      </c>
      <c r="C23" s="67">
        <v>71</v>
      </c>
      <c r="D23" s="68">
        <v>73</v>
      </c>
      <c r="E23" s="63"/>
    </row>
    <row r="24" spans="1:5">
      <c r="A24" s="64"/>
      <c r="B24" s="66">
        <v>88</v>
      </c>
      <c r="C24" s="67">
        <v>64</v>
      </c>
      <c r="D24" s="68">
        <v>65</v>
      </c>
      <c r="E24" s="63"/>
    </row>
    <row r="25" spans="1:5">
      <c r="A25" s="64"/>
      <c r="B25" s="66">
        <v>75</v>
      </c>
      <c r="C25" s="67">
        <v>59</v>
      </c>
      <c r="D25" s="68">
        <v>64</v>
      </c>
      <c r="E25" s="63"/>
    </row>
    <row r="26" spans="1:5">
      <c r="A26" s="64"/>
      <c r="B26" s="66">
        <v>78</v>
      </c>
      <c r="C26" s="67">
        <v>81</v>
      </c>
      <c r="D26" s="68">
        <v>78</v>
      </c>
      <c r="E26" s="63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G48"/>
  <sheetViews>
    <sheetView showGridLines="0" workbookViewId="0">
      <selection activeCell="K43" sqref="K43"/>
    </sheetView>
  </sheetViews>
  <sheetFormatPr defaultRowHeight="15"/>
  <cols>
    <col min="1" max="1" width="19.140625" customWidth="1"/>
    <col min="2" max="2" width="8.42578125" customWidth="1"/>
    <col min="3" max="3" width="8.28515625" bestFit="1" customWidth="1"/>
    <col min="4" max="4" width="9.7109375" customWidth="1"/>
    <col min="5" max="5" width="7.7109375" customWidth="1"/>
    <col min="6" max="7" width="12" bestFit="1" customWidth="1"/>
  </cols>
  <sheetData>
    <row r="1" spans="1:5">
      <c r="A1" t="s">
        <v>109</v>
      </c>
    </row>
    <row r="3" spans="1:5">
      <c r="A3" t="s">
        <v>38</v>
      </c>
      <c r="B3" t="s">
        <v>54</v>
      </c>
      <c r="C3" t="s">
        <v>55</v>
      </c>
      <c r="D3" t="s">
        <v>56</v>
      </c>
      <c r="E3" t="s">
        <v>52</v>
      </c>
    </row>
    <row r="4" spans="1:5" ht="15.75" thickBot="1">
      <c r="A4" s="71" t="s">
        <v>57</v>
      </c>
      <c r="B4" s="71"/>
      <c r="C4" s="71"/>
      <c r="D4" s="71"/>
      <c r="E4" s="71"/>
    </row>
    <row r="5" spans="1:5">
      <c r="A5" s="27" t="s">
        <v>40</v>
      </c>
      <c r="B5" s="27">
        <v>5</v>
      </c>
      <c r="C5" s="27">
        <v>5</v>
      </c>
      <c r="D5" s="27">
        <v>5</v>
      </c>
      <c r="E5" s="27">
        <v>15</v>
      </c>
    </row>
    <row r="6" spans="1:5">
      <c r="A6" s="27" t="s">
        <v>6</v>
      </c>
      <c r="B6" s="27">
        <v>385</v>
      </c>
      <c r="C6" s="27">
        <v>343</v>
      </c>
      <c r="D6" s="27">
        <v>412</v>
      </c>
      <c r="E6" s="27">
        <v>1140</v>
      </c>
    </row>
    <row r="7" spans="1:5">
      <c r="A7" s="27" t="s">
        <v>41</v>
      </c>
      <c r="B7" s="27">
        <v>77</v>
      </c>
      <c r="C7" s="27">
        <v>68.599999999999994</v>
      </c>
      <c r="D7" s="27">
        <v>82.4</v>
      </c>
      <c r="E7" s="27">
        <v>76</v>
      </c>
    </row>
    <row r="8" spans="1:5">
      <c r="A8" s="27" t="s">
        <v>42</v>
      </c>
      <c r="B8" s="27">
        <v>62.5</v>
      </c>
      <c r="C8" s="27">
        <v>49.300000000000182</v>
      </c>
      <c r="D8" s="27">
        <v>70.299999999999272</v>
      </c>
      <c r="E8" s="72">
        <v>86.571428571428569</v>
      </c>
    </row>
    <row r="9" spans="1:5">
      <c r="A9" s="27"/>
      <c r="B9" s="27"/>
      <c r="C9" s="27"/>
      <c r="D9" s="27"/>
      <c r="E9" s="27"/>
    </row>
    <row r="10" spans="1:5" ht="15.75" thickBot="1">
      <c r="A10" s="71" t="s">
        <v>58</v>
      </c>
      <c r="B10" s="71"/>
      <c r="C10" s="71"/>
      <c r="D10" s="71"/>
      <c r="E10" s="71"/>
    </row>
    <row r="11" spans="1:5">
      <c r="A11" s="27" t="s">
        <v>40</v>
      </c>
      <c r="B11" s="27">
        <v>5</v>
      </c>
      <c r="C11" s="27">
        <v>5</v>
      </c>
      <c r="D11" s="27">
        <v>5</v>
      </c>
      <c r="E11" s="27">
        <v>15</v>
      </c>
    </row>
    <row r="12" spans="1:5">
      <c r="A12" s="27" t="s">
        <v>6</v>
      </c>
      <c r="B12" s="27">
        <v>372</v>
      </c>
      <c r="C12" s="27">
        <v>356</v>
      </c>
      <c r="D12" s="27">
        <v>393</v>
      </c>
      <c r="E12" s="27">
        <v>1121</v>
      </c>
    </row>
    <row r="13" spans="1:5">
      <c r="A13" s="27" t="s">
        <v>41</v>
      </c>
      <c r="B13" s="27">
        <v>74.400000000000006</v>
      </c>
      <c r="C13" s="27">
        <v>71.2</v>
      </c>
      <c r="D13" s="27">
        <v>78.599999999999994</v>
      </c>
      <c r="E13" s="72">
        <v>74.733333333333334</v>
      </c>
    </row>
    <row r="14" spans="1:5">
      <c r="A14" s="27" t="s">
        <v>42</v>
      </c>
      <c r="B14" s="27">
        <v>11.300000000000182</v>
      </c>
      <c r="C14" s="27">
        <v>126.69999999999982</v>
      </c>
      <c r="D14" s="27">
        <v>96.800000000000182</v>
      </c>
      <c r="E14" s="72">
        <v>76.923809523809595</v>
      </c>
    </row>
    <row r="15" spans="1:5">
      <c r="A15" s="27"/>
      <c r="B15" s="27"/>
      <c r="C15" s="27"/>
      <c r="D15" s="27"/>
      <c r="E15" s="27"/>
    </row>
    <row r="16" spans="1:5" ht="15.75" thickBot="1">
      <c r="A16" s="71" t="s">
        <v>59</v>
      </c>
      <c r="B16" s="71"/>
      <c r="C16" s="71"/>
      <c r="D16" s="71"/>
      <c r="E16" s="71"/>
    </row>
    <row r="17" spans="1:5">
      <c r="A17" s="27" t="s">
        <v>40</v>
      </c>
      <c r="B17" s="27">
        <v>5</v>
      </c>
      <c r="C17" s="27">
        <v>5</v>
      </c>
      <c r="D17" s="27">
        <v>5</v>
      </c>
      <c r="E17" s="27">
        <v>15</v>
      </c>
    </row>
    <row r="18" spans="1:5">
      <c r="A18" s="27" t="s">
        <v>6</v>
      </c>
      <c r="B18" s="27">
        <v>354</v>
      </c>
      <c r="C18" s="27">
        <v>359</v>
      </c>
      <c r="D18" s="27">
        <v>363</v>
      </c>
      <c r="E18" s="27">
        <v>1076</v>
      </c>
    </row>
    <row r="19" spans="1:5">
      <c r="A19" s="27" t="s">
        <v>41</v>
      </c>
      <c r="B19" s="27">
        <v>70.8</v>
      </c>
      <c r="C19" s="27">
        <v>71.8</v>
      </c>
      <c r="D19" s="27">
        <v>72.599999999999994</v>
      </c>
      <c r="E19" s="72">
        <v>71.733333333333334</v>
      </c>
    </row>
    <row r="20" spans="1:5">
      <c r="A20" s="27" t="s">
        <v>42</v>
      </c>
      <c r="B20" s="27">
        <v>103.69999999999982</v>
      </c>
      <c r="C20" s="27">
        <v>64.699999999999818</v>
      </c>
      <c r="D20" s="27">
        <v>37.300000000000182</v>
      </c>
      <c r="E20" s="72">
        <v>59.352380952381019</v>
      </c>
    </row>
    <row r="21" spans="1:5">
      <c r="A21" s="27"/>
      <c r="B21" s="27"/>
      <c r="C21" s="27"/>
      <c r="D21" s="27"/>
      <c r="E21" s="27"/>
    </row>
    <row r="22" spans="1:5" ht="15.75" thickBot="1">
      <c r="A22" s="71" t="s">
        <v>60</v>
      </c>
      <c r="B22" s="71"/>
      <c r="C22" s="71"/>
      <c r="D22" s="71"/>
      <c r="E22" s="71"/>
    </row>
    <row r="23" spans="1:5">
      <c r="A23" s="27" t="s">
        <v>40</v>
      </c>
      <c r="B23" s="27">
        <v>5</v>
      </c>
      <c r="C23" s="27">
        <v>5</v>
      </c>
      <c r="D23" s="27">
        <v>5</v>
      </c>
      <c r="E23" s="27">
        <v>15</v>
      </c>
    </row>
    <row r="24" spans="1:5">
      <c r="A24" s="27" t="s">
        <v>6</v>
      </c>
      <c r="B24" s="27">
        <v>302</v>
      </c>
      <c r="C24" s="27">
        <v>346</v>
      </c>
      <c r="D24" s="27">
        <v>358</v>
      </c>
      <c r="E24" s="27">
        <v>1006</v>
      </c>
    </row>
    <row r="25" spans="1:5">
      <c r="A25" s="27" t="s">
        <v>41</v>
      </c>
      <c r="B25" s="27">
        <v>60.4</v>
      </c>
      <c r="C25" s="27">
        <v>69.2</v>
      </c>
      <c r="D25" s="27">
        <v>71.599999999999994</v>
      </c>
      <c r="E25" s="72">
        <v>67.066666666666663</v>
      </c>
    </row>
    <row r="26" spans="1:5">
      <c r="A26" s="27" t="s">
        <v>42</v>
      </c>
      <c r="B26" s="27">
        <v>45.300000000000182</v>
      </c>
      <c r="C26" s="27">
        <v>135.69999999999982</v>
      </c>
      <c r="D26" s="27">
        <v>71.800000000000182</v>
      </c>
      <c r="E26" s="72">
        <v>97.066666666666734</v>
      </c>
    </row>
    <row r="27" spans="1:5">
      <c r="A27" s="27"/>
      <c r="B27" s="27"/>
      <c r="C27" s="27"/>
      <c r="D27" s="27"/>
      <c r="E27" s="27"/>
    </row>
    <row r="28" spans="1:5" ht="15.75" thickBot="1">
      <c r="A28" s="71" t="s">
        <v>61</v>
      </c>
      <c r="B28" s="71"/>
      <c r="C28" s="71"/>
      <c r="D28" s="71"/>
      <c r="E28" s="71"/>
    </row>
    <row r="29" spans="1:5">
      <c r="A29" s="27" t="s">
        <v>40</v>
      </c>
      <c r="B29" s="27">
        <v>5</v>
      </c>
      <c r="C29" s="27">
        <v>5</v>
      </c>
      <c r="D29" s="27">
        <v>5</v>
      </c>
      <c r="E29" s="27">
        <v>15</v>
      </c>
    </row>
    <row r="30" spans="1:5">
      <c r="A30" s="27" t="s">
        <v>6</v>
      </c>
      <c r="B30" s="27">
        <v>414</v>
      </c>
      <c r="C30" s="27">
        <v>350</v>
      </c>
      <c r="D30" s="27">
        <v>338</v>
      </c>
      <c r="E30" s="27">
        <v>1102</v>
      </c>
    </row>
    <row r="31" spans="1:5">
      <c r="A31" s="27" t="s">
        <v>41</v>
      </c>
      <c r="B31" s="27">
        <v>82.8</v>
      </c>
      <c r="C31" s="27">
        <v>70</v>
      </c>
      <c r="D31" s="27">
        <v>67.599999999999994</v>
      </c>
      <c r="E31" s="72">
        <v>73.466666666666669</v>
      </c>
    </row>
    <row r="32" spans="1:5">
      <c r="A32" s="27" t="s">
        <v>42</v>
      </c>
      <c r="B32" s="27">
        <v>34.700000000000728</v>
      </c>
      <c r="C32" s="27">
        <v>76</v>
      </c>
      <c r="D32" s="27">
        <v>62.300000000000182</v>
      </c>
      <c r="E32" s="72">
        <v>97.123809523809797</v>
      </c>
    </row>
    <row r="33" spans="1:7">
      <c r="A33" s="27"/>
      <c r="B33" s="27"/>
      <c r="C33" s="27"/>
      <c r="D33" s="27"/>
      <c r="E33" s="27"/>
    </row>
    <row r="34" spans="1:7" ht="15.75" thickBot="1">
      <c r="A34" s="71" t="s">
        <v>52</v>
      </c>
      <c r="B34" s="71"/>
      <c r="C34" s="71"/>
      <c r="D34" s="71"/>
      <c r="E34" s="71"/>
      <c r="F34" s="71"/>
      <c r="G34" s="71"/>
    </row>
    <row r="35" spans="1:7">
      <c r="A35" s="27" t="s">
        <v>40</v>
      </c>
      <c r="B35" s="27">
        <v>25</v>
      </c>
      <c r="C35" s="27">
        <v>25</v>
      </c>
      <c r="D35" s="27">
        <v>25</v>
      </c>
      <c r="E35" s="27"/>
      <c r="F35" s="27"/>
      <c r="G35" s="27"/>
    </row>
    <row r="36" spans="1:7">
      <c r="A36" s="27" t="s">
        <v>6</v>
      </c>
      <c r="B36" s="27">
        <v>1827</v>
      </c>
      <c r="C36" s="27">
        <v>1754</v>
      </c>
      <c r="D36" s="27">
        <v>1864</v>
      </c>
      <c r="E36" s="27"/>
      <c r="F36" s="27"/>
      <c r="G36" s="27"/>
    </row>
    <row r="37" spans="1:7">
      <c r="A37" s="27" t="s">
        <v>41</v>
      </c>
      <c r="B37" s="27">
        <v>73.08</v>
      </c>
      <c r="C37" s="27">
        <v>70.16</v>
      </c>
      <c r="D37" s="27">
        <v>74.56</v>
      </c>
      <c r="E37" s="27"/>
      <c r="F37" s="27"/>
      <c r="G37" s="27"/>
    </row>
    <row r="38" spans="1:7">
      <c r="A38" s="27" t="s">
        <v>42</v>
      </c>
      <c r="B38" s="72">
        <v>100.74333333333318</v>
      </c>
      <c r="C38" s="27">
        <v>76.890000000000029</v>
      </c>
      <c r="D38" s="27">
        <v>85.340000000000146</v>
      </c>
      <c r="E38" s="27"/>
      <c r="F38" s="27"/>
      <c r="G38" s="27"/>
    </row>
    <row r="39" spans="1:7">
      <c r="A39" s="27"/>
      <c r="B39" s="27"/>
      <c r="C39" s="27"/>
      <c r="D39" s="27"/>
      <c r="E39" s="27"/>
      <c r="F39" s="27"/>
      <c r="G39" s="27"/>
    </row>
    <row r="41" spans="1:7" ht="15.75" thickBot="1">
      <c r="A41" t="s">
        <v>46</v>
      </c>
    </row>
    <row r="42" spans="1:7">
      <c r="A42" s="29" t="s">
        <v>47</v>
      </c>
      <c r="B42" s="29" t="s">
        <v>11</v>
      </c>
      <c r="C42" s="29" t="s">
        <v>10</v>
      </c>
      <c r="D42" s="29" t="s">
        <v>12</v>
      </c>
      <c r="E42" s="29" t="s">
        <v>13</v>
      </c>
      <c r="F42" s="29" t="s">
        <v>48</v>
      </c>
      <c r="G42" s="29" t="s">
        <v>49</v>
      </c>
    </row>
    <row r="43" spans="1:7">
      <c r="A43" s="27" t="s">
        <v>110</v>
      </c>
      <c r="B43" s="72">
        <v>723.46666666666806</v>
      </c>
      <c r="C43" s="27">
        <v>4</v>
      </c>
      <c r="D43" s="72">
        <v>180.86666666666702</v>
      </c>
      <c r="E43" s="72">
        <v>2.5877527661198068</v>
      </c>
      <c r="F43" s="72">
        <v>4.5703195552008184E-2</v>
      </c>
      <c r="G43" s="72">
        <v>2.5252151020454807</v>
      </c>
    </row>
    <row r="44" spans="1:7">
      <c r="A44" s="27" t="s">
        <v>107</v>
      </c>
      <c r="B44" s="27">
        <v>250.64000000000124</v>
      </c>
      <c r="C44" s="27">
        <v>2</v>
      </c>
      <c r="D44" s="27">
        <v>125.32000000000062</v>
      </c>
      <c r="E44" s="72">
        <v>1.7930179320869988</v>
      </c>
      <c r="F44" s="72">
        <v>0.17526088163956921</v>
      </c>
      <c r="G44" s="72">
        <v>3.1504113106311245</v>
      </c>
    </row>
    <row r="45" spans="1:7">
      <c r="A45" s="27" t="s">
        <v>111</v>
      </c>
      <c r="B45" s="72">
        <v>1394.2933333333331</v>
      </c>
      <c r="C45" s="27">
        <v>8</v>
      </c>
      <c r="D45" s="72">
        <v>174.28666666666663</v>
      </c>
      <c r="E45" s="72">
        <v>2.493609309423884</v>
      </c>
      <c r="F45" s="72">
        <v>2.0842040934904722E-2</v>
      </c>
      <c r="G45" s="72">
        <v>2.0969683125866103</v>
      </c>
    </row>
    <row r="46" spans="1:7">
      <c r="A46" s="27" t="s">
        <v>112</v>
      </c>
      <c r="B46" s="27">
        <v>4193.5999999999995</v>
      </c>
      <c r="C46" s="27">
        <v>60</v>
      </c>
      <c r="D46" s="72">
        <v>69.893333333333331</v>
      </c>
      <c r="E46" s="27"/>
      <c r="F46" s="27"/>
      <c r="G46" s="27"/>
    </row>
    <row r="47" spans="1:7">
      <c r="A47" s="27"/>
      <c r="B47" s="27"/>
      <c r="C47" s="27"/>
      <c r="D47" s="27"/>
      <c r="E47" s="27"/>
      <c r="F47" s="27"/>
      <c r="G47" s="27"/>
    </row>
    <row r="48" spans="1:7" ht="15.75" thickBot="1">
      <c r="A48" s="28" t="s">
        <v>52</v>
      </c>
      <c r="B48" s="28">
        <v>6562.0000000000018</v>
      </c>
      <c r="C48" s="28">
        <v>74</v>
      </c>
      <c r="D48" s="28"/>
      <c r="E48" s="28"/>
      <c r="F48" s="28"/>
      <c r="G48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Sheet7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2023-04-01T07:02:38Z</dcterms:modified>
</cp:coreProperties>
</file>