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240" windowHeight="810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P834" i="1" l="1"/>
  <c r="Q834" i="1" s="1"/>
  <c r="P821" i="1"/>
  <c r="Q821" i="1" s="1"/>
  <c r="Q819" i="1"/>
  <c r="P814" i="1"/>
  <c r="Q814" i="1" s="1"/>
  <c r="P831" i="1"/>
  <c r="Q831" i="1" s="1"/>
  <c r="P836" i="1"/>
  <c r="Q836" i="1" s="1"/>
  <c r="P827" i="1"/>
  <c r="Q827" i="1" s="1"/>
  <c r="P826" i="1"/>
  <c r="Q826" i="1" s="1"/>
  <c r="P820" i="1"/>
  <c r="Q820" i="1" s="1"/>
  <c r="P825" i="1"/>
  <c r="Q825" i="1" s="1"/>
  <c r="P817" i="1"/>
  <c r="Q817" i="1" s="1"/>
  <c r="Q812" i="1"/>
  <c r="P811" i="1"/>
  <c r="Q811" i="1" s="1"/>
  <c r="Q810" i="1"/>
  <c r="Q766" i="1" l="1"/>
  <c r="P767" i="1"/>
  <c r="Q767" i="1" s="1"/>
  <c r="Q768" i="1"/>
  <c r="P769" i="1"/>
  <c r="Q769" i="1" s="1"/>
  <c r="P771" i="1"/>
  <c r="Q771" i="1" s="1"/>
  <c r="P772" i="1"/>
  <c r="Q772" i="1" s="1"/>
  <c r="P773" i="1"/>
  <c r="Q773" i="1" s="1"/>
  <c r="P774" i="1"/>
  <c r="Q774" i="1" s="1"/>
  <c r="P775" i="1"/>
  <c r="Q775" i="1" s="1"/>
  <c r="P780" i="1"/>
  <c r="Q780" i="1" s="1"/>
  <c r="P781" i="1"/>
  <c r="Q781" i="1" s="1"/>
  <c r="P788" i="1"/>
  <c r="Q788" i="1" s="1"/>
  <c r="Q790" i="1"/>
  <c r="P791" i="1"/>
  <c r="Q791" i="1" s="1"/>
  <c r="P794" i="1"/>
  <c r="Q794" i="1" s="1"/>
  <c r="P736" i="1" l="1"/>
  <c r="Q736" i="1" s="1"/>
  <c r="H23" i="2"/>
  <c r="P725" i="1"/>
  <c r="Q725" i="1" s="1"/>
  <c r="H21" i="2"/>
  <c r="P738" i="1"/>
  <c r="Q738" i="1" s="1"/>
  <c r="H12" i="2"/>
  <c r="P742" i="1"/>
  <c r="Q742" i="1" s="1"/>
  <c r="Q737" i="1"/>
  <c r="P734" i="1"/>
  <c r="Q734" i="1" s="1"/>
  <c r="Q733" i="1"/>
  <c r="Q724" i="1"/>
  <c r="P719" i="1"/>
  <c r="Q719" i="1" s="1"/>
  <c r="P718" i="1"/>
  <c r="Q718" i="1" s="1"/>
  <c r="Q729" i="1"/>
  <c r="Q717" i="1"/>
  <c r="Q716" i="1"/>
  <c r="P715" i="1"/>
  <c r="Q715" i="1" s="1"/>
  <c r="Q714" i="1"/>
  <c r="K31" i="2" l="1"/>
  <c r="Q694" i="1" l="1"/>
  <c r="H16" i="2"/>
  <c r="P670" i="1"/>
  <c r="Q670" i="1" s="1"/>
  <c r="H6" i="2"/>
  <c r="P699" i="1"/>
  <c r="Q699" i="1" s="1"/>
  <c r="P695" i="1"/>
  <c r="Q695" i="1" s="1"/>
  <c r="Q691" i="1"/>
  <c r="P688" i="1"/>
  <c r="Q688" i="1" s="1"/>
  <c r="P683" i="1"/>
  <c r="Q683" i="1" s="1"/>
  <c r="Q682" i="1"/>
  <c r="P676" i="1"/>
  <c r="Q676" i="1" s="1"/>
  <c r="P675" i="1"/>
  <c r="Q675" i="1" s="1"/>
  <c r="Q674" i="1"/>
  <c r="Q673" i="1"/>
  <c r="P672" i="1"/>
  <c r="Q672" i="1" s="1"/>
  <c r="P692" i="1"/>
  <c r="Q692" i="1" s="1"/>
  <c r="Q671" i="1"/>
  <c r="Q669" i="1"/>
  <c r="E14" i="2" l="1"/>
  <c r="P629" i="1" l="1"/>
  <c r="P584" i="1"/>
  <c r="K28" i="2" l="1"/>
  <c r="P651" i="1" l="1"/>
  <c r="Q651" i="1" s="1"/>
  <c r="Q631" i="1"/>
  <c r="P654" i="1"/>
  <c r="Q654" i="1" s="1"/>
  <c r="P648" i="1"/>
  <c r="Q648" i="1" s="1"/>
  <c r="P645" i="1"/>
  <c r="Q645" i="1" s="1"/>
  <c r="P640" i="1"/>
  <c r="Q640" i="1" s="1"/>
  <c r="Q639" i="1"/>
  <c r="P633" i="1"/>
  <c r="Q633" i="1" s="1"/>
  <c r="P632" i="1"/>
  <c r="Q632" i="1" s="1"/>
  <c r="Q630" i="1"/>
  <c r="Q629" i="1"/>
  <c r="P627" i="1"/>
  <c r="Q627" i="1" s="1"/>
  <c r="Q626" i="1"/>
  <c r="Q625" i="1"/>
  <c r="Q624" i="1"/>
  <c r="L14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3" i="2"/>
  <c r="L12" i="2"/>
  <c r="L11" i="2"/>
  <c r="L10" i="2"/>
  <c r="L9" i="2"/>
  <c r="L8" i="2"/>
  <c r="L6" i="2"/>
  <c r="I31" i="2" l="1"/>
  <c r="H24" i="2"/>
  <c r="P588" i="1"/>
  <c r="P603" i="1" l="1"/>
  <c r="H13" i="2"/>
  <c r="P600" i="1"/>
  <c r="P595" i="1"/>
  <c r="H18" i="2"/>
  <c r="P582" i="1"/>
  <c r="E9" i="2"/>
  <c r="Q586" i="1" l="1"/>
  <c r="E8" i="2"/>
  <c r="Q588" i="1" l="1"/>
  <c r="Q584" i="1" l="1"/>
  <c r="P609" i="1"/>
  <c r="Q609" i="1" s="1"/>
  <c r="Q606" i="1"/>
  <c r="Q600" i="1"/>
  <c r="Q594" i="1"/>
  <c r="P587" i="1"/>
  <c r="Q587" i="1" s="1"/>
  <c r="Q585" i="1"/>
  <c r="Q603" i="1"/>
  <c r="Q595" i="1"/>
  <c r="Q581" i="1"/>
  <c r="Q580" i="1"/>
  <c r="Q579" i="1"/>
  <c r="E12" i="2" l="1"/>
  <c r="P562" i="1"/>
  <c r="Q562" i="1" s="1"/>
  <c r="H22" i="2"/>
  <c r="E6" i="2"/>
  <c r="Q536" i="1"/>
  <c r="Q555" i="1"/>
  <c r="E13" i="2"/>
  <c r="Q559" i="1"/>
  <c r="Q551" i="1"/>
  <c r="P544" i="1"/>
  <c r="Q544" i="1" s="1"/>
  <c r="Q542" i="1"/>
  <c r="Q535" i="1"/>
  <c r="Q534" i="1"/>
  <c r="Q533" i="1"/>
  <c r="Q532" i="1"/>
  <c r="H11" i="2" l="1"/>
  <c r="P502" i="1"/>
  <c r="Q502" i="1" s="1"/>
  <c r="Q509" i="1"/>
  <c r="Q500" i="1"/>
  <c r="Q492" i="1"/>
  <c r="Q514" i="1"/>
  <c r="Q491" i="1"/>
  <c r="Q490" i="1"/>
  <c r="Q489" i="1"/>
  <c r="Q453" i="1" l="1"/>
  <c r="Q451" i="1"/>
  <c r="Q450" i="1"/>
  <c r="Q472" i="1" l="1"/>
  <c r="P465" i="1"/>
  <c r="Q465" i="1" s="1"/>
  <c r="Q454" i="1"/>
  <c r="Q463" i="1"/>
  <c r="Q452" i="1"/>
  <c r="Q414" i="1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E15" i="2"/>
  <c r="E10" i="2"/>
  <c r="I11" i="2"/>
  <c r="I12" i="2"/>
  <c r="I13" i="2"/>
  <c r="I9" i="2"/>
  <c r="I14" i="2"/>
  <c r="I10" i="2"/>
  <c r="I15" i="2"/>
  <c r="I6" i="2"/>
  <c r="I8" i="2"/>
  <c r="Q420" i="1"/>
  <c r="Q435" i="1"/>
  <c r="P429" i="1"/>
  <c r="Q429" i="1" s="1"/>
  <c r="Q417" i="1"/>
  <c r="P393" i="1" l="1"/>
  <c r="Q393" i="1" s="1"/>
  <c r="Q383" i="1"/>
  <c r="Q398" i="1"/>
  <c r="P362" i="1" l="1"/>
  <c r="Q362" i="1" s="1"/>
  <c r="Q347" i="1"/>
  <c r="Q352" i="1"/>
  <c r="P324" i="1" l="1"/>
  <c r="Q324" i="1" s="1"/>
  <c r="Q314" i="1"/>
  <c r="Q304" i="1"/>
  <c r="Q280" i="1" l="1"/>
  <c r="Q269" i="1"/>
  <c r="Q268" i="1"/>
  <c r="Q227" i="1" l="1"/>
  <c r="Q226" i="1"/>
  <c r="Q238" i="1"/>
  <c r="J178" i="1" l="1"/>
  <c r="J135" i="1" l="1"/>
  <c r="J97" i="1" l="1"/>
  <c r="F9" i="2"/>
  <c r="F12" i="2"/>
  <c r="F14" i="2"/>
  <c r="F13" i="2"/>
  <c r="F10" i="2"/>
  <c r="F15" i="2"/>
  <c r="F6" i="2"/>
  <c r="F8" i="2"/>
  <c r="P48" i="1" l="1"/>
  <c r="Q65" i="1" l="1"/>
  <c r="Q62" i="1"/>
  <c r="Q61" i="1"/>
  <c r="P60" i="1"/>
  <c r="Q60" i="1" s="1"/>
  <c r="Q57" i="1"/>
  <c r="J56" i="1"/>
  <c r="P49" i="1"/>
  <c r="Q49" i="1" s="1"/>
  <c r="Q48" i="1"/>
  <c r="P47" i="1"/>
  <c r="Q47" i="1" s="1"/>
  <c r="P45" i="1"/>
  <c r="Q45" i="1" s="1"/>
  <c r="Q20" i="1" l="1"/>
  <c r="Q17" i="1"/>
  <c r="Q16" i="1"/>
  <c r="P15" i="1"/>
  <c r="Q15" i="1" s="1"/>
  <c r="Q13" i="1"/>
  <c r="J12" i="1"/>
  <c r="P11" i="1"/>
  <c r="Q11" i="1" s="1"/>
  <c r="P10" i="1"/>
  <c r="Q10" i="1" s="1"/>
  <c r="P9" i="1"/>
  <c r="Q9" i="1" s="1"/>
  <c r="P7" i="1"/>
  <c r="Q7" i="1" s="1"/>
</calcChain>
</file>

<file path=xl/sharedStrings.xml><?xml version="1.0" encoding="utf-8"?>
<sst xmlns="http://schemas.openxmlformats.org/spreadsheetml/2006/main" count="4430" uniqueCount="231">
  <si>
    <t>CON RELACION A LOS CONTRATOS EXISTENTES</t>
  </si>
  <si>
    <t>ITEM</t>
  </si>
  <si>
    <t>APELLIDOS Y NOMBRES</t>
  </si>
  <si>
    <t>DNI</t>
  </si>
  <si>
    <t>CARGO</t>
  </si>
  <si>
    <t>SISTEMA PENSIONARIO</t>
  </si>
  <si>
    <t>TIPO CONTRATO</t>
  </si>
  <si>
    <t>INICIO DE RELACION LABORAL</t>
  </si>
  <si>
    <t>CONTRATO VIGENTE</t>
  </si>
  <si>
    <t>DURACION DEL CONTRATO</t>
  </si>
  <si>
    <t>VACACIONES</t>
  </si>
  <si>
    <t>AÑO 2016 - 2017</t>
  </si>
  <si>
    <t>Vacaciones Programadas</t>
  </si>
  <si>
    <t>Observación</t>
  </si>
  <si>
    <t>DESDE</t>
  </si>
  <si>
    <t>HASTA</t>
  </si>
  <si>
    <t>Economico</t>
  </si>
  <si>
    <t>N° Cheque</t>
  </si>
  <si>
    <t>Fecha Pago</t>
  </si>
  <si>
    <t>Monto</t>
  </si>
  <si>
    <t>Fisico</t>
  </si>
  <si>
    <t>Gozadas</t>
  </si>
  <si>
    <t>Por Gozar</t>
  </si>
  <si>
    <t>Rodriguez Sanchez Yojana</t>
  </si>
  <si>
    <t>Gerente General</t>
  </si>
  <si>
    <t>Sin Regimen Pensionario</t>
  </si>
  <si>
    <t>Indeterminado</t>
  </si>
  <si>
    <t>------</t>
  </si>
  <si>
    <t>Contreras Rodríguez Marina</t>
  </si>
  <si>
    <t>Gerente Administrativa</t>
  </si>
  <si>
    <t>AFP Prima</t>
  </si>
  <si>
    <t>Marzo 2017</t>
  </si>
  <si>
    <t>09957970</t>
  </si>
  <si>
    <t>01/03/2017</t>
  </si>
  <si>
    <t>30 dias</t>
  </si>
  <si>
    <t>Serna Sernaquè Vilma Claribel</t>
  </si>
  <si>
    <t>Referente de Seguridad</t>
  </si>
  <si>
    <t>ONP</t>
  </si>
  <si>
    <t>Febrero 2017</t>
  </si>
  <si>
    <t>Deposito Cuenta CH / 9958162</t>
  </si>
  <si>
    <t>08/02/2017 01/06/2017</t>
  </si>
  <si>
    <t>S/. 1249.3      S/.1,253.65</t>
  </si>
  <si>
    <t>Saldarriaga Córdova Miguel Angel</t>
  </si>
  <si>
    <t>Superv. De Operaciones</t>
  </si>
  <si>
    <t>Julio 2017</t>
  </si>
  <si>
    <t>09958320</t>
  </si>
  <si>
    <t>26/07/2017</t>
  </si>
  <si>
    <t>Campoverde Jabo Wilmer</t>
  </si>
  <si>
    <t>Chofer de Flota Pesada</t>
  </si>
  <si>
    <t>Agosto 2017</t>
  </si>
  <si>
    <t>09958372</t>
  </si>
  <si>
    <t>10/08/2017</t>
  </si>
  <si>
    <t>Facundo Machado María Lucila</t>
  </si>
  <si>
    <t>Contadora</t>
  </si>
  <si>
    <t>Noviembre 2017</t>
  </si>
  <si>
    <t>Merino Sánchez Richard</t>
  </si>
  <si>
    <t>Administrador</t>
  </si>
  <si>
    <t>30 días</t>
  </si>
  <si>
    <t>AFP Integra</t>
  </si>
  <si>
    <t>Determinado</t>
  </si>
  <si>
    <t>03 Meses</t>
  </si>
  <si>
    <t>Rodriguez Gamboa Pedro Mario</t>
  </si>
  <si>
    <t>Ayudante Cisterna</t>
  </si>
  <si>
    <t>Vacaciones adelantadas</t>
  </si>
  <si>
    <t>Jacinto Paiva Guillermo</t>
  </si>
  <si>
    <t>Diciembre 2017</t>
  </si>
  <si>
    <t>9958710</t>
  </si>
  <si>
    <t>20/12/2017</t>
  </si>
  <si>
    <t>Carrasco Sunción Eddy Alexander</t>
  </si>
  <si>
    <t>06 meses</t>
  </si>
  <si>
    <t>Marchan Cruz Luis Alfonso</t>
  </si>
  <si>
    <t>00321975</t>
  </si>
  <si>
    <t>Setiembre 2017</t>
  </si>
  <si>
    <t>Valladares Salon Kevin Jaro</t>
  </si>
  <si>
    <t>Clavijo Aponte Ronel Oswaldo</t>
  </si>
  <si>
    <t>30 Días</t>
  </si>
  <si>
    <t>Eche Becerra Juan Edilberto</t>
  </si>
  <si>
    <t>Lazo chero Diego Enrique</t>
  </si>
  <si>
    <t>76670242</t>
  </si>
  <si>
    <t>Timana Morales Christian Arnaldo</t>
  </si>
  <si>
    <t>AFP Profuturo</t>
  </si>
  <si>
    <t>06 Meses</t>
  </si>
  <si>
    <t>Hidalgo Alburqueque Martin Teodoro</t>
  </si>
  <si>
    <t>Deposito Cuenta</t>
  </si>
  <si>
    <t>Querevalu Ecca Jimmy Jesus</t>
  </si>
  <si>
    <t>Medina Ruiz Joe Dan</t>
  </si>
  <si>
    <t>Pasapera Castillo Mily Dalia</t>
  </si>
  <si>
    <t>Asistente Contable</t>
  </si>
  <si>
    <t>Sernaqué Figueroa Eder Edgardo</t>
  </si>
  <si>
    <t>02 Meses</t>
  </si>
  <si>
    <t>Olaya Periche William Enrique</t>
  </si>
  <si>
    <t>Auxiliar de Oficina</t>
  </si>
  <si>
    <t>Jacinto Paiva Carlos Eduardo</t>
  </si>
  <si>
    <t>Saldarriaga Cornejo Miguel Angel</t>
  </si>
  <si>
    <t>Ayudante Grifero</t>
  </si>
  <si>
    <t xml:space="preserve">Huamán Córdova Gloria </t>
  </si>
  <si>
    <t>Auxiliar Contable</t>
  </si>
  <si>
    <t>AFP Habitad</t>
  </si>
  <si>
    <t>JMR.-</t>
  </si>
  <si>
    <t>El Alto, 31 de diciembre del 2017</t>
  </si>
  <si>
    <t>PLANILLA MES DE ENERO 2018</t>
  </si>
  <si>
    <t>Juarez Clavijo José Luis</t>
  </si>
  <si>
    <t>Jacinto Panta Flavio Damian</t>
  </si>
  <si>
    <t>Practicante</t>
  </si>
  <si>
    <t>-</t>
  </si>
  <si>
    <t>Jacinto Panta Francisco Daniel</t>
  </si>
  <si>
    <t>Gonzales Zapata Demetrio Fidel</t>
  </si>
  <si>
    <t>Del 10 al 25 de Febrero</t>
  </si>
  <si>
    <t>Eche Periche Paul Alexander</t>
  </si>
  <si>
    <t>El Alto, 31 de Enero del 2018</t>
  </si>
  <si>
    <t>PLANILLA MES DE MARZO 2018</t>
  </si>
  <si>
    <t>Sunción Lavalle Lester Richard</t>
  </si>
  <si>
    <t>03886222</t>
  </si>
  <si>
    <t>Vasquez  Delgado Mónica Isabel</t>
  </si>
  <si>
    <t>El Alto, 28 de Febrero del 2018</t>
  </si>
  <si>
    <t>Por gozar 2016-2017 30 días</t>
  </si>
  <si>
    <t>Por gozar 2016-2017 20 días</t>
  </si>
  <si>
    <t>Por gozar 2016-2017 07días</t>
  </si>
  <si>
    <t>Por gozar 2016-2017 03 días</t>
  </si>
  <si>
    <t>Por gozar 2016-2017 22 días</t>
  </si>
  <si>
    <t>AÑO 2017 - 2018</t>
  </si>
  <si>
    <t>Por gozar 2016-2017 02 días</t>
  </si>
  <si>
    <t>9958914</t>
  </si>
  <si>
    <t>MARZO 2018</t>
  </si>
  <si>
    <t>9958911</t>
  </si>
  <si>
    <t>01/03/2018</t>
  </si>
  <si>
    <t>El Alto, 28 de Marzo del 2018</t>
  </si>
  <si>
    <t>Alayo Becerra Victor Manuel</t>
  </si>
  <si>
    <t>02633032</t>
  </si>
  <si>
    <t>Vigilante</t>
  </si>
  <si>
    <t>JMR</t>
  </si>
  <si>
    <t>PLANILLA MES DE ABRIL 2018</t>
  </si>
  <si>
    <t>Saldarriaga Alvarado Dante Orlando</t>
  </si>
  <si>
    <t>Peña Saldarriaga Santiago</t>
  </si>
  <si>
    <t>García Córdova Jaime Humberto</t>
  </si>
  <si>
    <t>PLANILLA MES DE MAYO 2018</t>
  </si>
  <si>
    <t>04 Meses</t>
  </si>
  <si>
    <t>ABRIL 2018</t>
  </si>
  <si>
    <t>9959066</t>
  </si>
  <si>
    <t>22/4/18</t>
  </si>
  <si>
    <t>9959020</t>
  </si>
  <si>
    <t>Piura, 28 de Abril del 2018</t>
  </si>
  <si>
    <t>Acha Calle Antony Cristian</t>
  </si>
  <si>
    <t>PLANILLA MES DE JUNIO 2018</t>
  </si>
  <si>
    <t>Por gozar 2016-2017 12 días</t>
  </si>
  <si>
    <t>Vigil Querevalú Yomayra Nohely</t>
  </si>
  <si>
    <t>Piura, 30 de Mayo del 2018</t>
  </si>
  <si>
    <t>04 meses</t>
  </si>
  <si>
    <t>22/04/2018</t>
  </si>
  <si>
    <t>Vacaciones adelantadas 05 días</t>
  </si>
  <si>
    <t>Mejía Risco Jessica Luz</t>
  </si>
  <si>
    <t>40201294</t>
  </si>
  <si>
    <t>Vacaciones adelantadas 11 días</t>
  </si>
  <si>
    <t>PLANILLA MES DE JULIO 2018</t>
  </si>
  <si>
    <t xml:space="preserve">12 Meses </t>
  </si>
  <si>
    <t>JUNIO 2018</t>
  </si>
  <si>
    <t>MAYO 2018</t>
  </si>
  <si>
    <t>9959208</t>
  </si>
  <si>
    <t>01/06/2018</t>
  </si>
  <si>
    <t>9959209</t>
  </si>
  <si>
    <t>S/. 2763.5</t>
  </si>
  <si>
    <t>Piura, 29 de Junio del 2018</t>
  </si>
  <si>
    <t>PLANILLA MES DE AGOSTO 2018</t>
  </si>
  <si>
    <t>Llacsahuanga Moreto Joel</t>
  </si>
  <si>
    <t>Por gozar 2016-2017 18 días</t>
  </si>
  <si>
    <t>Piura, 30 de Julio del 2018</t>
  </si>
  <si>
    <t>Asistente Referente de Seguridad</t>
  </si>
  <si>
    <t>Yovera Jiménez Teresa del Rocío</t>
  </si>
  <si>
    <t>Asistente Referente Seguridad</t>
  </si>
  <si>
    <t>Yarlequé Galán Anthony Alexis</t>
  </si>
  <si>
    <t>Asistente Informática</t>
  </si>
  <si>
    <t>05 Meses</t>
  </si>
  <si>
    <t>AGOSTO 2018</t>
  </si>
  <si>
    <t>9959408</t>
  </si>
  <si>
    <t>02/08/18</t>
  </si>
  <si>
    <t>García Carrasco Nexar Alacoqui</t>
  </si>
  <si>
    <t>Piura, 14 de agosto del 2018</t>
  </si>
  <si>
    <t>PLANILLA MES DE SETIEMBRE 2018</t>
  </si>
  <si>
    <t>Piura, 04 de Setiembre del 2018</t>
  </si>
  <si>
    <t>Alban Dedios Evelyn Yajaida</t>
  </si>
  <si>
    <t>41961678</t>
  </si>
  <si>
    <t>Asistente Administrativo</t>
  </si>
  <si>
    <t>Por gozar 2016-2017 10 días</t>
  </si>
  <si>
    <t>Por gozar 2016-2017 21 días</t>
  </si>
  <si>
    <t>Avila Lalupú Carlos Edwing</t>
  </si>
  <si>
    <t>Plaza Saavedra José Alexander</t>
  </si>
  <si>
    <t>00325288</t>
  </si>
  <si>
    <t>SETIEMBRE 2018</t>
  </si>
  <si>
    <t>Transferencia</t>
  </si>
  <si>
    <t>Piura, 20 de Setiembre del 2018</t>
  </si>
  <si>
    <t>JMR/.</t>
  </si>
  <si>
    <t>Por gozar 2016-2017 05 días</t>
  </si>
  <si>
    <t>PLANILLA MES DE OCTUBRE 2018</t>
  </si>
  <si>
    <t>Valladares Ramos José Justo</t>
  </si>
  <si>
    <t>AFP PRIMA</t>
  </si>
  <si>
    <t>OCTUBRE 2018</t>
  </si>
  <si>
    <t>9959534</t>
  </si>
  <si>
    <t>1/10/18</t>
  </si>
  <si>
    <t>02 meses</t>
  </si>
  <si>
    <t>Piura, 05 de Octubre del 2018</t>
  </si>
  <si>
    <t>9959542</t>
  </si>
  <si>
    <t>02/10/18</t>
  </si>
  <si>
    <t>Vacaciones adelantadas 10 días</t>
  </si>
  <si>
    <t>Valladares Ramos Justo</t>
  </si>
  <si>
    <t>AÑO 2018 - 2019</t>
  </si>
  <si>
    <t>Piura, 09 de Octubre del 2018</t>
  </si>
  <si>
    <t>Vacaciones adelantadas 02 días</t>
  </si>
  <si>
    <t>Vacaciones adelantadas 12 días</t>
  </si>
  <si>
    <t>Del 17 al 26 de octubre</t>
  </si>
  <si>
    <t>Piura, 16 de Octubre del 2018</t>
  </si>
  <si>
    <t>Del 15 al 24 de octubre</t>
  </si>
  <si>
    <t>Vacaciones adelantadas 17 días</t>
  </si>
  <si>
    <t>Piura, 22 de Octubre del 2018</t>
  </si>
  <si>
    <t>01 Mes</t>
  </si>
  <si>
    <t>Carrasco Jimenez Celinda</t>
  </si>
  <si>
    <t>Piura, 28 de Octubre del 2018</t>
  </si>
  <si>
    <t xml:space="preserve">Gozando vacaciones del 19 al 28 de Octubre, Ingresa el 29 de Octubre  </t>
  </si>
  <si>
    <t>Clavijo Aponte Roner Oswaldo</t>
  </si>
  <si>
    <t>Vacaciones adelantadas 20 días</t>
  </si>
  <si>
    <t>gozando del 20/10 al 01/11 ingresa el 02/11</t>
  </si>
  <si>
    <t>Gozando del 08 al 31 de Octubre, ingresa el 31 de Octubre)</t>
  </si>
  <si>
    <t>Gozando del 21 al 30 de Octubre, ingresa el 31 de Octubre)</t>
  </si>
  <si>
    <t>PLANILLA MES DE NOVIEMBRE 2018</t>
  </si>
  <si>
    <t>Piura, 13 de Noviembre del 2018</t>
  </si>
  <si>
    <t>03 meses</t>
  </si>
  <si>
    <t>74078518</t>
  </si>
  <si>
    <t>Olaya Arcela Jim Teddy</t>
  </si>
  <si>
    <t>Olaya Sandoval Edilson</t>
  </si>
  <si>
    <t>Zapata Herrada Enrique Nolasco</t>
  </si>
  <si>
    <t>02849302</t>
  </si>
  <si>
    <t>Carta de renovación de contrato por 03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</si>
</sst>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S/&quot;* #,##0.00_ ;_ &quot;S/&quot;* \-#,##0.00_ ;_ &quot;S/&quot;* &quot;-&quot;??_ ;_ @_ "/>
    <numFmt numFmtId="164" formatCode="00000000"/>
    <numFmt numFmtId="165" formatCode="&quot;S/.&quot;#,##0.00"/>
  </numFmts>
  <fonts count="10" x14ac:knownFonts="1">
    <font>
      <sz val="11"/>
      <color theme="1"/>
      <name val="Calibri"/>
      <family val="2"/>
      <scheme val="minor"/>
    </font>
    <font>
      <b/>
      <u/>
      <sz val="16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C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thin">
        <color indexed="10"/>
      </top>
      <bottom/>
      <diagonal/>
    </border>
    <border>
      <left style="medium">
        <color indexed="10"/>
      </left>
      <right style="medium">
        <color indexed="10"/>
      </right>
      <top/>
      <bottom style="thin">
        <color indexed="10"/>
      </bottom>
      <diagonal/>
    </border>
    <border>
      <left style="medium">
        <color indexed="10"/>
      </left>
      <right/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n">
        <color indexed="10"/>
      </top>
      <bottom/>
      <diagonal/>
    </border>
    <border>
      <left style="medium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02">
    <xf numFmtId="0" fontId="0" fillId="0" borderId="0" xfId="0"/>
    <xf numFmtId="0" fontId="1" fillId="0" borderId="0" xfId="0" applyFont="1" applyAlignment="1"/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/>
    </xf>
    <xf numFmtId="0" fontId="5" fillId="0" borderId="8" xfId="0" applyFont="1" applyFill="1" applyBorder="1"/>
    <xf numFmtId="164" fontId="4" fillId="0" borderId="8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4" fontId="5" fillId="0" borderId="8" xfId="0" applyNumberFormat="1" applyFont="1" applyFill="1" applyBorder="1" applyAlignment="1">
      <alignment horizontal="center"/>
    </xf>
    <xf numFmtId="0" fontId="4" fillId="0" borderId="8" xfId="0" quotePrefix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165" fontId="4" fillId="0" borderId="8" xfId="0" applyNumberFormat="1" applyFont="1" applyFill="1" applyBorder="1"/>
    <xf numFmtId="0" fontId="5" fillId="0" borderId="14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/>
    </xf>
    <xf numFmtId="0" fontId="5" fillId="0" borderId="8" xfId="0" applyFont="1" applyBorder="1"/>
    <xf numFmtId="49" fontId="4" fillId="0" borderId="8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/>
    </xf>
    <xf numFmtId="165" fontId="4" fillId="0" borderId="5" xfId="0" applyNumberFormat="1" applyFont="1" applyFill="1" applyBorder="1"/>
    <xf numFmtId="0" fontId="5" fillId="0" borderId="8" xfId="0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4" fillId="0" borderId="8" xfId="0" applyFont="1" applyFill="1" applyBorder="1"/>
    <xf numFmtId="14" fontId="4" fillId="0" borderId="8" xfId="0" applyNumberFormat="1" applyFont="1" applyFill="1" applyBorder="1" applyAlignment="1">
      <alignment horizontal="center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/>
    </xf>
    <xf numFmtId="1" fontId="4" fillId="0" borderId="8" xfId="0" applyNumberFormat="1" applyFont="1" applyFill="1" applyBorder="1" applyAlignment="1">
      <alignment horizontal="center" vertical="center" wrapText="1"/>
    </xf>
    <xf numFmtId="0" fontId="0" fillId="0" borderId="0" xfId="0" applyFill="1"/>
    <xf numFmtId="49" fontId="3" fillId="0" borderId="8" xfId="0" applyNumberFormat="1" applyFont="1" applyFill="1" applyBorder="1"/>
    <xf numFmtId="0" fontId="4" fillId="0" borderId="8" xfId="0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/>
    <xf numFmtId="0" fontId="4" fillId="0" borderId="15" xfId="0" applyFont="1" applyFill="1" applyBorder="1"/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4" fontId="4" fillId="0" borderId="14" xfId="0" applyNumberFormat="1" applyFont="1" applyFill="1" applyBorder="1" applyAlignment="1">
      <alignment horizontal="center"/>
    </xf>
    <xf numFmtId="14" fontId="5" fillId="0" borderId="15" xfId="0" applyNumberFormat="1" applyFont="1" applyFill="1" applyBorder="1" applyAlignment="1">
      <alignment horizontal="center"/>
    </xf>
    <xf numFmtId="0" fontId="0" fillId="0" borderId="14" xfId="0" applyBorder="1"/>
    <xf numFmtId="0" fontId="4" fillId="0" borderId="14" xfId="0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/>
    </xf>
    <xf numFmtId="0" fontId="0" fillId="0" borderId="8" xfId="0" applyBorder="1"/>
    <xf numFmtId="164" fontId="4" fillId="0" borderId="16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Border="1"/>
    <xf numFmtId="0" fontId="4" fillId="0" borderId="4" xfId="0" applyFont="1" applyFill="1" applyBorder="1" applyAlignment="1">
      <alignment horizontal="center"/>
    </xf>
    <xf numFmtId="0" fontId="4" fillId="0" borderId="17" xfId="0" applyFont="1" applyFill="1" applyBorder="1"/>
    <xf numFmtId="164" fontId="4" fillId="0" borderId="17" xfId="0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14" fontId="4" fillId="0" borderId="17" xfId="0" applyNumberFormat="1" applyFont="1" applyFill="1" applyBorder="1" applyAlignment="1">
      <alignment horizontal="center"/>
    </xf>
    <xf numFmtId="14" fontId="5" fillId="0" borderId="17" xfId="0" applyNumberFormat="1" applyFont="1" applyFill="1" applyBorder="1" applyAlignment="1">
      <alignment horizontal="center"/>
    </xf>
    <xf numFmtId="49" fontId="5" fillId="0" borderId="17" xfId="0" applyNumberFormat="1" applyFont="1" applyFill="1" applyBorder="1" applyAlignment="1">
      <alignment horizontal="center"/>
    </xf>
    <xf numFmtId="49" fontId="4" fillId="0" borderId="17" xfId="0" applyNumberFormat="1" applyFont="1" applyFill="1" applyBorder="1" applyAlignment="1">
      <alignment horizontal="center"/>
    </xf>
    <xf numFmtId="165" fontId="4" fillId="0" borderId="17" xfId="0" applyNumberFormat="1" applyFont="1" applyFill="1" applyBorder="1"/>
    <xf numFmtId="0" fontId="5" fillId="0" borderId="17" xfId="0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/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/>
    <xf numFmtId="164" fontId="4" fillId="3" borderId="8" xfId="0" applyNumberFormat="1" applyFont="1" applyFill="1" applyBorder="1" applyAlignment="1">
      <alignment horizontal="center"/>
    </xf>
    <xf numFmtId="14" fontId="4" fillId="3" borderId="8" xfId="0" applyNumberFormat="1" applyFont="1" applyFill="1" applyBorder="1" applyAlignment="1">
      <alignment horizontal="center"/>
    </xf>
    <xf numFmtId="14" fontId="5" fillId="3" borderId="8" xfId="0" applyNumberFormat="1" applyFont="1" applyFill="1" applyBorder="1" applyAlignment="1">
      <alignment horizontal="center"/>
    </xf>
    <xf numFmtId="49" fontId="5" fillId="3" borderId="8" xfId="0" applyNumberFormat="1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/>
    </xf>
    <xf numFmtId="165" fontId="4" fillId="3" borderId="8" xfId="0" applyNumberFormat="1" applyFont="1" applyFill="1" applyBorder="1"/>
    <xf numFmtId="0" fontId="5" fillId="3" borderId="8" xfId="0" applyFont="1" applyFill="1" applyBorder="1" applyAlignment="1">
      <alignment horizontal="center"/>
    </xf>
    <xf numFmtId="1" fontId="4" fillId="3" borderId="8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/>
    <xf numFmtId="0" fontId="0" fillId="3" borderId="0" xfId="0" applyFill="1"/>
    <xf numFmtId="164" fontId="4" fillId="0" borderId="18" xfId="0" applyNumberFormat="1" applyFont="1" applyFill="1" applyBorder="1" applyAlignment="1">
      <alignment horizontal="center"/>
    </xf>
    <xf numFmtId="0" fontId="5" fillId="0" borderId="17" xfId="0" applyFont="1" applyFill="1" applyBorder="1"/>
    <xf numFmtId="165" fontId="4" fillId="0" borderId="19" xfId="0" applyNumberFormat="1" applyFont="1" applyFill="1" applyBorder="1"/>
    <xf numFmtId="0" fontId="6" fillId="0" borderId="17" xfId="0" applyFont="1" applyFill="1" applyBorder="1" applyAlignment="1">
      <alignment horizontal="center"/>
    </xf>
    <xf numFmtId="1" fontId="4" fillId="0" borderId="20" xfId="0" applyNumberFormat="1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164" fontId="4" fillId="0" borderId="21" xfId="0" applyNumberFormat="1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14" fontId="4" fillId="0" borderId="15" xfId="0" applyNumberFormat="1" applyFont="1" applyFill="1" applyBorder="1" applyAlignment="1">
      <alignment horizontal="center"/>
    </xf>
    <xf numFmtId="49" fontId="4" fillId="0" borderId="14" xfId="0" applyNumberFormat="1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/>
    </xf>
    <xf numFmtId="165" fontId="4" fillId="0" borderId="22" xfId="0" applyNumberFormat="1" applyFont="1" applyFill="1" applyBorder="1"/>
    <xf numFmtId="1" fontId="5" fillId="0" borderId="15" xfId="0" applyNumberFormat="1" applyFont="1" applyFill="1" applyBorder="1" applyAlignment="1">
      <alignment horizontal="center" vertical="center"/>
    </xf>
    <xf numFmtId="1" fontId="4" fillId="0" borderId="23" xfId="0" applyNumberFormat="1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5" fillId="0" borderId="15" xfId="0" applyFont="1" applyFill="1" applyBorder="1"/>
    <xf numFmtId="0" fontId="3" fillId="2" borderId="8" xfId="0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4" fontId="0" fillId="0" borderId="0" xfId="0" applyNumberFormat="1"/>
    <xf numFmtId="0" fontId="3" fillId="2" borderId="8" xfId="0" applyFont="1" applyFill="1" applyBorder="1" applyAlignment="1">
      <alignment horizontal="center"/>
    </xf>
    <xf numFmtId="0" fontId="4" fillId="0" borderId="24" xfId="0" applyFont="1" applyFill="1" applyBorder="1"/>
    <xf numFmtId="14" fontId="0" fillId="0" borderId="8" xfId="0" applyNumberFormat="1" applyBorder="1"/>
    <xf numFmtId="49" fontId="5" fillId="0" borderId="8" xfId="0" applyNumberFormat="1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3" borderId="8" xfId="0" applyFont="1" applyFill="1" applyBorder="1"/>
    <xf numFmtId="0" fontId="3" fillId="2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0" fillId="0" borderId="8" xfId="0" applyNumberFormat="1" applyFill="1" applyBorder="1"/>
    <xf numFmtId="165" fontId="4" fillId="0" borderId="8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3" fillId="2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4" fillId="0" borderId="8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5" fillId="0" borderId="14" xfId="0" applyFont="1" applyFill="1" applyBorder="1"/>
    <xf numFmtId="164" fontId="4" fillId="0" borderId="14" xfId="0" applyNumberFormat="1" applyFont="1" applyFill="1" applyBorder="1" applyAlignment="1">
      <alignment horizontal="center"/>
    </xf>
    <xf numFmtId="0" fontId="4" fillId="0" borderId="14" xfId="0" quotePrefix="1" applyFont="1" applyFill="1" applyBorder="1" applyAlignment="1">
      <alignment horizontal="center"/>
    </xf>
    <xf numFmtId="49" fontId="4" fillId="0" borderId="14" xfId="0" applyNumberFormat="1" applyFont="1" applyFill="1" applyBorder="1" applyAlignment="1">
      <alignment horizontal="center"/>
    </xf>
    <xf numFmtId="165" fontId="4" fillId="0" borderId="14" xfId="0" applyNumberFormat="1" applyFont="1" applyFill="1" applyBorder="1"/>
    <xf numFmtId="1" fontId="4" fillId="0" borderId="26" xfId="0" applyNumberFormat="1" applyFont="1" applyFill="1" applyBorder="1" applyAlignment="1">
      <alignment horizontal="center" vertical="center" wrapText="1"/>
    </xf>
    <xf numFmtId="1" fontId="5" fillId="0" borderId="14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27" xfId="0" applyFont="1" applyFill="1" applyBorder="1" applyAlignment="1">
      <alignment horizontal="center"/>
    </xf>
    <xf numFmtId="14" fontId="5" fillId="4" borderId="8" xfId="0" applyNumberFormat="1" applyFont="1" applyFill="1" applyBorder="1" applyAlignment="1">
      <alignment horizontal="center"/>
    </xf>
    <xf numFmtId="14" fontId="4" fillId="4" borderId="8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" fontId="5" fillId="0" borderId="8" xfId="1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 wrapText="1"/>
    </xf>
    <xf numFmtId="0" fontId="7" fillId="2" borderId="2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0</xdr:rowOff>
    </xdr:from>
    <xdr:ext cx="1476375" cy="0"/>
    <xdr:pic>
      <xdr:nvPicPr>
        <xdr:cNvPr id="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22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</xdr:row>
      <xdr:rowOff>0</xdr:rowOff>
    </xdr:from>
    <xdr:ext cx="1476375" cy="0"/>
    <xdr:pic>
      <xdr:nvPicPr>
        <xdr:cNvPr id="1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068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0</xdr:row>
      <xdr:rowOff>0</xdr:rowOff>
    </xdr:from>
    <xdr:ext cx="1276350" cy="676275"/>
    <xdr:pic>
      <xdr:nvPicPr>
        <xdr:cNvPr id="152" name="151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257175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73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1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2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3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3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39</xdr:row>
      <xdr:rowOff>0</xdr:rowOff>
    </xdr:from>
    <xdr:ext cx="1476375" cy="0"/>
    <xdr:pic>
      <xdr:nvPicPr>
        <xdr:cNvPr id="3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762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38</xdr:row>
      <xdr:rowOff>0</xdr:rowOff>
    </xdr:from>
    <xdr:ext cx="1276350" cy="676275"/>
    <xdr:pic>
      <xdr:nvPicPr>
        <xdr:cNvPr id="303" name="302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0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24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3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79</xdr:row>
      <xdr:rowOff>0</xdr:rowOff>
    </xdr:from>
    <xdr:ext cx="1476375" cy="0"/>
    <xdr:pic>
      <xdr:nvPicPr>
        <xdr:cNvPr id="4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78</xdr:row>
      <xdr:rowOff>0</xdr:rowOff>
    </xdr:from>
    <xdr:ext cx="1276350" cy="676275"/>
    <xdr:pic>
      <xdr:nvPicPr>
        <xdr:cNvPr id="454" name="453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9944100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75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4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5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6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6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6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6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123</xdr:row>
      <xdr:rowOff>0</xdr:rowOff>
    </xdr:from>
    <xdr:ext cx="1476375" cy="0"/>
    <xdr:pic>
      <xdr:nvPicPr>
        <xdr:cNvPr id="6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205930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122</xdr:row>
      <xdr:rowOff>0</xdr:rowOff>
    </xdr:from>
    <xdr:ext cx="1276350" cy="676275"/>
    <xdr:pic>
      <xdr:nvPicPr>
        <xdr:cNvPr id="605" name="604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20316825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26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6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166</xdr:row>
      <xdr:rowOff>0</xdr:rowOff>
    </xdr:from>
    <xdr:ext cx="1476375" cy="0"/>
    <xdr:pic>
      <xdr:nvPicPr>
        <xdr:cNvPr id="7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20611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165</xdr:row>
      <xdr:rowOff>0</xdr:rowOff>
    </xdr:from>
    <xdr:ext cx="1276350" cy="676275"/>
    <xdr:pic>
      <xdr:nvPicPr>
        <xdr:cNvPr id="756" name="755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31784925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77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7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8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9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9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9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9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9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9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209</xdr:row>
      <xdr:rowOff>0</xdr:rowOff>
    </xdr:from>
    <xdr:ext cx="1476375" cy="0"/>
    <xdr:pic>
      <xdr:nvPicPr>
        <xdr:cNvPr id="9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432244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208</xdr:row>
      <xdr:rowOff>0</xdr:rowOff>
    </xdr:from>
    <xdr:ext cx="1276350" cy="676275"/>
    <xdr:pic>
      <xdr:nvPicPr>
        <xdr:cNvPr id="907" name="906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42948225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28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9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251</xdr:row>
      <xdr:rowOff>0</xdr:rowOff>
    </xdr:from>
    <xdr:ext cx="1476375" cy="0"/>
    <xdr:pic>
      <xdr:nvPicPr>
        <xdr:cNvPr id="10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543877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250</xdr:row>
      <xdr:rowOff>0</xdr:rowOff>
    </xdr:from>
    <xdr:ext cx="1276350" cy="676275"/>
    <xdr:pic>
      <xdr:nvPicPr>
        <xdr:cNvPr id="1058" name="1057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54111525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79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0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1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2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2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2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2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2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2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2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2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292</xdr:row>
      <xdr:rowOff>0</xdr:rowOff>
    </xdr:from>
    <xdr:ext cx="1476375" cy="0"/>
    <xdr:pic>
      <xdr:nvPicPr>
        <xdr:cNvPr id="12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653034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291</xdr:row>
      <xdr:rowOff>0</xdr:rowOff>
    </xdr:from>
    <xdr:ext cx="1276350" cy="676275"/>
    <xdr:pic>
      <xdr:nvPicPr>
        <xdr:cNvPr id="1209" name="1208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65027175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30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2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333</xdr:row>
      <xdr:rowOff>0</xdr:rowOff>
    </xdr:from>
    <xdr:ext cx="1476375" cy="0"/>
    <xdr:pic>
      <xdr:nvPicPr>
        <xdr:cNvPr id="13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76009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332</xdr:row>
      <xdr:rowOff>0</xdr:rowOff>
    </xdr:from>
    <xdr:ext cx="1276350" cy="676275"/>
    <xdr:pic>
      <xdr:nvPicPr>
        <xdr:cNvPr id="1360" name="1359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75752325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81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3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4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368</xdr:row>
      <xdr:rowOff>0</xdr:rowOff>
    </xdr:from>
    <xdr:ext cx="1476375" cy="0"/>
    <xdr:pic>
      <xdr:nvPicPr>
        <xdr:cNvPr id="15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8623935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367</xdr:row>
      <xdr:rowOff>0</xdr:rowOff>
    </xdr:from>
    <xdr:ext cx="1276350" cy="676275"/>
    <xdr:pic>
      <xdr:nvPicPr>
        <xdr:cNvPr id="1511" name="151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85982175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32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5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405</xdr:row>
      <xdr:rowOff>0</xdr:rowOff>
    </xdr:from>
    <xdr:ext cx="1476375" cy="0"/>
    <xdr:pic>
      <xdr:nvPicPr>
        <xdr:cNvPr id="16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946118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404</xdr:row>
      <xdr:rowOff>0</xdr:rowOff>
    </xdr:from>
    <xdr:ext cx="1276350" cy="676275"/>
    <xdr:pic>
      <xdr:nvPicPr>
        <xdr:cNvPr id="1662" name="1661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94354650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83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6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7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443</xdr:row>
      <xdr:rowOff>0</xdr:rowOff>
    </xdr:from>
    <xdr:ext cx="1476375" cy="0"/>
    <xdr:pic>
      <xdr:nvPicPr>
        <xdr:cNvPr id="18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313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442</xdr:row>
      <xdr:rowOff>0</xdr:rowOff>
    </xdr:from>
    <xdr:ext cx="1276350" cy="676275"/>
    <xdr:pic>
      <xdr:nvPicPr>
        <xdr:cNvPr id="1813" name="1812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102879525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34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8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482</xdr:row>
      <xdr:rowOff>0</xdr:rowOff>
    </xdr:from>
    <xdr:ext cx="1476375" cy="0"/>
    <xdr:pic>
      <xdr:nvPicPr>
        <xdr:cNvPr id="19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12042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481</xdr:row>
      <xdr:rowOff>0</xdr:rowOff>
    </xdr:from>
    <xdr:ext cx="1276350" cy="676275"/>
    <xdr:pic>
      <xdr:nvPicPr>
        <xdr:cNvPr id="1964" name="1963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111785400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85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19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0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525</xdr:row>
      <xdr:rowOff>0</xdr:rowOff>
    </xdr:from>
    <xdr:ext cx="1476375" cy="0"/>
    <xdr:pic>
      <xdr:nvPicPr>
        <xdr:cNvPr id="21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21148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524</xdr:row>
      <xdr:rowOff>0</xdr:rowOff>
    </xdr:from>
    <xdr:ext cx="1276350" cy="676275"/>
    <xdr:pic>
      <xdr:nvPicPr>
        <xdr:cNvPr id="2115" name="2114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120891300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36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1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572</xdr:row>
      <xdr:rowOff>0</xdr:rowOff>
    </xdr:from>
    <xdr:ext cx="1476375" cy="0"/>
    <xdr:pic>
      <xdr:nvPicPr>
        <xdr:cNvPr id="22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318355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571</xdr:row>
      <xdr:rowOff>0</xdr:rowOff>
    </xdr:from>
    <xdr:ext cx="1276350" cy="676275"/>
    <xdr:pic>
      <xdr:nvPicPr>
        <xdr:cNvPr id="2266" name="2265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131578350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87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2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3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617</xdr:row>
      <xdr:rowOff>0</xdr:rowOff>
    </xdr:from>
    <xdr:ext cx="1476375" cy="0"/>
    <xdr:pic>
      <xdr:nvPicPr>
        <xdr:cNvPr id="24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432845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616</xdr:row>
      <xdr:rowOff>0</xdr:rowOff>
    </xdr:from>
    <xdr:ext cx="1276350" cy="676275"/>
    <xdr:pic>
      <xdr:nvPicPr>
        <xdr:cNvPr id="2417" name="2416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143027400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38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4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662</xdr:row>
      <xdr:rowOff>0</xdr:rowOff>
    </xdr:from>
    <xdr:ext cx="1476375" cy="0"/>
    <xdr:pic>
      <xdr:nvPicPr>
        <xdr:cNvPr id="25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526667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661</xdr:row>
      <xdr:rowOff>0</xdr:rowOff>
    </xdr:from>
    <xdr:ext cx="1276350" cy="676275"/>
    <xdr:pic>
      <xdr:nvPicPr>
        <xdr:cNvPr id="2568" name="2567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152409525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89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5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6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707</xdr:row>
      <xdr:rowOff>0</xdr:rowOff>
    </xdr:from>
    <xdr:ext cx="1476375" cy="0"/>
    <xdr:pic>
      <xdr:nvPicPr>
        <xdr:cNvPr id="27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621821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706</xdr:row>
      <xdr:rowOff>0</xdr:rowOff>
    </xdr:from>
    <xdr:ext cx="1276350" cy="676275"/>
    <xdr:pic>
      <xdr:nvPicPr>
        <xdr:cNvPr id="2719" name="2718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161925000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40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7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90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8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29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758</xdr:row>
      <xdr:rowOff>0</xdr:rowOff>
    </xdr:from>
    <xdr:ext cx="1476375" cy="0"/>
    <xdr:pic>
      <xdr:nvPicPr>
        <xdr:cNvPr id="30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905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40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0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759</xdr:row>
      <xdr:rowOff>0</xdr:rowOff>
    </xdr:from>
    <xdr:ext cx="1476375" cy="0"/>
    <xdr:pic>
      <xdr:nvPicPr>
        <xdr:cNvPr id="31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3810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238125</xdr:colOff>
      <xdr:row>757</xdr:row>
      <xdr:rowOff>66675</xdr:rowOff>
    </xdr:from>
    <xdr:ext cx="1276350" cy="866775"/>
    <xdr:pic>
      <xdr:nvPicPr>
        <xdr:cNvPr id="3170" name="3169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238125" y="66675"/>
          <a:ext cx="1276350" cy="866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91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1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2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41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3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802</xdr:row>
      <xdr:rowOff>0</xdr:rowOff>
    </xdr:from>
    <xdr:ext cx="1476375" cy="0"/>
    <xdr:pic>
      <xdr:nvPicPr>
        <xdr:cNvPr id="34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088300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91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4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5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803</xdr:row>
      <xdr:rowOff>0</xdr:rowOff>
    </xdr:from>
    <xdr:ext cx="1476375" cy="0"/>
    <xdr:pic>
      <xdr:nvPicPr>
        <xdr:cNvPr id="36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7334547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238125</xdr:colOff>
      <xdr:row>801</xdr:row>
      <xdr:rowOff>66675</xdr:rowOff>
    </xdr:from>
    <xdr:ext cx="1276350" cy="866775"/>
    <xdr:pic>
      <xdr:nvPicPr>
        <xdr:cNvPr id="3621" name="362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238125" y="172964475"/>
          <a:ext cx="1276350" cy="8667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0</xdr:rowOff>
    </xdr:from>
    <xdr:ext cx="1476375" cy="0"/>
    <xdr:pic>
      <xdr:nvPicPr>
        <xdr:cNvPr id="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22" name="1883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5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6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7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8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9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0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1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2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3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2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3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4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5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6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7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8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49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50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2</xdr:row>
      <xdr:rowOff>0</xdr:rowOff>
    </xdr:from>
    <xdr:ext cx="1476375" cy="0"/>
    <xdr:pic>
      <xdr:nvPicPr>
        <xdr:cNvPr id="151" name="21 Imagen" descr="LOGO TRANSP. PAQUITA SR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3" t="8746" r="21809" b="39243"/>
        <a:stretch>
          <a:fillRect/>
        </a:stretch>
      </xdr:blipFill>
      <xdr:spPr bwMode="auto">
        <a:xfrm>
          <a:off x="47625" y="10220325"/>
          <a:ext cx="1476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76200</xdr:colOff>
      <xdr:row>1</xdr:row>
      <xdr:rowOff>0</xdr:rowOff>
    </xdr:from>
    <xdr:ext cx="1276350" cy="676275"/>
    <xdr:pic>
      <xdr:nvPicPr>
        <xdr:cNvPr id="152" name="151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7" t="40916" r="50992" b="32628"/>
        <a:stretch>
          <a:fillRect/>
        </a:stretch>
      </xdr:blipFill>
      <xdr:spPr bwMode="auto">
        <a:xfrm>
          <a:off x="76200" y="9944100"/>
          <a:ext cx="12763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1"/>
  <sheetViews>
    <sheetView topLeftCell="A799" zoomScaleNormal="100" workbookViewId="0">
      <selection activeCell="H830" sqref="H830"/>
    </sheetView>
  </sheetViews>
  <sheetFormatPr baseColWidth="10" defaultRowHeight="15" x14ac:dyDescent="0.25"/>
  <cols>
    <col min="1" max="1" width="6.85546875" customWidth="1"/>
    <col min="2" max="2" width="35" bestFit="1" customWidth="1"/>
    <col min="4" max="4" width="29.42578125" customWidth="1"/>
    <col min="5" max="5" width="24.85546875" bestFit="1" customWidth="1"/>
    <col min="6" max="6" width="16.42578125" bestFit="1" customWidth="1"/>
    <col min="7" max="7" width="12.28515625" customWidth="1"/>
    <col min="11" max="11" width="17.7109375" customWidth="1"/>
    <col min="12" max="12" width="13.28515625" customWidth="1"/>
    <col min="18" max="18" width="14.85546875" customWidth="1"/>
    <col min="19" max="19" width="24" customWidth="1"/>
  </cols>
  <sheetData>
    <row r="1" spans="1:19" ht="21.75" customHeight="1" x14ac:dyDescent="0.3">
      <c r="B1" s="180" t="s">
        <v>100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</row>
    <row r="2" spans="1:19" ht="20.25" customHeight="1" thickBot="1" x14ac:dyDescent="0.35">
      <c r="A2" s="1"/>
      <c r="B2" s="180" t="s">
        <v>0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</row>
    <row r="3" spans="1:19" ht="21" customHeight="1" x14ac:dyDescent="0.25">
      <c r="A3" s="185" t="s">
        <v>1</v>
      </c>
      <c r="B3" s="185" t="s">
        <v>2</v>
      </c>
      <c r="C3" s="185" t="s">
        <v>3</v>
      </c>
      <c r="D3" s="185" t="s">
        <v>4</v>
      </c>
      <c r="E3" s="185" t="s">
        <v>5</v>
      </c>
      <c r="F3" s="185" t="s">
        <v>6</v>
      </c>
      <c r="G3" s="187" t="s">
        <v>7</v>
      </c>
      <c r="H3" s="189" t="s">
        <v>8</v>
      </c>
      <c r="I3" s="190"/>
      <c r="J3" s="191" t="s">
        <v>9</v>
      </c>
      <c r="K3" s="193" t="s">
        <v>10</v>
      </c>
      <c r="L3" s="194"/>
      <c r="M3" s="194"/>
      <c r="N3" s="194"/>
      <c r="O3" s="195"/>
      <c r="P3" s="197" t="s">
        <v>11</v>
      </c>
      <c r="Q3" s="197"/>
      <c r="R3" s="187" t="s">
        <v>12</v>
      </c>
      <c r="S3" s="185" t="s">
        <v>13</v>
      </c>
    </row>
    <row r="4" spans="1:19" ht="21.75" customHeight="1" x14ac:dyDescent="0.25">
      <c r="A4" s="186"/>
      <c r="B4" s="186"/>
      <c r="C4" s="186"/>
      <c r="D4" s="186"/>
      <c r="E4" s="186"/>
      <c r="F4" s="186"/>
      <c r="G4" s="188"/>
      <c r="H4" s="2" t="s">
        <v>14</v>
      </c>
      <c r="I4" s="3" t="s">
        <v>15</v>
      </c>
      <c r="J4" s="192"/>
      <c r="K4" s="4" t="s">
        <v>16</v>
      </c>
      <c r="L4" s="4" t="s">
        <v>17</v>
      </c>
      <c r="M4" s="5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188"/>
      <c r="S4" s="186"/>
    </row>
    <row r="5" spans="1:19" ht="19.5" customHeight="1" x14ac:dyDescent="0.25">
      <c r="A5" s="6">
        <v>1</v>
      </c>
      <c r="B5" s="7" t="s">
        <v>23</v>
      </c>
      <c r="C5" s="8">
        <v>3852026</v>
      </c>
      <c r="D5" s="9" t="s">
        <v>24</v>
      </c>
      <c r="E5" s="9" t="s">
        <v>25</v>
      </c>
      <c r="F5" s="9" t="s">
        <v>26</v>
      </c>
      <c r="G5" s="10">
        <v>42856</v>
      </c>
      <c r="H5" s="10">
        <v>42856</v>
      </c>
      <c r="I5" s="11" t="s">
        <v>27</v>
      </c>
      <c r="J5" s="11"/>
      <c r="K5" s="12"/>
      <c r="L5" s="12"/>
      <c r="M5" s="12"/>
      <c r="N5" s="13"/>
      <c r="O5" s="14"/>
      <c r="P5" s="15"/>
      <c r="Q5" s="16"/>
      <c r="R5" s="7"/>
      <c r="S5" s="7"/>
    </row>
    <row r="6" spans="1:19" ht="22.5" customHeight="1" x14ac:dyDescent="0.25">
      <c r="A6" s="6">
        <v>2</v>
      </c>
      <c r="B6" s="7" t="s">
        <v>28</v>
      </c>
      <c r="C6" s="17">
        <v>2842379</v>
      </c>
      <c r="D6" s="9" t="s">
        <v>29</v>
      </c>
      <c r="E6" s="9" t="s">
        <v>30</v>
      </c>
      <c r="F6" s="18" t="s">
        <v>26</v>
      </c>
      <c r="G6" s="10">
        <v>41641</v>
      </c>
      <c r="H6" s="10">
        <v>41641</v>
      </c>
      <c r="I6" s="11" t="s">
        <v>27</v>
      </c>
      <c r="J6" s="11"/>
      <c r="K6" s="12" t="s">
        <v>31</v>
      </c>
      <c r="L6" s="12" t="s">
        <v>32</v>
      </c>
      <c r="M6" s="12" t="s">
        <v>33</v>
      </c>
      <c r="N6" s="13">
        <v>4388.5</v>
      </c>
      <c r="O6" s="19" t="s">
        <v>34</v>
      </c>
      <c r="P6" s="20">
        <v>30</v>
      </c>
      <c r="Q6" s="21">
        <v>0</v>
      </c>
      <c r="R6" s="22"/>
      <c r="S6" s="22"/>
    </row>
    <row r="7" spans="1:19" ht="44.25" customHeight="1" x14ac:dyDescent="0.25">
      <c r="A7" s="6">
        <v>3</v>
      </c>
      <c r="B7" s="7" t="s">
        <v>35</v>
      </c>
      <c r="C7" s="8">
        <v>46032383</v>
      </c>
      <c r="D7" s="9" t="s">
        <v>36</v>
      </c>
      <c r="E7" s="9" t="s">
        <v>37</v>
      </c>
      <c r="F7" s="9" t="s">
        <v>26</v>
      </c>
      <c r="G7" s="10">
        <v>41792</v>
      </c>
      <c r="H7" s="10">
        <v>41792</v>
      </c>
      <c r="I7" s="11" t="s">
        <v>27</v>
      </c>
      <c r="J7" s="11"/>
      <c r="K7" s="23" t="s">
        <v>38</v>
      </c>
      <c r="L7" s="23" t="s">
        <v>39</v>
      </c>
      <c r="M7" s="23" t="s">
        <v>40</v>
      </c>
      <c r="N7" s="23" t="s">
        <v>41</v>
      </c>
      <c r="O7" s="24" t="s">
        <v>34</v>
      </c>
      <c r="P7" s="20">
        <f>3+10+11</f>
        <v>24</v>
      </c>
      <c r="Q7" s="20">
        <f>30-P7</f>
        <v>6</v>
      </c>
      <c r="R7" s="25"/>
      <c r="S7" s="25"/>
    </row>
    <row r="8" spans="1:19" ht="24.75" customHeight="1" x14ac:dyDescent="0.25">
      <c r="A8" s="6">
        <v>4</v>
      </c>
      <c r="B8" s="7" t="s">
        <v>42</v>
      </c>
      <c r="C8" s="8">
        <v>3852948</v>
      </c>
      <c r="D8" s="9" t="s">
        <v>43</v>
      </c>
      <c r="E8" s="9" t="s">
        <v>30</v>
      </c>
      <c r="F8" s="9" t="s">
        <v>26</v>
      </c>
      <c r="G8" s="10">
        <v>32143</v>
      </c>
      <c r="H8" s="10">
        <v>32143</v>
      </c>
      <c r="I8" s="11" t="s">
        <v>27</v>
      </c>
      <c r="J8" s="11"/>
      <c r="K8" s="12" t="s">
        <v>44</v>
      </c>
      <c r="L8" s="12" t="s">
        <v>45</v>
      </c>
      <c r="M8" s="12" t="s">
        <v>46</v>
      </c>
      <c r="N8" s="13">
        <v>3205.5</v>
      </c>
      <c r="O8" s="19" t="s">
        <v>34</v>
      </c>
      <c r="P8" s="20"/>
      <c r="Q8" s="20">
        <v>30</v>
      </c>
      <c r="R8" s="25"/>
      <c r="S8" s="25"/>
    </row>
    <row r="9" spans="1:19" ht="24" customHeight="1" x14ac:dyDescent="0.25">
      <c r="A9" s="6">
        <v>5</v>
      </c>
      <c r="B9" s="26" t="s">
        <v>47</v>
      </c>
      <c r="C9" s="8">
        <v>45817642</v>
      </c>
      <c r="D9" s="9" t="s">
        <v>48</v>
      </c>
      <c r="E9" s="9" t="s">
        <v>37</v>
      </c>
      <c r="F9" s="9" t="s">
        <v>26</v>
      </c>
      <c r="G9" s="10">
        <v>41123</v>
      </c>
      <c r="H9" s="10">
        <v>41123</v>
      </c>
      <c r="I9" s="11" t="s">
        <v>27</v>
      </c>
      <c r="J9" s="11"/>
      <c r="K9" s="12" t="s">
        <v>49</v>
      </c>
      <c r="L9" s="12" t="s">
        <v>50</v>
      </c>
      <c r="M9" s="12" t="s">
        <v>51</v>
      </c>
      <c r="N9" s="27">
        <v>2153.5</v>
      </c>
      <c r="O9" s="28" t="s">
        <v>34</v>
      </c>
      <c r="P9" s="29">
        <f>2+8</f>
        <v>10</v>
      </c>
      <c r="Q9" s="16">
        <f t="shared" ref="Q9:Q10" si="0">30-P9</f>
        <v>20</v>
      </c>
      <c r="R9" s="30"/>
      <c r="S9" s="25"/>
    </row>
    <row r="10" spans="1:19" ht="19.5" customHeight="1" x14ac:dyDescent="0.25">
      <c r="A10" s="6">
        <v>6</v>
      </c>
      <c r="B10" s="31" t="s">
        <v>52</v>
      </c>
      <c r="C10" s="8">
        <v>70335225</v>
      </c>
      <c r="D10" s="9" t="s">
        <v>53</v>
      </c>
      <c r="E10" s="9" t="s">
        <v>37</v>
      </c>
      <c r="F10" s="9" t="s">
        <v>26</v>
      </c>
      <c r="G10" s="32">
        <v>42676</v>
      </c>
      <c r="H10" s="32">
        <v>42676</v>
      </c>
      <c r="I10" s="11" t="s">
        <v>27</v>
      </c>
      <c r="J10" s="32"/>
      <c r="K10" s="12" t="s">
        <v>54</v>
      </c>
      <c r="L10" s="9">
        <v>9958627</v>
      </c>
      <c r="M10" s="32">
        <v>43054</v>
      </c>
      <c r="N10" s="27">
        <v>2747.5</v>
      </c>
      <c r="O10" s="9" t="s">
        <v>34</v>
      </c>
      <c r="P10" s="33">
        <f>10+6</f>
        <v>16</v>
      </c>
      <c r="Q10" s="16">
        <f t="shared" si="0"/>
        <v>14</v>
      </c>
      <c r="R10" s="25"/>
      <c r="S10" s="25"/>
    </row>
    <row r="11" spans="1:19" ht="23.25" customHeight="1" x14ac:dyDescent="0.25">
      <c r="A11" s="6">
        <v>7</v>
      </c>
      <c r="B11" s="31" t="s">
        <v>55</v>
      </c>
      <c r="C11" s="8">
        <v>3852732</v>
      </c>
      <c r="D11" s="9" t="s">
        <v>56</v>
      </c>
      <c r="E11" s="9" t="s">
        <v>30</v>
      </c>
      <c r="F11" s="9" t="s">
        <v>26</v>
      </c>
      <c r="G11" s="32">
        <v>42676</v>
      </c>
      <c r="H11" s="32">
        <v>42676</v>
      </c>
      <c r="I11" s="11" t="s">
        <v>27</v>
      </c>
      <c r="J11" s="32"/>
      <c r="K11" s="12" t="s">
        <v>54</v>
      </c>
      <c r="L11" s="9">
        <v>9958628</v>
      </c>
      <c r="M11" s="32">
        <v>43054</v>
      </c>
      <c r="N11" s="27">
        <v>1044.5</v>
      </c>
      <c r="O11" s="24" t="s">
        <v>57</v>
      </c>
      <c r="P11" s="34">
        <f>16+4+7</f>
        <v>27</v>
      </c>
      <c r="Q11" s="16">
        <f>30-P11</f>
        <v>3</v>
      </c>
      <c r="R11" s="25"/>
      <c r="S11" s="25"/>
    </row>
    <row r="12" spans="1:19" s="37" customFormat="1" ht="24" customHeight="1" x14ac:dyDescent="0.25">
      <c r="A12" s="6">
        <v>8</v>
      </c>
      <c r="B12" s="31" t="s">
        <v>61</v>
      </c>
      <c r="C12" s="8">
        <v>47055672</v>
      </c>
      <c r="D12" s="9" t="s">
        <v>62</v>
      </c>
      <c r="E12" s="9" t="s">
        <v>37</v>
      </c>
      <c r="F12" s="9" t="s">
        <v>59</v>
      </c>
      <c r="G12" s="32">
        <v>42835</v>
      </c>
      <c r="H12" s="10">
        <v>43018</v>
      </c>
      <c r="I12" s="10">
        <v>43109</v>
      </c>
      <c r="J12" s="10" t="str">
        <f>+J13</f>
        <v>03 Meses</v>
      </c>
      <c r="K12" s="35"/>
      <c r="L12" s="12"/>
      <c r="M12" s="12"/>
      <c r="N12" s="13"/>
      <c r="O12" s="28"/>
      <c r="P12" s="15">
        <v>3</v>
      </c>
      <c r="Q12" s="15"/>
      <c r="R12" s="38"/>
      <c r="S12" s="30" t="s">
        <v>63</v>
      </c>
    </row>
    <row r="13" spans="1:19" s="37" customFormat="1" ht="23.25" customHeight="1" x14ac:dyDescent="0.25">
      <c r="A13" s="6">
        <v>9</v>
      </c>
      <c r="B13" s="31" t="s">
        <v>64</v>
      </c>
      <c r="C13" s="8">
        <v>47366375</v>
      </c>
      <c r="D13" s="9" t="s">
        <v>62</v>
      </c>
      <c r="E13" s="9" t="s">
        <v>30</v>
      </c>
      <c r="F13" s="9" t="s">
        <v>59</v>
      </c>
      <c r="G13" s="32">
        <v>42353</v>
      </c>
      <c r="H13" s="10">
        <v>43023</v>
      </c>
      <c r="I13" s="10">
        <v>43114</v>
      </c>
      <c r="J13" s="10" t="s">
        <v>60</v>
      </c>
      <c r="K13" s="35" t="s">
        <v>65</v>
      </c>
      <c r="L13" s="12" t="s">
        <v>66</v>
      </c>
      <c r="M13" s="12" t="s">
        <v>67</v>
      </c>
      <c r="N13" s="13">
        <v>1755.8</v>
      </c>
      <c r="O13" s="39" t="s">
        <v>57</v>
      </c>
      <c r="P13" s="15">
        <v>8</v>
      </c>
      <c r="Q13" s="16">
        <f>30-P13</f>
        <v>22</v>
      </c>
      <c r="R13" s="30"/>
      <c r="S13" s="30"/>
    </row>
    <row r="14" spans="1:19" s="37" customFormat="1" ht="19.5" customHeight="1" x14ac:dyDescent="0.25">
      <c r="A14" s="6">
        <v>10</v>
      </c>
      <c r="B14" s="31" t="s">
        <v>68</v>
      </c>
      <c r="C14" s="8">
        <v>42703795</v>
      </c>
      <c r="D14" s="9" t="s">
        <v>48</v>
      </c>
      <c r="E14" s="9" t="s">
        <v>37</v>
      </c>
      <c r="F14" s="9" t="s">
        <v>59</v>
      </c>
      <c r="G14" s="32">
        <v>42948</v>
      </c>
      <c r="H14" s="40">
        <v>43040</v>
      </c>
      <c r="I14" s="40">
        <v>43220</v>
      </c>
      <c r="J14" s="10" t="s">
        <v>69</v>
      </c>
      <c r="K14" s="7"/>
      <c r="L14" s="9"/>
      <c r="M14" s="9"/>
      <c r="N14" s="13"/>
      <c r="O14" s="9"/>
      <c r="P14" s="36"/>
      <c r="Q14" s="16"/>
      <c r="R14" s="30"/>
      <c r="S14" s="7"/>
    </row>
    <row r="15" spans="1:19" s="37" customFormat="1" ht="19.5" customHeight="1" x14ac:dyDescent="0.25">
      <c r="A15" s="6">
        <v>11</v>
      </c>
      <c r="B15" s="41" t="s">
        <v>70</v>
      </c>
      <c r="C15" s="42" t="s">
        <v>71</v>
      </c>
      <c r="D15" s="39" t="s">
        <v>48</v>
      </c>
      <c r="E15" s="39" t="s">
        <v>58</v>
      </c>
      <c r="F15" s="39" t="s">
        <v>59</v>
      </c>
      <c r="G15" s="40">
        <v>42614</v>
      </c>
      <c r="H15" s="40">
        <v>43040</v>
      </c>
      <c r="I15" s="40">
        <v>43220</v>
      </c>
      <c r="J15" s="40" t="s">
        <v>69</v>
      </c>
      <c r="K15" s="12" t="s">
        <v>72</v>
      </c>
      <c r="L15" s="9">
        <v>9958434</v>
      </c>
      <c r="M15" s="32">
        <v>42980</v>
      </c>
      <c r="N15" s="13">
        <v>2617.9</v>
      </c>
      <c r="O15" s="39" t="s">
        <v>57</v>
      </c>
      <c r="P15" s="36">
        <f>13+6+8</f>
        <v>27</v>
      </c>
      <c r="Q15" s="16">
        <f>30-P15</f>
        <v>3</v>
      </c>
      <c r="R15" s="30"/>
      <c r="S15" s="30"/>
    </row>
    <row r="16" spans="1:19" s="37" customFormat="1" ht="19.5" customHeight="1" x14ac:dyDescent="0.25">
      <c r="A16" s="6">
        <v>12</v>
      </c>
      <c r="B16" s="31" t="s">
        <v>73</v>
      </c>
      <c r="C16" s="8">
        <v>75600963</v>
      </c>
      <c r="D16" s="9" t="s">
        <v>62</v>
      </c>
      <c r="E16" s="9" t="s">
        <v>37</v>
      </c>
      <c r="F16" s="9" t="s">
        <v>59</v>
      </c>
      <c r="G16" s="32">
        <v>42614</v>
      </c>
      <c r="H16" s="40">
        <v>43040</v>
      </c>
      <c r="I16" s="40">
        <v>43220</v>
      </c>
      <c r="J16" s="10" t="s">
        <v>69</v>
      </c>
      <c r="K16" s="12" t="s">
        <v>72</v>
      </c>
      <c r="L16" s="9">
        <v>9958432</v>
      </c>
      <c r="M16" s="32">
        <v>42980</v>
      </c>
      <c r="N16" s="13">
        <v>1831.2</v>
      </c>
      <c r="O16" s="9" t="s">
        <v>57</v>
      </c>
      <c r="P16" s="36">
        <v>8</v>
      </c>
      <c r="Q16" s="16">
        <f t="shared" ref="Q16:Q17" si="1">30-P16</f>
        <v>22</v>
      </c>
      <c r="R16" s="30"/>
      <c r="S16" s="7"/>
    </row>
    <row r="17" spans="1:19" s="37" customFormat="1" ht="19.5" customHeight="1" x14ac:dyDescent="0.25">
      <c r="A17" s="6">
        <v>13</v>
      </c>
      <c r="B17" s="31" t="s">
        <v>74</v>
      </c>
      <c r="C17" s="8">
        <v>3851191</v>
      </c>
      <c r="D17" s="9" t="s">
        <v>48</v>
      </c>
      <c r="E17" s="9" t="s">
        <v>58</v>
      </c>
      <c r="F17" s="9" t="s">
        <v>59</v>
      </c>
      <c r="G17" s="32">
        <v>42586</v>
      </c>
      <c r="H17" s="32">
        <v>43012</v>
      </c>
      <c r="I17" s="32">
        <v>43223</v>
      </c>
      <c r="J17" s="32" t="s">
        <v>69</v>
      </c>
      <c r="K17" s="12" t="s">
        <v>49</v>
      </c>
      <c r="L17" s="9">
        <v>9958374</v>
      </c>
      <c r="M17" s="32">
        <v>42957</v>
      </c>
      <c r="N17" s="13">
        <v>2319.1</v>
      </c>
      <c r="O17" s="9" t="s">
        <v>75</v>
      </c>
      <c r="P17" s="36">
        <v>8</v>
      </c>
      <c r="Q17" s="16">
        <f t="shared" si="1"/>
        <v>22</v>
      </c>
      <c r="R17" s="30"/>
      <c r="S17" s="7"/>
    </row>
    <row r="18" spans="1:19" s="37" customFormat="1" ht="19.5" customHeight="1" x14ac:dyDescent="0.25">
      <c r="A18" s="6">
        <v>14</v>
      </c>
      <c r="B18" s="31" t="s">
        <v>76</v>
      </c>
      <c r="C18" s="8">
        <v>3853765</v>
      </c>
      <c r="D18" s="9" t="s">
        <v>48</v>
      </c>
      <c r="E18" s="9" t="s">
        <v>58</v>
      </c>
      <c r="F18" s="9" t="s">
        <v>59</v>
      </c>
      <c r="G18" s="32">
        <v>42867</v>
      </c>
      <c r="H18" s="10">
        <v>43051</v>
      </c>
      <c r="I18" s="10">
        <v>43231</v>
      </c>
      <c r="J18" s="10" t="s">
        <v>69</v>
      </c>
      <c r="K18" s="43"/>
      <c r="L18" s="43"/>
      <c r="M18" s="43"/>
      <c r="N18" s="43"/>
      <c r="O18" s="43"/>
      <c r="P18" s="43"/>
      <c r="Q18" s="43"/>
      <c r="R18" s="43"/>
      <c r="S18" s="43"/>
    </row>
    <row r="19" spans="1:19" x14ac:dyDescent="0.25">
      <c r="A19" s="6">
        <v>15</v>
      </c>
      <c r="B19" s="44" t="s">
        <v>77</v>
      </c>
      <c r="C19" s="8" t="s">
        <v>78</v>
      </c>
      <c r="D19" s="45" t="s">
        <v>62</v>
      </c>
      <c r="E19" s="46" t="s">
        <v>37</v>
      </c>
      <c r="F19" s="46" t="s">
        <v>59</v>
      </c>
      <c r="G19" s="47">
        <v>43059</v>
      </c>
      <c r="H19" s="47">
        <v>43059</v>
      </c>
      <c r="I19" s="47">
        <v>43239</v>
      </c>
      <c r="J19" s="48" t="s">
        <v>69</v>
      </c>
      <c r="K19" s="49"/>
      <c r="L19" s="49"/>
      <c r="M19" s="49"/>
      <c r="N19" s="49"/>
      <c r="O19" s="49"/>
      <c r="P19" s="49"/>
      <c r="Q19" s="49"/>
      <c r="R19" s="49"/>
      <c r="S19" s="49"/>
    </row>
    <row r="20" spans="1:19" s="37" customFormat="1" ht="21.75" customHeight="1" x14ac:dyDescent="0.25">
      <c r="A20" s="6">
        <v>16</v>
      </c>
      <c r="B20" s="7" t="s">
        <v>79</v>
      </c>
      <c r="C20" s="8">
        <v>3852711</v>
      </c>
      <c r="D20" s="9" t="s">
        <v>62</v>
      </c>
      <c r="E20" s="9" t="s">
        <v>80</v>
      </c>
      <c r="F20" s="9" t="s">
        <v>59</v>
      </c>
      <c r="G20" s="32">
        <v>42065</v>
      </c>
      <c r="H20" s="10">
        <v>43070</v>
      </c>
      <c r="I20" s="10">
        <v>43251</v>
      </c>
      <c r="J20" s="10" t="s">
        <v>81</v>
      </c>
      <c r="K20" s="12" t="s">
        <v>31</v>
      </c>
      <c r="L20" s="28">
        <v>9957971</v>
      </c>
      <c r="M20" s="12" t="s">
        <v>33</v>
      </c>
      <c r="N20" s="13">
        <v>1932.9</v>
      </c>
      <c r="O20" s="39" t="s">
        <v>57</v>
      </c>
      <c r="P20" s="36">
        <v>8</v>
      </c>
      <c r="Q20" s="16">
        <f t="shared" ref="Q20" si="2">30-P20</f>
        <v>22</v>
      </c>
      <c r="R20" s="30"/>
      <c r="S20" s="7"/>
    </row>
    <row r="21" spans="1:19" s="37" customFormat="1" ht="25.5" customHeight="1" x14ac:dyDescent="0.25">
      <c r="A21" s="6">
        <v>17</v>
      </c>
      <c r="B21" s="31" t="s">
        <v>82</v>
      </c>
      <c r="C21" s="8">
        <v>3853012</v>
      </c>
      <c r="D21" s="9" t="s">
        <v>48</v>
      </c>
      <c r="E21" s="9" t="s">
        <v>58</v>
      </c>
      <c r="F21" s="9" t="s">
        <v>59</v>
      </c>
      <c r="G21" s="32">
        <v>42461</v>
      </c>
      <c r="H21" s="10">
        <v>43070</v>
      </c>
      <c r="I21" s="10">
        <v>43251</v>
      </c>
      <c r="J21" s="10" t="s">
        <v>81</v>
      </c>
      <c r="K21" s="23" t="s">
        <v>38</v>
      </c>
      <c r="L21" s="23" t="s">
        <v>83</v>
      </c>
      <c r="M21" s="10">
        <v>42779</v>
      </c>
      <c r="N21" s="27">
        <v>2550.1999999999998</v>
      </c>
      <c r="O21" s="50" t="s">
        <v>57</v>
      </c>
      <c r="P21" s="51">
        <v>30</v>
      </c>
      <c r="Q21" s="16">
        <v>0</v>
      </c>
      <c r="R21" s="30"/>
      <c r="S21" s="30"/>
    </row>
    <row r="22" spans="1:19" s="37" customFormat="1" ht="19.5" customHeight="1" x14ac:dyDescent="0.25">
      <c r="A22" s="6">
        <v>18</v>
      </c>
      <c r="B22" s="31" t="s">
        <v>84</v>
      </c>
      <c r="C22" s="8">
        <v>73133868</v>
      </c>
      <c r="D22" s="9" t="s">
        <v>62</v>
      </c>
      <c r="E22" s="9" t="s">
        <v>37</v>
      </c>
      <c r="F22" s="9" t="s">
        <v>59</v>
      </c>
      <c r="G22" s="10">
        <v>42795</v>
      </c>
      <c r="H22" s="10">
        <v>43070</v>
      </c>
      <c r="I22" s="10">
        <v>43251</v>
      </c>
      <c r="J22" s="10" t="s">
        <v>81</v>
      </c>
      <c r="K22" s="23"/>
      <c r="L22" s="23"/>
      <c r="M22" s="10"/>
      <c r="N22" s="27"/>
      <c r="O22" s="50"/>
      <c r="P22" s="51"/>
      <c r="Q22" s="16"/>
      <c r="R22" s="30"/>
      <c r="S22" s="30"/>
    </row>
    <row r="23" spans="1:19" s="37" customFormat="1" ht="19.5" customHeight="1" x14ac:dyDescent="0.25">
      <c r="A23" s="6">
        <v>19</v>
      </c>
      <c r="B23" s="31" t="s">
        <v>85</v>
      </c>
      <c r="C23" s="8">
        <v>42182678</v>
      </c>
      <c r="D23" s="9" t="s">
        <v>48</v>
      </c>
      <c r="E23" s="9" t="s">
        <v>30</v>
      </c>
      <c r="F23" s="9" t="s">
        <v>59</v>
      </c>
      <c r="G23" s="10">
        <v>42795</v>
      </c>
      <c r="H23" s="10">
        <v>43070</v>
      </c>
      <c r="I23" s="10">
        <v>43251</v>
      </c>
      <c r="J23" s="10" t="s">
        <v>81</v>
      </c>
      <c r="K23" s="7"/>
      <c r="L23" s="9"/>
      <c r="M23" s="9"/>
      <c r="N23" s="27"/>
      <c r="O23" s="52"/>
      <c r="P23" s="51"/>
      <c r="Q23" s="16"/>
      <c r="R23" s="30"/>
      <c r="S23" s="7"/>
    </row>
    <row r="24" spans="1:19" s="37" customFormat="1" ht="19.5" customHeight="1" x14ac:dyDescent="0.25">
      <c r="A24" s="6">
        <v>20</v>
      </c>
      <c r="B24" s="31" t="s">
        <v>86</v>
      </c>
      <c r="C24" s="8">
        <v>44804254</v>
      </c>
      <c r="D24" s="9" t="s">
        <v>87</v>
      </c>
      <c r="E24" s="9" t="s">
        <v>37</v>
      </c>
      <c r="F24" s="9" t="s">
        <v>59</v>
      </c>
      <c r="G24" s="32">
        <v>42980</v>
      </c>
      <c r="H24" s="10">
        <v>43070</v>
      </c>
      <c r="I24" s="10">
        <v>43251</v>
      </c>
      <c r="J24" s="10" t="s">
        <v>81</v>
      </c>
      <c r="K24" s="35"/>
      <c r="L24" s="12"/>
      <c r="M24" s="12"/>
      <c r="N24" s="13"/>
      <c r="O24" s="28"/>
      <c r="P24" s="36"/>
      <c r="Q24" s="36"/>
      <c r="R24" s="30"/>
      <c r="S24" s="30"/>
    </row>
    <row r="25" spans="1:19" s="37" customFormat="1" ht="19.5" customHeight="1" x14ac:dyDescent="0.25">
      <c r="A25" s="6">
        <v>21</v>
      </c>
      <c r="B25" s="31" t="s">
        <v>88</v>
      </c>
      <c r="C25" s="8">
        <v>43469277</v>
      </c>
      <c r="D25" s="9" t="s">
        <v>48</v>
      </c>
      <c r="E25" s="9" t="s">
        <v>80</v>
      </c>
      <c r="F25" s="9" t="s">
        <v>59</v>
      </c>
      <c r="G25" s="32">
        <v>43009</v>
      </c>
      <c r="H25" s="10">
        <v>43101</v>
      </c>
      <c r="I25" s="10">
        <v>43159</v>
      </c>
      <c r="J25" s="32" t="s">
        <v>89</v>
      </c>
      <c r="K25" s="35"/>
      <c r="L25" s="12"/>
      <c r="M25" s="12"/>
      <c r="N25" s="13"/>
      <c r="O25" s="28"/>
      <c r="P25" s="36"/>
      <c r="Q25" s="36"/>
      <c r="R25" s="30"/>
      <c r="S25" s="30"/>
    </row>
    <row r="26" spans="1:19" ht="19.5" customHeight="1" x14ac:dyDescent="0.25">
      <c r="A26" s="6">
        <v>22</v>
      </c>
      <c r="B26" s="31" t="s">
        <v>90</v>
      </c>
      <c r="C26" s="8">
        <v>43258923</v>
      </c>
      <c r="D26" s="9" t="s">
        <v>91</v>
      </c>
      <c r="E26" s="9" t="s">
        <v>80</v>
      </c>
      <c r="F26" s="9" t="s">
        <v>59</v>
      </c>
      <c r="G26" s="32">
        <v>43011</v>
      </c>
      <c r="H26" s="32">
        <v>43103</v>
      </c>
      <c r="I26" s="32">
        <v>43161</v>
      </c>
      <c r="J26" s="10" t="s">
        <v>89</v>
      </c>
      <c r="K26" s="53"/>
      <c r="L26" s="53"/>
      <c r="M26" s="53"/>
      <c r="N26" s="53"/>
      <c r="O26" s="53"/>
      <c r="P26" s="53"/>
      <c r="Q26" s="53"/>
      <c r="R26" s="53"/>
      <c r="S26" s="53"/>
    </row>
    <row r="27" spans="1:19" s="37" customFormat="1" ht="19.5" customHeight="1" x14ac:dyDescent="0.25">
      <c r="A27" s="6">
        <v>23</v>
      </c>
      <c r="B27" s="31" t="s">
        <v>92</v>
      </c>
      <c r="C27" s="8">
        <v>46941245</v>
      </c>
      <c r="D27" s="9" t="s">
        <v>62</v>
      </c>
      <c r="E27" s="9" t="s">
        <v>30</v>
      </c>
      <c r="F27" s="9" t="s">
        <v>59</v>
      </c>
      <c r="G27" s="32">
        <v>43009</v>
      </c>
      <c r="H27" s="10">
        <v>43101</v>
      </c>
      <c r="I27" s="10">
        <v>43190</v>
      </c>
      <c r="J27" s="32" t="s">
        <v>60</v>
      </c>
      <c r="K27" s="35"/>
      <c r="L27" s="12"/>
      <c r="M27" s="12"/>
      <c r="N27" s="13"/>
      <c r="O27" s="28"/>
      <c r="P27" s="36"/>
      <c r="Q27" s="36"/>
      <c r="R27" s="30"/>
      <c r="S27" s="30"/>
    </row>
    <row r="28" spans="1:19" s="37" customFormat="1" ht="19.5" customHeight="1" x14ac:dyDescent="0.25">
      <c r="A28" s="6">
        <v>24</v>
      </c>
      <c r="B28" s="31" t="s">
        <v>93</v>
      </c>
      <c r="C28" s="54">
        <v>43083772</v>
      </c>
      <c r="D28" s="55" t="s">
        <v>94</v>
      </c>
      <c r="E28" s="55" t="s">
        <v>30</v>
      </c>
      <c r="F28" s="55" t="s">
        <v>59</v>
      </c>
      <c r="G28" s="10">
        <v>42802</v>
      </c>
      <c r="H28" s="10">
        <v>43077</v>
      </c>
      <c r="I28" s="10">
        <v>43258</v>
      </c>
      <c r="J28" s="32" t="s">
        <v>81</v>
      </c>
      <c r="K28" s="7"/>
      <c r="L28" s="9"/>
      <c r="M28" s="9"/>
      <c r="N28" s="27"/>
      <c r="O28" s="52"/>
      <c r="P28" s="51"/>
      <c r="Q28" s="16"/>
      <c r="R28" s="30"/>
      <c r="S28" s="7"/>
    </row>
    <row r="29" spans="1:19" s="37" customFormat="1" ht="19.5" customHeight="1" x14ac:dyDescent="0.25">
      <c r="A29" s="63">
        <v>25</v>
      </c>
      <c r="B29" s="64" t="s">
        <v>95</v>
      </c>
      <c r="C29" s="65">
        <v>72108925</v>
      </c>
      <c r="D29" s="66" t="s">
        <v>96</v>
      </c>
      <c r="E29" s="67" t="s">
        <v>97</v>
      </c>
      <c r="F29" s="66" t="s">
        <v>59</v>
      </c>
      <c r="G29" s="68">
        <v>42987</v>
      </c>
      <c r="H29" s="68">
        <v>43078</v>
      </c>
      <c r="I29" s="69">
        <v>43259</v>
      </c>
      <c r="J29" s="69" t="s">
        <v>81</v>
      </c>
      <c r="K29" s="70"/>
      <c r="L29" s="71"/>
      <c r="M29" s="71"/>
      <c r="N29" s="72"/>
      <c r="O29" s="73"/>
      <c r="P29" s="74"/>
      <c r="Q29" s="74"/>
      <c r="R29" s="75"/>
      <c r="S29" s="75"/>
    </row>
    <row r="30" spans="1:19" s="37" customFormat="1" ht="19.5" customHeight="1" x14ac:dyDescent="0.25">
      <c r="A30" s="9">
        <v>26</v>
      </c>
      <c r="B30" s="31" t="s">
        <v>101</v>
      </c>
      <c r="C30" s="8">
        <v>3853646</v>
      </c>
      <c r="D30" s="9" t="s">
        <v>48</v>
      </c>
      <c r="E30" s="9" t="s">
        <v>80</v>
      </c>
      <c r="F30" s="9" t="s">
        <v>59</v>
      </c>
      <c r="G30" s="32">
        <v>43102</v>
      </c>
      <c r="H30" s="32">
        <v>43102</v>
      </c>
      <c r="I30" s="10">
        <v>43191</v>
      </c>
      <c r="J30" s="10" t="s">
        <v>60</v>
      </c>
      <c r="K30" s="35"/>
      <c r="L30" s="12"/>
      <c r="M30" s="12"/>
      <c r="N30" s="13"/>
      <c r="O30" s="28"/>
      <c r="P30" s="36"/>
      <c r="Q30" s="36"/>
      <c r="R30" s="38"/>
      <c r="S30" s="38"/>
    </row>
    <row r="31" spans="1:19" s="87" customFormat="1" ht="19.5" customHeight="1" x14ac:dyDescent="0.25">
      <c r="A31" s="76">
        <v>27</v>
      </c>
      <c r="B31" s="77" t="s">
        <v>106</v>
      </c>
      <c r="C31" s="78">
        <v>2839126</v>
      </c>
      <c r="D31" s="76" t="s">
        <v>48</v>
      </c>
      <c r="E31" s="76" t="s">
        <v>37</v>
      </c>
      <c r="F31" s="76" t="s">
        <v>59</v>
      </c>
      <c r="G31" s="79">
        <v>43102</v>
      </c>
      <c r="H31" s="79">
        <v>43102</v>
      </c>
      <c r="I31" s="80">
        <v>43191</v>
      </c>
      <c r="J31" s="80" t="s">
        <v>60</v>
      </c>
      <c r="K31" s="81"/>
      <c r="L31" s="82"/>
      <c r="M31" s="82"/>
      <c r="N31" s="83"/>
      <c r="O31" s="84"/>
      <c r="P31" s="85"/>
      <c r="Q31" s="85"/>
      <c r="R31" s="86"/>
      <c r="S31" s="86"/>
    </row>
    <row r="32" spans="1:19" s="37" customFormat="1" ht="19.5" customHeight="1" x14ac:dyDescent="0.25">
      <c r="A32" s="9">
        <v>28</v>
      </c>
      <c r="B32" s="31" t="s">
        <v>102</v>
      </c>
      <c r="C32" s="8">
        <v>71033364</v>
      </c>
      <c r="D32" s="9" t="s">
        <v>103</v>
      </c>
      <c r="E32" s="9" t="s">
        <v>104</v>
      </c>
      <c r="F32" s="9" t="s">
        <v>59</v>
      </c>
      <c r="G32" s="32">
        <v>43102</v>
      </c>
      <c r="H32" s="32">
        <v>43102</v>
      </c>
      <c r="I32" s="10">
        <v>43160</v>
      </c>
      <c r="J32" s="10" t="s">
        <v>89</v>
      </c>
      <c r="K32" s="35"/>
      <c r="L32" s="12"/>
      <c r="M32" s="12"/>
      <c r="N32" s="13"/>
      <c r="O32" s="28"/>
      <c r="P32" s="36"/>
      <c r="Q32" s="36"/>
      <c r="R32" s="38"/>
      <c r="S32" s="38"/>
    </row>
    <row r="33" spans="1:19" s="37" customFormat="1" ht="19.5" customHeight="1" x14ac:dyDescent="0.25">
      <c r="A33" s="9">
        <v>29</v>
      </c>
      <c r="B33" s="31" t="s">
        <v>105</v>
      </c>
      <c r="C33" s="8">
        <v>71033377</v>
      </c>
      <c r="D33" s="9" t="s">
        <v>103</v>
      </c>
      <c r="E33" s="9" t="s">
        <v>104</v>
      </c>
      <c r="F33" s="9" t="s">
        <v>59</v>
      </c>
      <c r="G33" s="32">
        <v>43102</v>
      </c>
      <c r="H33" s="32">
        <v>43102</v>
      </c>
      <c r="I33" s="10">
        <v>43160</v>
      </c>
      <c r="J33" s="10" t="s">
        <v>89</v>
      </c>
      <c r="K33" s="35"/>
      <c r="L33" s="12"/>
      <c r="M33" s="12"/>
      <c r="N33" s="13"/>
      <c r="O33" s="28"/>
      <c r="P33" s="36"/>
      <c r="Q33" s="36"/>
      <c r="R33" s="38"/>
      <c r="S33" s="38"/>
    </row>
    <row r="34" spans="1:19" s="37" customFormat="1" ht="19.5" customHeight="1" x14ac:dyDescent="0.25">
      <c r="A34" t="s">
        <v>98</v>
      </c>
      <c r="B34" s="56"/>
      <c r="C34" s="57"/>
      <c r="D34" s="58"/>
      <c r="E34" s="58"/>
      <c r="F34" s="58"/>
      <c r="G34" s="59"/>
      <c r="H34" s="60"/>
      <c r="I34" s="60"/>
      <c r="J34" s="60"/>
      <c r="K34" s="61"/>
      <c r="L34" s="62" t="s">
        <v>99</v>
      </c>
      <c r="M34" s="61"/>
      <c r="N34" s="61"/>
      <c r="O34" s="61"/>
      <c r="P34" s="61"/>
      <c r="Q34" s="61"/>
      <c r="R34" s="61"/>
      <c r="S34" s="61"/>
    </row>
    <row r="39" spans="1:19" ht="21.75" customHeight="1" x14ac:dyDescent="0.3">
      <c r="B39" s="180" t="s">
        <v>100</v>
      </c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</row>
    <row r="40" spans="1:19" ht="20.25" customHeight="1" thickBot="1" x14ac:dyDescent="0.35">
      <c r="A40" s="1"/>
      <c r="B40" s="180" t="s">
        <v>0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</row>
    <row r="41" spans="1:19" ht="21" customHeight="1" x14ac:dyDescent="0.25">
      <c r="A41" s="185" t="s">
        <v>1</v>
      </c>
      <c r="B41" s="185" t="s">
        <v>2</v>
      </c>
      <c r="C41" s="185" t="s">
        <v>3</v>
      </c>
      <c r="D41" s="185" t="s">
        <v>4</v>
      </c>
      <c r="E41" s="185" t="s">
        <v>5</v>
      </c>
      <c r="F41" s="185" t="s">
        <v>6</v>
      </c>
      <c r="G41" s="187" t="s">
        <v>7</v>
      </c>
      <c r="H41" s="189" t="s">
        <v>8</v>
      </c>
      <c r="I41" s="190"/>
      <c r="J41" s="191" t="s">
        <v>9</v>
      </c>
      <c r="K41" s="193" t="s">
        <v>10</v>
      </c>
      <c r="L41" s="194"/>
      <c r="M41" s="194"/>
      <c r="N41" s="194"/>
      <c r="O41" s="195"/>
      <c r="P41" s="197" t="s">
        <v>11</v>
      </c>
      <c r="Q41" s="197"/>
      <c r="R41" s="187" t="s">
        <v>12</v>
      </c>
      <c r="S41" s="185" t="s">
        <v>13</v>
      </c>
    </row>
    <row r="42" spans="1:19" ht="21.75" customHeight="1" x14ac:dyDescent="0.25">
      <c r="A42" s="186"/>
      <c r="B42" s="186"/>
      <c r="C42" s="186"/>
      <c r="D42" s="186"/>
      <c r="E42" s="186"/>
      <c r="F42" s="186"/>
      <c r="G42" s="188"/>
      <c r="H42" s="2" t="s">
        <v>14</v>
      </c>
      <c r="I42" s="3" t="s">
        <v>15</v>
      </c>
      <c r="J42" s="192"/>
      <c r="K42" s="4" t="s">
        <v>16</v>
      </c>
      <c r="L42" s="4" t="s">
        <v>17</v>
      </c>
      <c r="M42" s="5" t="s">
        <v>18</v>
      </c>
      <c r="N42" s="4" t="s">
        <v>19</v>
      </c>
      <c r="O42" s="4" t="s">
        <v>20</v>
      </c>
      <c r="P42" s="4" t="s">
        <v>21</v>
      </c>
      <c r="Q42" s="4" t="s">
        <v>22</v>
      </c>
      <c r="R42" s="188"/>
      <c r="S42" s="186"/>
    </row>
    <row r="43" spans="1:19" ht="19.5" customHeight="1" x14ac:dyDescent="0.25">
      <c r="A43" s="6">
        <v>1</v>
      </c>
      <c r="B43" s="7" t="s">
        <v>23</v>
      </c>
      <c r="C43" s="8">
        <v>3852026</v>
      </c>
      <c r="D43" s="9" t="s">
        <v>24</v>
      </c>
      <c r="E43" s="9" t="s">
        <v>25</v>
      </c>
      <c r="F43" s="9" t="s">
        <v>26</v>
      </c>
      <c r="G43" s="10">
        <v>42856</v>
      </c>
      <c r="H43" s="10">
        <v>42856</v>
      </c>
      <c r="I43" s="11" t="s">
        <v>27</v>
      </c>
      <c r="J43" s="11"/>
      <c r="K43" s="12"/>
      <c r="L43" s="12"/>
      <c r="M43" s="12"/>
      <c r="N43" s="13"/>
      <c r="O43" s="14"/>
      <c r="P43" s="15"/>
      <c r="Q43" s="16"/>
      <c r="R43" s="7"/>
      <c r="S43" s="7"/>
    </row>
    <row r="44" spans="1:19" ht="22.5" customHeight="1" x14ac:dyDescent="0.25">
      <c r="A44" s="6">
        <v>2</v>
      </c>
      <c r="B44" s="7" t="s">
        <v>28</v>
      </c>
      <c r="C44" s="17">
        <v>2842379</v>
      </c>
      <c r="D44" s="9" t="s">
        <v>29</v>
      </c>
      <c r="E44" s="9" t="s">
        <v>30</v>
      </c>
      <c r="F44" s="18" t="s">
        <v>26</v>
      </c>
      <c r="G44" s="10">
        <v>41641</v>
      </c>
      <c r="H44" s="10">
        <v>41641</v>
      </c>
      <c r="I44" s="11" t="s">
        <v>27</v>
      </c>
      <c r="J44" s="11"/>
      <c r="K44" s="12" t="s">
        <v>31</v>
      </c>
      <c r="L44" s="12" t="s">
        <v>32</v>
      </c>
      <c r="M44" s="12" t="s">
        <v>33</v>
      </c>
      <c r="N44" s="13">
        <v>4388.5</v>
      </c>
      <c r="O44" s="19" t="s">
        <v>34</v>
      </c>
      <c r="P44" s="20">
        <v>30</v>
      </c>
      <c r="Q44" s="21">
        <v>0</v>
      </c>
      <c r="R44" s="22"/>
      <c r="S44" s="22"/>
    </row>
    <row r="45" spans="1:19" ht="44.25" customHeight="1" x14ac:dyDescent="0.25">
      <c r="A45" s="6">
        <v>3</v>
      </c>
      <c r="B45" s="7" t="s">
        <v>35</v>
      </c>
      <c r="C45" s="8">
        <v>46032383</v>
      </c>
      <c r="D45" s="9" t="s">
        <v>36</v>
      </c>
      <c r="E45" s="9" t="s">
        <v>37</v>
      </c>
      <c r="F45" s="9" t="s">
        <v>26</v>
      </c>
      <c r="G45" s="10">
        <v>41792</v>
      </c>
      <c r="H45" s="10">
        <v>41792</v>
      </c>
      <c r="I45" s="11" t="s">
        <v>27</v>
      </c>
      <c r="J45" s="11"/>
      <c r="K45" s="23" t="s">
        <v>38</v>
      </c>
      <c r="L45" s="23" t="s">
        <v>39</v>
      </c>
      <c r="M45" s="23" t="s">
        <v>40</v>
      </c>
      <c r="N45" s="23" t="s">
        <v>41</v>
      </c>
      <c r="O45" s="24" t="s">
        <v>34</v>
      </c>
      <c r="P45" s="20">
        <f>3+10+11</f>
        <v>24</v>
      </c>
      <c r="Q45" s="20">
        <f>30-P45</f>
        <v>6</v>
      </c>
      <c r="R45" s="25"/>
      <c r="S45" s="25"/>
    </row>
    <row r="46" spans="1:19" ht="24.75" customHeight="1" x14ac:dyDescent="0.25">
      <c r="A46" s="6">
        <v>4</v>
      </c>
      <c r="B46" s="7" t="s">
        <v>42</v>
      </c>
      <c r="C46" s="8">
        <v>3852948</v>
      </c>
      <c r="D46" s="9" t="s">
        <v>43</v>
      </c>
      <c r="E46" s="9" t="s">
        <v>30</v>
      </c>
      <c r="F46" s="9" t="s">
        <v>26</v>
      </c>
      <c r="G46" s="10">
        <v>32143</v>
      </c>
      <c r="H46" s="10">
        <v>32143</v>
      </c>
      <c r="I46" s="11" t="s">
        <v>27</v>
      </c>
      <c r="J46" s="11"/>
      <c r="K46" s="12" t="s">
        <v>44</v>
      </c>
      <c r="L46" s="12" t="s">
        <v>45</v>
      </c>
      <c r="M46" s="12" t="s">
        <v>46</v>
      </c>
      <c r="N46" s="13">
        <v>3205.5</v>
      </c>
      <c r="O46" s="19" t="s">
        <v>34</v>
      </c>
      <c r="P46" s="20"/>
      <c r="Q46" s="20">
        <v>30</v>
      </c>
      <c r="R46" s="25"/>
      <c r="S46" s="25"/>
    </row>
    <row r="47" spans="1:19" ht="24" customHeight="1" x14ac:dyDescent="0.25">
      <c r="A47" s="6">
        <v>5</v>
      </c>
      <c r="B47" s="26" t="s">
        <v>47</v>
      </c>
      <c r="C47" s="8">
        <v>45817642</v>
      </c>
      <c r="D47" s="9" t="s">
        <v>48</v>
      </c>
      <c r="E47" s="9" t="s">
        <v>37</v>
      </c>
      <c r="F47" s="9" t="s">
        <v>26</v>
      </c>
      <c r="G47" s="10">
        <v>41123</v>
      </c>
      <c r="H47" s="10">
        <v>41123</v>
      </c>
      <c r="I47" s="11" t="s">
        <v>27</v>
      </c>
      <c r="J47" s="11"/>
      <c r="K47" s="12" t="s">
        <v>49</v>
      </c>
      <c r="L47" s="12" t="s">
        <v>50</v>
      </c>
      <c r="M47" s="12" t="s">
        <v>51</v>
      </c>
      <c r="N47" s="27">
        <v>2153.5</v>
      </c>
      <c r="O47" s="28" t="s">
        <v>34</v>
      </c>
      <c r="P47" s="29">
        <f>2+8</f>
        <v>10</v>
      </c>
      <c r="Q47" s="16">
        <f t="shared" ref="Q47:Q48" si="3">30-P47</f>
        <v>20</v>
      </c>
      <c r="R47" s="30"/>
      <c r="S47" s="25"/>
    </row>
    <row r="48" spans="1:19" ht="19.5" customHeight="1" x14ac:dyDescent="0.25">
      <c r="A48" s="6">
        <v>6</v>
      </c>
      <c r="B48" s="31" t="s">
        <v>52</v>
      </c>
      <c r="C48" s="8">
        <v>70335225</v>
      </c>
      <c r="D48" s="9" t="s">
        <v>53</v>
      </c>
      <c r="E48" s="9" t="s">
        <v>37</v>
      </c>
      <c r="F48" s="9" t="s">
        <v>26</v>
      </c>
      <c r="G48" s="32">
        <v>42676</v>
      </c>
      <c r="H48" s="32">
        <v>42676</v>
      </c>
      <c r="I48" s="11" t="s">
        <v>27</v>
      </c>
      <c r="J48" s="32"/>
      <c r="K48" s="12" t="s">
        <v>54</v>
      </c>
      <c r="L48" s="9">
        <v>9958627</v>
      </c>
      <c r="M48" s="32">
        <v>43054</v>
      </c>
      <c r="N48" s="27">
        <v>2747.5</v>
      </c>
      <c r="O48" s="9" t="s">
        <v>34</v>
      </c>
      <c r="P48" s="33">
        <f>10+6+7</f>
        <v>23</v>
      </c>
      <c r="Q48" s="16">
        <f t="shared" si="3"/>
        <v>7</v>
      </c>
      <c r="R48" s="25"/>
      <c r="S48" s="25"/>
    </row>
    <row r="49" spans="1:19" ht="23.25" customHeight="1" x14ac:dyDescent="0.25">
      <c r="A49" s="6">
        <v>7</v>
      </c>
      <c r="B49" s="31" t="s">
        <v>55</v>
      </c>
      <c r="C49" s="8">
        <v>3852732</v>
      </c>
      <c r="D49" s="9" t="s">
        <v>56</v>
      </c>
      <c r="E49" s="9" t="s">
        <v>30</v>
      </c>
      <c r="F49" s="9" t="s">
        <v>26</v>
      </c>
      <c r="G49" s="32">
        <v>42676</v>
      </c>
      <c r="H49" s="32">
        <v>42676</v>
      </c>
      <c r="I49" s="11" t="s">
        <v>27</v>
      </c>
      <c r="J49" s="32"/>
      <c r="K49" s="12" t="s">
        <v>54</v>
      </c>
      <c r="L49" s="9">
        <v>9958628</v>
      </c>
      <c r="M49" s="32">
        <v>43054</v>
      </c>
      <c r="N49" s="27">
        <v>1044.5</v>
      </c>
      <c r="O49" s="24" t="s">
        <v>57</v>
      </c>
      <c r="P49" s="34">
        <f>16+4+7</f>
        <v>27</v>
      </c>
      <c r="Q49" s="16">
        <f>30-P49</f>
        <v>3</v>
      </c>
      <c r="R49" s="25" t="s">
        <v>107</v>
      </c>
      <c r="S49" s="25"/>
    </row>
    <row r="50" spans="1:19" s="37" customFormat="1" ht="19.5" customHeight="1" x14ac:dyDescent="0.25">
      <c r="A50" s="6">
        <v>8</v>
      </c>
      <c r="B50" s="31" t="s">
        <v>88</v>
      </c>
      <c r="C50" s="8">
        <v>43469277</v>
      </c>
      <c r="D50" s="9" t="s">
        <v>48</v>
      </c>
      <c r="E50" s="9" t="s">
        <v>80</v>
      </c>
      <c r="F50" s="9" t="s">
        <v>59</v>
      </c>
      <c r="G50" s="32">
        <v>43009</v>
      </c>
      <c r="H50" s="10">
        <v>43101</v>
      </c>
      <c r="I50" s="10">
        <v>43159</v>
      </c>
      <c r="J50" s="32" t="s">
        <v>89</v>
      </c>
      <c r="K50" s="35"/>
      <c r="L50" s="12"/>
      <c r="M50" s="12"/>
      <c r="N50" s="13"/>
      <c r="O50" s="28"/>
      <c r="P50" s="36"/>
      <c r="Q50" s="36"/>
      <c r="R50" s="30"/>
      <c r="S50" s="30"/>
    </row>
    <row r="51" spans="1:19" s="37" customFormat="1" ht="19.5" customHeight="1" x14ac:dyDescent="0.25">
      <c r="A51" s="6">
        <v>9</v>
      </c>
      <c r="B51" s="31" t="s">
        <v>102</v>
      </c>
      <c r="C51" s="8">
        <v>71033364</v>
      </c>
      <c r="D51" s="9" t="s">
        <v>103</v>
      </c>
      <c r="E51" s="9" t="s">
        <v>104</v>
      </c>
      <c r="F51" s="9" t="s">
        <v>59</v>
      </c>
      <c r="G51" s="32">
        <v>43102</v>
      </c>
      <c r="H51" s="32">
        <v>43102</v>
      </c>
      <c r="I51" s="10">
        <v>43160</v>
      </c>
      <c r="J51" s="10" t="s">
        <v>89</v>
      </c>
      <c r="K51" s="35"/>
      <c r="L51" s="12"/>
      <c r="M51" s="12"/>
      <c r="N51" s="13"/>
      <c r="O51" s="28"/>
      <c r="P51" s="36"/>
      <c r="Q51" s="36"/>
      <c r="R51" s="38"/>
      <c r="S51" s="38"/>
    </row>
    <row r="52" spans="1:19" s="37" customFormat="1" ht="19.5" customHeight="1" x14ac:dyDescent="0.25">
      <c r="A52" s="6">
        <v>10</v>
      </c>
      <c r="B52" s="31" t="s">
        <v>105</v>
      </c>
      <c r="C52" s="8">
        <v>71033377</v>
      </c>
      <c r="D52" s="9" t="s">
        <v>103</v>
      </c>
      <c r="E52" s="9" t="s">
        <v>104</v>
      </c>
      <c r="F52" s="9" t="s">
        <v>59</v>
      </c>
      <c r="G52" s="32">
        <v>43102</v>
      </c>
      <c r="H52" s="32">
        <v>43102</v>
      </c>
      <c r="I52" s="10">
        <v>43160</v>
      </c>
      <c r="J52" s="10" t="s">
        <v>89</v>
      </c>
      <c r="K52" s="35"/>
      <c r="L52" s="12"/>
      <c r="M52" s="12"/>
      <c r="N52" s="13"/>
      <c r="O52" s="28"/>
      <c r="P52" s="36"/>
      <c r="Q52" s="36"/>
      <c r="R52" s="38"/>
      <c r="S52" s="38"/>
    </row>
    <row r="53" spans="1:19" ht="19.5" customHeight="1" x14ac:dyDescent="0.25">
      <c r="A53" s="6">
        <v>11</v>
      </c>
      <c r="B53" s="31" t="s">
        <v>90</v>
      </c>
      <c r="C53" s="8">
        <v>43258923</v>
      </c>
      <c r="D53" s="9" t="s">
        <v>91</v>
      </c>
      <c r="E53" s="9" t="s">
        <v>80</v>
      </c>
      <c r="F53" s="9" t="s">
        <v>59</v>
      </c>
      <c r="G53" s="32">
        <v>43011</v>
      </c>
      <c r="H53" s="32">
        <v>43103</v>
      </c>
      <c r="I53" s="32">
        <v>43161</v>
      </c>
      <c r="J53" s="10" t="s">
        <v>89</v>
      </c>
      <c r="K53" s="53"/>
      <c r="L53" s="53"/>
      <c r="M53" s="53"/>
      <c r="N53" s="53"/>
      <c r="O53" s="53"/>
      <c r="P53" s="53"/>
      <c r="Q53" s="53"/>
      <c r="R53" s="53"/>
      <c r="S53" s="53"/>
    </row>
    <row r="54" spans="1:19" s="37" customFormat="1" ht="19.5" customHeight="1" x14ac:dyDescent="0.25">
      <c r="A54" s="6">
        <v>12</v>
      </c>
      <c r="B54" s="31" t="s">
        <v>92</v>
      </c>
      <c r="C54" s="8">
        <v>46941245</v>
      </c>
      <c r="D54" s="9" t="s">
        <v>62</v>
      </c>
      <c r="E54" s="9" t="s">
        <v>30</v>
      </c>
      <c r="F54" s="9" t="s">
        <v>59</v>
      </c>
      <c r="G54" s="32">
        <v>43009</v>
      </c>
      <c r="H54" s="10">
        <v>43101</v>
      </c>
      <c r="I54" s="10">
        <v>43190</v>
      </c>
      <c r="J54" s="32" t="s">
        <v>60</v>
      </c>
      <c r="K54" s="35"/>
      <c r="L54" s="12"/>
      <c r="M54" s="12"/>
      <c r="N54" s="13"/>
      <c r="O54" s="28"/>
      <c r="P54" s="36"/>
      <c r="Q54" s="36"/>
      <c r="R54" s="30"/>
      <c r="S54" s="30"/>
    </row>
    <row r="55" spans="1:19" s="37" customFormat="1" ht="19.5" customHeight="1" x14ac:dyDescent="0.25">
      <c r="A55" s="6">
        <v>13</v>
      </c>
      <c r="B55" s="31" t="s">
        <v>101</v>
      </c>
      <c r="C55" s="8">
        <v>3853646</v>
      </c>
      <c r="D55" s="9" t="s">
        <v>48</v>
      </c>
      <c r="E55" s="9" t="s">
        <v>80</v>
      </c>
      <c r="F55" s="9" t="s">
        <v>59</v>
      </c>
      <c r="G55" s="32">
        <v>43109</v>
      </c>
      <c r="H55" s="32">
        <v>43109</v>
      </c>
      <c r="I55" s="10">
        <v>43198</v>
      </c>
      <c r="J55" s="10" t="s">
        <v>60</v>
      </c>
      <c r="K55" s="35"/>
      <c r="L55" s="12"/>
      <c r="M55" s="12"/>
      <c r="N55" s="13"/>
      <c r="O55" s="28"/>
      <c r="P55" s="36"/>
      <c r="Q55" s="36"/>
      <c r="R55" s="38"/>
      <c r="S55" s="38"/>
    </row>
    <row r="56" spans="1:19" s="37" customFormat="1" ht="24" customHeight="1" x14ac:dyDescent="0.25">
      <c r="A56" s="6">
        <v>14</v>
      </c>
      <c r="B56" s="31" t="s">
        <v>61</v>
      </c>
      <c r="C56" s="8">
        <v>47055672</v>
      </c>
      <c r="D56" s="9" t="s">
        <v>62</v>
      </c>
      <c r="E56" s="9" t="s">
        <v>37</v>
      </c>
      <c r="F56" s="9" t="s">
        <v>59</v>
      </c>
      <c r="G56" s="32">
        <v>42835</v>
      </c>
      <c r="H56" s="10">
        <v>43110</v>
      </c>
      <c r="I56" s="10">
        <v>43200</v>
      </c>
      <c r="J56" s="10" t="str">
        <f>+J57</f>
        <v>03 Meses</v>
      </c>
      <c r="K56" s="35"/>
      <c r="L56" s="12"/>
      <c r="M56" s="12"/>
      <c r="N56" s="13"/>
      <c r="O56" s="28"/>
      <c r="P56" s="15">
        <v>3</v>
      </c>
      <c r="Q56" s="15"/>
      <c r="R56" s="38"/>
      <c r="S56" s="30" t="s">
        <v>63</v>
      </c>
    </row>
    <row r="57" spans="1:19" s="37" customFormat="1" ht="23.25" customHeight="1" x14ac:dyDescent="0.25">
      <c r="A57" s="6">
        <v>15</v>
      </c>
      <c r="B57" s="31" t="s">
        <v>64</v>
      </c>
      <c r="C57" s="8">
        <v>47366375</v>
      </c>
      <c r="D57" s="9" t="s">
        <v>62</v>
      </c>
      <c r="E57" s="9" t="s">
        <v>30</v>
      </c>
      <c r="F57" s="9" t="s">
        <v>59</v>
      </c>
      <c r="G57" s="32">
        <v>42353</v>
      </c>
      <c r="H57" s="10">
        <v>43115</v>
      </c>
      <c r="I57" s="10">
        <v>43204</v>
      </c>
      <c r="J57" s="10" t="s">
        <v>60</v>
      </c>
      <c r="K57" s="35" t="s">
        <v>65</v>
      </c>
      <c r="L57" s="12" t="s">
        <v>66</v>
      </c>
      <c r="M57" s="12" t="s">
        <v>67</v>
      </c>
      <c r="N57" s="13">
        <v>1755.8</v>
      </c>
      <c r="O57" s="39" t="s">
        <v>57</v>
      </c>
      <c r="P57" s="15">
        <v>8</v>
      </c>
      <c r="Q57" s="16">
        <f>30-P57</f>
        <v>22</v>
      </c>
      <c r="R57" s="30"/>
      <c r="S57" s="30"/>
    </row>
    <row r="58" spans="1:19" s="37" customFormat="1" ht="23.25" customHeight="1" x14ac:dyDescent="0.25">
      <c r="A58" s="6">
        <v>16</v>
      </c>
      <c r="B58" s="31" t="s">
        <v>108</v>
      </c>
      <c r="C58" s="8">
        <v>72747562</v>
      </c>
      <c r="D58" s="9" t="s">
        <v>103</v>
      </c>
      <c r="E58" s="9" t="s">
        <v>104</v>
      </c>
      <c r="F58" s="9" t="s">
        <v>59</v>
      </c>
      <c r="G58" s="32">
        <v>43116</v>
      </c>
      <c r="H58" s="10">
        <v>43116</v>
      </c>
      <c r="I58" s="10">
        <v>43205</v>
      </c>
      <c r="J58" s="10" t="s">
        <v>60</v>
      </c>
      <c r="K58" s="35"/>
      <c r="L58" s="12"/>
      <c r="M58" s="12"/>
      <c r="N58" s="13"/>
      <c r="O58" s="39"/>
      <c r="P58" s="15"/>
      <c r="Q58" s="16"/>
      <c r="R58" s="30"/>
      <c r="S58" s="30"/>
    </row>
    <row r="59" spans="1:19" s="37" customFormat="1" ht="19.5" customHeight="1" x14ac:dyDescent="0.25">
      <c r="A59" s="6">
        <v>17</v>
      </c>
      <c r="B59" s="31" t="s">
        <v>68</v>
      </c>
      <c r="C59" s="8">
        <v>42703795</v>
      </c>
      <c r="D59" s="9" t="s">
        <v>48</v>
      </c>
      <c r="E59" s="9" t="s">
        <v>37</v>
      </c>
      <c r="F59" s="9" t="s">
        <v>59</v>
      </c>
      <c r="G59" s="32">
        <v>42948</v>
      </c>
      <c r="H59" s="40">
        <v>43040</v>
      </c>
      <c r="I59" s="40">
        <v>43220</v>
      </c>
      <c r="J59" s="10" t="s">
        <v>69</v>
      </c>
      <c r="K59" s="7"/>
      <c r="L59" s="9"/>
      <c r="M59" s="9"/>
      <c r="N59" s="13"/>
      <c r="O59" s="9"/>
      <c r="P59" s="36"/>
      <c r="Q59" s="16"/>
      <c r="R59" s="30"/>
      <c r="S59" s="7"/>
    </row>
    <row r="60" spans="1:19" s="37" customFormat="1" ht="19.5" customHeight="1" x14ac:dyDescent="0.25">
      <c r="A60" s="6">
        <v>18</v>
      </c>
      <c r="B60" s="41" t="s">
        <v>70</v>
      </c>
      <c r="C60" s="42" t="s">
        <v>71</v>
      </c>
      <c r="D60" s="39" t="s">
        <v>48</v>
      </c>
      <c r="E60" s="39" t="s">
        <v>58</v>
      </c>
      <c r="F60" s="39" t="s">
        <v>59</v>
      </c>
      <c r="G60" s="40">
        <v>42614</v>
      </c>
      <c r="H60" s="40">
        <v>43040</v>
      </c>
      <c r="I60" s="40">
        <v>43220</v>
      </c>
      <c r="J60" s="40" t="s">
        <v>69</v>
      </c>
      <c r="K60" s="12" t="s">
        <v>72</v>
      </c>
      <c r="L60" s="9">
        <v>9958434</v>
      </c>
      <c r="M60" s="32">
        <v>42980</v>
      </c>
      <c r="N60" s="13">
        <v>2617.9</v>
      </c>
      <c r="O60" s="39" t="s">
        <v>57</v>
      </c>
      <c r="P60" s="36">
        <f>13+6+8</f>
        <v>27</v>
      </c>
      <c r="Q60" s="16">
        <f>30-P60</f>
        <v>3</v>
      </c>
      <c r="R60" s="30"/>
      <c r="S60" s="30"/>
    </row>
    <row r="61" spans="1:19" s="37" customFormat="1" ht="19.5" customHeight="1" x14ac:dyDescent="0.25">
      <c r="A61" s="6">
        <v>19</v>
      </c>
      <c r="B61" s="31" t="s">
        <v>73</v>
      </c>
      <c r="C61" s="8">
        <v>75600963</v>
      </c>
      <c r="D61" s="9" t="s">
        <v>62</v>
      </c>
      <c r="E61" s="9" t="s">
        <v>37</v>
      </c>
      <c r="F61" s="9" t="s">
        <v>59</v>
      </c>
      <c r="G61" s="32">
        <v>42614</v>
      </c>
      <c r="H61" s="40">
        <v>43040</v>
      </c>
      <c r="I61" s="40">
        <v>43220</v>
      </c>
      <c r="J61" s="10" t="s">
        <v>69</v>
      </c>
      <c r="K61" s="12" t="s">
        <v>72</v>
      </c>
      <c r="L61" s="9">
        <v>9958432</v>
      </c>
      <c r="M61" s="32">
        <v>42980</v>
      </c>
      <c r="N61" s="13">
        <v>1831.2</v>
      </c>
      <c r="O61" s="9" t="s">
        <v>57</v>
      </c>
      <c r="P61" s="36">
        <v>8</v>
      </c>
      <c r="Q61" s="16">
        <f t="shared" ref="Q61:Q62" si="4">30-P61</f>
        <v>22</v>
      </c>
      <c r="R61" s="30"/>
      <c r="S61" s="7"/>
    </row>
    <row r="62" spans="1:19" s="37" customFormat="1" ht="19.5" customHeight="1" x14ac:dyDescent="0.25">
      <c r="A62" s="6">
        <v>20</v>
      </c>
      <c r="B62" s="31" t="s">
        <v>74</v>
      </c>
      <c r="C62" s="8">
        <v>3851191</v>
      </c>
      <c r="D62" s="9" t="s">
        <v>48</v>
      </c>
      <c r="E62" s="9" t="s">
        <v>58</v>
      </c>
      <c r="F62" s="9" t="s">
        <v>59</v>
      </c>
      <c r="G62" s="32">
        <v>42586</v>
      </c>
      <c r="H62" s="32">
        <v>43012</v>
      </c>
      <c r="I62" s="32">
        <v>43223</v>
      </c>
      <c r="J62" s="32" t="s">
        <v>69</v>
      </c>
      <c r="K62" s="12" t="s">
        <v>49</v>
      </c>
      <c r="L62" s="9">
        <v>9958374</v>
      </c>
      <c r="M62" s="32">
        <v>42957</v>
      </c>
      <c r="N62" s="13">
        <v>2319.1</v>
      </c>
      <c r="O62" s="9" t="s">
        <v>75</v>
      </c>
      <c r="P62" s="36">
        <v>8</v>
      </c>
      <c r="Q62" s="16">
        <f t="shared" si="4"/>
        <v>22</v>
      </c>
      <c r="R62" s="30"/>
      <c r="S62" s="7"/>
    </row>
    <row r="63" spans="1:19" s="37" customFormat="1" ht="19.5" customHeight="1" x14ac:dyDescent="0.25">
      <c r="A63" s="6">
        <v>21</v>
      </c>
      <c r="B63" s="31" t="s">
        <v>76</v>
      </c>
      <c r="C63" s="8">
        <v>3853765</v>
      </c>
      <c r="D63" s="9" t="s">
        <v>48</v>
      </c>
      <c r="E63" s="9" t="s">
        <v>58</v>
      </c>
      <c r="F63" s="9" t="s">
        <v>59</v>
      </c>
      <c r="G63" s="32">
        <v>42867</v>
      </c>
      <c r="H63" s="10">
        <v>43051</v>
      </c>
      <c r="I63" s="10">
        <v>43231</v>
      </c>
      <c r="J63" s="10" t="s">
        <v>69</v>
      </c>
      <c r="K63" s="43"/>
      <c r="L63" s="43"/>
      <c r="M63" s="43"/>
      <c r="N63" s="43"/>
      <c r="O63" s="43"/>
      <c r="P63" s="43"/>
      <c r="Q63" s="43"/>
      <c r="R63" s="43"/>
      <c r="S63" s="43"/>
    </row>
    <row r="64" spans="1:19" x14ac:dyDescent="0.25">
      <c r="A64" s="6">
        <v>22</v>
      </c>
      <c r="B64" s="44" t="s">
        <v>77</v>
      </c>
      <c r="C64" s="8" t="s">
        <v>78</v>
      </c>
      <c r="D64" s="45" t="s">
        <v>62</v>
      </c>
      <c r="E64" s="46" t="s">
        <v>37</v>
      </c>
      <c r="F64" s="46" t="s">
        <v>59</v>
      </c>
      <c r="G64" s="47">
        <v>43059</v>
      </c>
      <c r="H64" s="47">
        <v>43059</v>
      </c>
      <c r="I64" s="47">
        <v>43239</v>
      </c>
      <c r="J64" s="48" t="s">
        <v>69</v>
      </c>
      <c r="K64" s="49"/>
      <c r="L64" s="49"/>
      <c r="M64" s="49"/>
      <c r="N64" s="49"/>
      <c r="O64" s="49"/>
      <c r="P64" s="49"/>
      <c r="Q64" s="49"/>
      <c r="R64" s="49"/>
      <c r="S64" s="49"/>
    </row>
    <row r="65" spans="1:19" s="37" customFormat="1" ht="21.75" customHeight="1" x14ac:dyDescent="0.25">
      <c r="A65" s="6">
        <v>23</v>
      </c>
      <c r="B65" s="7" t="s">
        <v>79</v>
      </c>
      <c r="C65" s="8">
        <v>3852711</v>
      </c>
      <c r="D65" s="9" t="s">
        <v>62</v>
      </c>
      <c r="E65" s="9" t="s">
        <v>80</v>
      </c>
      <c r="F65" s="9" t="s">
        <v>59</v>
      </c>
      <c r="G65" s="32">
        <v>42065</v>
      </c>
      <c r="H65" s="10">
        <v>43070</v>
      </c>
      <c r="I65" s="10">
        <v>43251</v>
      </c>
      <c r="J65" s="10" t="s">
        <v>81</v>
      </c>
      <c r="K65" s="12" t="s">
        <v>31</v>
      </c>
      <c r="L65" s="28">
        <v>9957971</v>
      </c>
      <c r="M65" s="12" t="s">
        <v>33</v>
      </c>
      <c r="N65" s="13">
        <v>1932.9</v>
      </c>
      <c r="O65" s="39" t="s">
        <v>57</v>
      </c>
      <c r="P65" s="36">
        <v>8</v>
      </c>
      <c r="Q65" s="16">
        <f t="shared" ref="Q65" si="5">30-P65</f>
        <v>22</v>
      </c>
      <c r="R65" s="30"/>
      <c r="S65" s="7"/>
    </row>
    <row r="66" spans="1:19" s="37" customFormat="1" ht="25.5" customHeight="1" x14ac:dyDescent="0.25">
      <c r="A66" s="6">
        <v>24</v>
      </c>
      <c r="B66" s="31" t="s">
        <v>82</v>
      </c>
      <c r="C66" s="8">
        <v>3853012</v>
      </c>
      <c r="D66" s="9" t="s">
        <v>48</v>
      </c>
      <c r="E66" s="9" t="s">
        <v>58</v>
      </c>
      <c r="F66" s="9" t="s">
        <v>59</v>
      </c>
      <c r="G66" s="32">
        <v>42461</v>
      </c>
      <c r="H66" s="10">
        <v>43070</v>
      </c>
      <c r="I66" s="10">
        <v>43251</v>
      </c>
      <c r="J66" s="10" t="s">
        <v>81</v>
      </c>
      <c r="K66" s="23" t="s">
        <v>38</v>
      </c>
      <c r="L66" s="23" t="s">
        <v>83</v>
      </c>
      <c r="M66" s="10">
        <v>42779</v>
      </c>
      <c r="N66" s="27">
        <v>2550.1999999999998</v>
      </c>
      <c r="O66" s="50" t="s">
        <v>57</v>
      </c>
      <c r="P66" s="51">
        <v>30</v>
      </c>
      <c r="Q66" s="16">
        <v>0</v>
      </c>
      <c r="R66" s="30"/>
      <c r="S66" s="30"/>
    </row>
    <row r="67" spans="1:19" s="37" customFormat="1" ht="19.5" customHeight="1" x14ac:dyDescent="0.25">
      <c r="A67" s="6">
        <v>25</v>
      </c>
      <c r="B67" s="31" t="s">
        <v>84</v>
      </c>
      <c r="C67" s="8">
        <v>73133868</v>
      </c>
      <c r="D67" s="9" t="s">
        <v>62</v>
      </c>
      <c r="E67" s="9" t="s">
        <v>37</v>
      </c>
      <c r="F67" s="9" t="s">
        <v>59</v>
      </c>
      <c r="G67" s="10">
        <v>42795</v>
      </c>
      <c r="H67" s="10">
        <v>43070</v>
      </c>
      <c r="I67" s="10">
        <v>43251</v>
      </c>
      <c r="J67" s="10" t="s">
        <v>81</v>
      </c>
      <c r="K67" s="23"/>
      <c r="L67" s="23"/>
      <c r="M67" s="10"/>
      <c r="N67" s="27"/>
      <c r="O67" s="50"/>
      <c r="P67" s="51"/>
      <c r="Q67" s="16"/>
      <c r="R67" s="30"/>
      <c r="S67" s="30"/>
    </row>
    <row r="68" spans="1:19" s="37" customFormat="1" ht="19.5" customHeight="1" x14ac:dyDescent="0.25">
      <c r="A68" s="6">
        <v>26</v>
      </c>
      <c r="B68" s="31" t="s">
        <v>85</v>
      </c>
      <c r="C68" s="8">
        <v>42182678</v>
      </c>
      <c r="D68" s="9" t="s">
        <v>48</v>
      </c>
      <c r="E68" s="9" t="s">
        <v>30</v>
      </c>
      <c r="F68" s="9" t="s">
        <v>59</v>
      </c>
      <c r="G68" s="10">
        <v>42795</v>
      </c>
      <c r="H68" s="10">
        <v>43070</v>
      </c>
      <c r="I68" s="10">
        <v>43251</v>
      </c>
      <c r="J68" s="10" t="s">
        <v>81</v>
      </c>
      <c r="K68" s="7"/>
      <c r="L68" s="9"/>
      <c r="M68" s="9"/>
      <c r="N68" s="27"/>
      <c r="O68" s="52"/>
      <c r="P68" s="51"/>
      <c r="Q68" s="16"/>
      <c r="R68" s="30"/>
      <c r="S68" s="7"/>
    </row>
    <row r="69" spans="1:19" s="37" customFormat="1" ht="19.5" customHeight="1" x14ac:dyDescent="0.25">
      <c r="A69" s="6">
        <v>27</v>
      </c>
      <c r="B69" s="31" t="s">
        <v>86</v>
      </c>
      <c r="C69" s="8">
        <v>44804254</v>
      </c>
      <c r="D69" s="9" t="s">
        <v>87</v>
      </c>
      <c r="E69" s="9" t="s">
        <v>37</v>
      </c>
      <c r="F69" s="9" t="s">
        <v>59</v>
      </c>
      <c r="G69" s="32">
        <v>42980</v>
      </c>
      <c r="H69" s="10">
        <v>43070</v>
      </c>
      <c r="I69" s="10">
        <v>43251</v>
      </c>
      <c r="J69" s="10" t="s">
        <v>81</v>
      </c>
      <c r="K69" s="35"/>
      <c r="L69" s="12"/>
      <c r="M69" s="12"/>
      <c r="N69" s="13"/>
      <c r="O69" s="28"/>
      <c r="P69" s="36"/>
      <c r="Q69" s="36"/>
      <c r="R69" s="30"/>
      <c r="S69" s="30"/>
    </row>
    <row r="70" spans="1:19" s="37" customFormat="1" ht="19.5" customHeight="1" x14ac:dyDescent="0.25">
      <c r="A70" s="6">
        <v>28</v>
      </c>
      <c r="B70" s="64" t="s">
        <v>93</v>
      </c>
      <c r="C70" s="88">
        <v>43083772</v>
      </c>
      <c r="D70" s="67" t="s">
        <v>94</v>
      </c>
      <c r="E70" s="67" t="s">
        <v>30</v>
      </c>
      <c r="F70" s="67" t="s">
        <v>59</v>
      </c>
      <c r="G70" s="69">
        <v>42802</v>
      </c>
      <c r="H70" s="69">
        <v>43077</v>
      </c>
      <c r="I70" s="69">
        <v>43258</v>
      </c>
      <c r="J70" s="68" t="s">
        <v>81</v>
      </c>
      <c r="K70" s="89"/>
      <c r="L70" s="66"/>
      <c r="M70" s="66"/>
      <c r="N70" s="90"/>
      <c r="O70" s="91"/>
      <c r="P70" s="92"/>
      <c r="Q70" s="93"/>
      <c r="R70" s="94"/>
      <c r="S70" s="89"/>
    </row>
    <row r="71" spans="1:19" s="37" customFormat="1" ht="19.5" customHeight="1" x14ac:dyDescent="0.25">
      <c r="A71" s="6">
        <v>29</v>
      </c>
      <c r="B71" s="31" t="s">
        <v>95</v>
      </c>
      <c r="C71" s="8">
        <v>72108925</v>
      </c>
      <c r="D71" s="9" t="s">
        <v>96</v>
      </c>
      <c r="E71" s="9" t="s">
        <v>97</v>
      </c>
      <c r="F71" s="9" t="s">
        <v>59</v>
      </c>
      <c r="G71" s="32">
        <v>42987</v>
      </c>
      <c r="H71" s="32">
        <v>43078</v>
      </c>
      <c r="I71" s="10">
        <v>43259</v>
      </c>
      <c r="J71" s="10" t="s">
        <v>81</v>
      </c>
      <c r="K71" s="35"/>
      <c r="L71" s="12"/>
      <c r="M71" s="12"/>
      <c r="N71" s="13"/>
      <c r="O71" s="28"/>
      <c r="P71" s="36"/>
      <c r="Q71" s="36"/>
      <c r="R71" s="38"/>
      <c r="S71" s="38"/>
    </row>
    <row r="72" spans="1:19" x14ac:dyDescent="0.25">
      <c r="A72" t="s">
        <v>98</v>
      </c>
    </row>
    <row r="73" spans="1:19" x14ac:dyDescent="0.25">
      <c r="L73" s="62" t="s">
        <v>109</v>
      </c>
    </row>
    <row r="75" spans="1:19" s="37" customFormat="1" ht="19.5" customHeight="1" x14ac:dyDescent="0.25">
      <c r="B75" s="56"/>
      <c r="C75" s="57"/>
      <c r="D75" s="58"/>
      <c r="E75" s="58"/>
      <c r="F75" s="58"/>
      <c r="G75" s="59"/>
      <c r="H75" s="60"/>
      <c r="I75" s="60"/>
      <c r="J75" s="60"/>
      <c r="K75" s="61"/>
      <c r="M75" s="61"/>
      <c r="N75" s="61"/>
      <c r="O75" s="61"/>
      <c r="P75" s="61"/>
      <c r="Q75" s="61"/>
      <c r="R75" s="61"/>
      <c r="S75" s="61"/>
    </row>
    <row r="79" spans="1:19" ht="21.75" customHeight="1" x14ac:dyDescent="0.3">
      <c r="B79" s="180" t="s">
        <v>110</v>
      </c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</row>
    <row r="80" spans="1:19" ht="20.25" customHeight="1" thickBot="1" x14ac:dyDescent="0.35">
      <c r="A80" s="1"/>
      <c r="B80" s="180" t="s">
        <v>0</v>
      </c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</row>
    <row r="81" spans="1:19" ht="21" customHeight="1" x14ac:dyDescent="0.25">
      <c r="A81" s="185" t="s">
        <v>1</v>
      </c>
      <c r="B81" s="185" t="s">
        <v>2</v>
      </c>
      <c r="C81" s="185" t="s">
        <v>3</v>
      </c>
      <c r="D81" s="185" t="s">
        <v>4</v>
      </c>
      <c r="E81" s="185" t="s">
        <v>5</v>
      </c>
      <c r="F81" s="185" t="s">
        <v>6</v>
      </c>
      <c r="G81" s="187" t="s">
        <v>7</v>
      </c>
      <c r="H81" s="189" t="s">
        <v>8</v>
      </c>
      <c r="I81" s="190"/>
      <c r="J81" s="191" t="s">
        <v>9</v>
      </c>
      <c r="K81" s="193" t="s">
        <v>10</v>
      </c>
      <c r="L81" s="194"/>
      <c r="M81" s="194"/>
      <c r="N81" s="194"/>
      <c r="O81" s="195"/>
      <c r="P81" s="197" t="s">
        <v>120</v>
      </c>
      <c r="Q81" s="197"/>
      <c r="R81" s="187" t="s">
        <v>12</v>
      </c>
      <c r="S81" s="185" t="s">
        <v>13</v>
      </c>
    </row>
    <row r="82" spans="1:19" ht="21.75" customHeight="1" x14ac:dyDescent="0.25">
      <c r="A82" s="186"/>
      <c r="B82" s="186"/>
      <c r="C82" s="186"/>
      <c r="D82" s="186"/>
      <c r="E82" s="186"/>
      <c r="F82" s="186"/>
      <c r="G82" s="188"/>
      <c r="H82" s="2" t="s">
        <v>14</v>
      </c>
      <c r="I82" s="3" t="s">
        <v>15</v>
      </c>
      <c r="J82" s="192"/>
      <c r="K82" s="95" t="s">
        <v>16</v>
      </c>
      <c r="L82" s="95" t="s">
        <v>17</v>
      </c>
      <c r="M82" s="5" t="s">
        <v>18</v>
      </c>
      <c r="N82" s="95" t="s">
        <v>19</v>
      </c>
      <c r="O82" s="95" t="s">
        <v>20</v>
      </c>
      <c r="P82" s="95" t="s">
        <v>21</v>
      </c>
      <c r="Q82" s="95" t="s">
        <v>22</v>
      </c>
      <c r="R82" s="188"/>
      <c r="S82" s="186"/>
    </row>
    <row r="83" spans="1:19" ht="19.5" customHeight="1" x14ac:dyDescent="0.25">
      <c r="A83" s="6">
        <v>1</v>
      </c>
      <c r="B83" s="7" t="s">
        <v>23</v>
      </c>
      <c r="C83" s="8">
        <v>3852026</v>
      </c>
      <c r="D83" s="9" t="s">
        <v>24</v>
      </c>
      <c r="E83" s="9" t="s">
        <v>25</v>
      </c>
      <c r="F83" s="9" t="s">
        <v>26</v>
      </c>
      <c r="G83" s="10">
        <v>42856</v>
      </c>
      <c r="H83" s="10">
        <v>42856</v>
      </c>
      <c r="I83" s="11" t="s">
        <v>27</v>
      </c>
      <c r="J83" s="11"/>
      <c r="K83" s="12"/>
      <c r="L83" s="12"/>
      <c r="M83" s="12"/>
      <c r="N83" s="13"/>
      <c r="O83" s="14"/>
      <c r="P83" s="15"/>
      <c r="Q83" s="16"/>
      <c r="R83" s="7"/>
      <c r="S83" s="7"/>
    </row>
    <row r="84" spans="1:19" ht="22.5" customHeight="1" x14ac:dyDescent="0.25">
      <c r="A84" s="6">
        <v>2</v>
      </c>
      <c r="B84" s="7" t="s">
        <v>28</v>
      </c>
      <c r="C84" s="17">
        <v>2842379</v>
      </c>
      <c r="D84" s="9" t="s">
        <v>29</v>
      </c>
      <c r="E84" s="9" t="s">
        <v>30</v>
      </c>
      <c r="F84" s="18" t="s">
        <v>26</v>
      </c>
      <c r="G84" s="10">
        <v>41641</v>
      </c>
      <c r="H84" s="10">
        <v>41641</v>
      </c>
      <c r="I84" s="11" t="s">
        <v>27</v>
      </c>
      <c r="J84" s="11"/>
      <c r="K84" s="12"/>
      <c r="L84" s="12"/>
      <c r="M84" s="12"/>
      <c r="N84" s="13"/>
      <c r="O84" s="19"/>
      <c r="P84" s="20"/>
      <c r="Q84" s="21"/>
      <c r="R84" s="22"/>
      <c r="S84" s="22"/>
    </row>
    <row r="85" spans="1:19" ht="25.5" customHeight="1" x14ac:dyDescent="0.25">
      <c r="A85" s="6">
        <v>3</v>
      </c>
      <c r="B85" s="7" t="s">
        <v>35</v>
      </c>
      <c r="C85" s="8">
        <v>46032383</v>
      </c>
      <c r="D85" s="9" t="s">
        <v>36</v>
      </c>
      <c r="E85" s="9" t="s">
        <v>37</v>
      </c>
      <c r="F85" s="9" t="s">
        <v>26</v>
      </c>
      <c r="G85" s="10">
        <v>41792</v>
      </c>
      <c r="H85" s="10">
        <v>41792</v>
      </c>
      <c r="I85" s="11" t="s">
        <v>27</v>
      </c>
      <c r="J85" s="11"/>
      <c r="K85" s="23"/>
      <c r="L85" s="23"/>
      <c r="M85" s="23"/>
      <c r="N85" s="23"/>
      <c r="O85" s="24"/>
      <c r="P85" s="20"/>
      <c r="Q85" s="20"/>
      <c r="R85" s="25"/>
      <c r="S85" s="102" t="s">
        <v>121</v>
      </c>
    </row>
    <row r="86" spans="1:19" ht="25.5" customHeight="1" x14ac:dyDescent="0.25">
      <c r="A86" s="6">
        <v>4</v>
      </c>
      <c r="B86" s="7" t="s">
        <v>42</v>
      </c>
      <c r="C86" s="8">
        <v>3852948</v>
      </c>
      <c r="D86" s="9" t="s">
        <v>43</v>
      </c>
      <c r="E86" s="9" t="s">
        <v>30</v>
      </c>
      <c r="F86" s="9" t="s">
        <v>26</v>
      </c>
      <c r="G86" s="10">
        <v>32143</v>
      </c>
      <c r="H86" s="10">
        <v>32143</v>
      </c>
      <c r="I86" s="11" t="s">
        <v>27</v>
      </c>
      <c r="J86" s="11"/>
      <c r="K86" s="12"/>
      <c r="L86" s="12"/>
      <c r="M86" s="12"/>
      <c r="N86" s="13"/>
      <c r="O86" s="19"/>
      <c r="P86" s="20"/>
      <c r="Q86" s="20"/>
      <c r="R86" s="25"/>
      <c r="S86" s="102" t="s">
        <v>115</v>
      </c>
    </row>
    <row r="87" spans="1:19" ht="25.5" customHeight="1" x14ac:dyDescent="0.25">
      <c r="A87" s="6">
        <v>5</v>
      </c>
      <c r="B87" s="26" t="s">
        <v>47</v>
      </c>
      <c r="C87" s="8">
        <v>45817642</v>
      </c>
      <c r="D87" s="9" t="s">
        <v>48</v>
      </c>
      <c r="E87" s="9" t="s">
        <v>37</v>
      </c>
      <c r="F87" s="9" t="s">
        <v>26</v>
      </c>
      <c r="G87" s="10">
        <v>41123</v>
      </c>
      <c r="H87" s="10">
        <v>41123</v>
      </c>
      <c r="I87" s="11" t="s">
        <v>27</v>
      </c>
      <c r="J87" s="11"/>
      <c r="K87" s="12"/>
      <c r="L87" s="12"/>
      <c r="M87" s="12"/>
      <c r="N87" s="27"/>
      <c r="O87" s="28"/>
      <c r="P87" s="29"/>
      <c r="Q87" s="16"/>
      <c r="R87" s="30"/>
      <c r="S87" s="102" t="s">
        <v>116</v>
      </c>
    </row>
    <row r="88" spans="1:19" ht="25.5" customHeight="1" x14ac:dyDescent="0.25">
      <c r="A88" s="6">
        <v>6</v>
      </c>
      <c r="B88" s="31" t="s">
        <v>52</v>
      </c>
      <c r="C88" s="8">
        <v>70335225</v>
      </c>
      <c r="D88" s="9" t="s">
        <v>53</v>
      </c>
      <c r="E88" s="9" t="s">
        <v>37</v>
      </c>
      <c r="F88" s="9" t="s">
        <v>26</v>
      </c>
      <c r="G88" s="32">
        <v>42676</v>
      </c>
      <c r="H88" s="32">
        <v>42676</v>
      </c>
      <c r="I88" s="11" t="s">
        <v>27</v>
      </c>
      <c r="J88" s="32"/>
      <c r="K88" s="12"/>
      <c r="L88" s="9"/>
      <c r="M88" s="32"/>
      <c r="N88" s="27"/>
      <c r="O88" s="9"/>
      <c r="P88" s="33"/>
      <c r="Q88" s="16"/>
      <c r="R88" s="25"/>
      <c r="S88" s="102" t="s">
        <v>117</v>
      </c>
    </row>
    <row r="89" spans="1:19" ht="25.5" customHeight="1" x14ac:dyDescent="0.25">
      <c r="A89" s="6">
        <v>7</v>
      </c>
      <c r="B89" s="31" t="s">
        <v>55</v>
      </c>
      <c r="C89" s="8">
        <v>3852732</v>
      </c>
      <c r="D89" s="9" t="s">
        <v>56</v>
      </c>
      <c r="E89" s="9" t="s">
        <v>30</v>
      </c>
      <c r="F89" s="9" t="s">
        <v>26</v>
      </c>
      <c r="G89" s="32">
        <v>42676</v>
      </c>
      <c r="H89" s="32">
        <v>42676</v>
      </c>
      <c r="I89" s="11" t="s">
        <v>27</v>
      </c>
      <c r="J89" s="32"/>
      <c r="K89" s="12"/>
      <c r="L89" s="9"/>
      <c r="M89" s="32"/>
      <c r="N89" s="27"/>
      <c r="O89" s="24"/>
      <c r="P89" s="34"/>
      <c r="Q89" s="16"/>
      <c r="R89" s="25"/>
      <c r="S89" s="102" t="s">
        <v>118</v>
      </c>
    </row>
    <row r="90" spans="1:19" s="37" customFormat="1" ht="19.5" customHeight="1" x14ac:dyDescent="0.25">
      <c r="A90" s="6">
        <v>8</v>
      </c>
      <c r="B90" s="31" t="s">
        <v>102</v>
      </c>
      <c r="C90" s="8">
        <v>71033364</v>
      </c>
      <c r="D90" s="9" t="s">
        <v>103</v>
      </c>
      <c r="E90" s="9" t="s">
        <v>104</v>
      </c>
      <c r="F90" s="9" t="s">
        <v>59</v>
      </c>
      <c r="G90" s="32">
        <v>43102</v>
      </c>
      <c r="H90" s="32">
        <v>43102</v>
      </c>
      <c r="I90" s="10">
        <v>43160</v>
      </c>
      <c r="J90" s="10" t="s">
        <v>89</v>
      </c>
      <c r="K90" s="35"/>
      <c r="L90" s="12"/>
      <c r="M90" s="12"/>
      <c r="N90" s="13"/>
      <c r="O90" s="28"/>
      <c r="P90" s="36"/>
      <c r="Q90" s="36"/>
      <c r="R90" s="38"/>
      <c r="S90" s="38"/>
    </row>
    <row r="91" spans="1:19" s="37" customFormat="1" ht="19.5" customHeight="1" x14ac:dyDescent="0.25">
      <c r="A91" s="6">
        <v>9</v>
      </c>
      <c r="B91" s="31" t="s">
        <v>105</v>
      </c>
      <c r="C91" s="8">
        <v>71033377</v>
      </c>
      <c r="D91" s="9" t="s">
        <v>103</v>
      </c>
      <c r="E91" s="9" t="s">
        <v>104</v>
      </c>
      <c r="F91" s="9" t="s">
        <v>59</v>
      </c>
      <c r="G91" s="32">
        <v>43102</v>
      </c>
      <c r="H91" s="32">
        <v>43102</v>
      </c>
      <c r="I91" s="10">
        <v>43160</v>
      </c>
      <c r="J91" s="10" t="s">
        <v>89</v>
      </c>
      <c r="K91" s="35"/>
      <c r="L91" s="12"/>
      <c r="M91" s="12"/>
      <c r="N91" s="13"/>
      <c r="O91" s="28"/>
      <c r="P91" s="36"/>
      <c r="Q91" s="36"/>
      <c r="R91" s="38"/>
      <c r="S91" s="38"/>
    </row>
    <row r="92" spans="1:19" s="37" customFormat="1" ht="19.5" customHeight="1" x14ac:dyDescent="0.25">
      <c r="A92" s="6">
        <v>10</v>
      </c>
      <c r="B92" s="31" t="s">
        <v>86</v>
      </c>
      <c r="C92" s="8">
        <v>44804254</v>
      </c>
      <c r="D92" s="9" t="s">
        <v>87</v>
      </c>
      <c r="E92" s="9" t="s">
        <v>37</v>
      </c>
      <c r="F92" s="9" t="s">
        <v>59</v>
      </c>
      <c r="G92" s="32">
        <v>42980</v>
      </c>
      <c r="H92" s="10">
        <v>43070</v>
      </c>
      <c r="I92" s="10">
        <v>43160</v>
      </c>
      <c r="J92" s="10" t="s">
        <v>81</v>
      </c>
      <c r="K92" s="35"/>
      <c r="L92" s="12"/>
      <c r="M92" s="12"/>
      <c r="N92" s="13"/>
      <c r="O92" s="28"/>
      <c r="P92" s="36"/>
      <c r="Q92" s="36"/>
      <c r="R92" s="30"/>
      <c r="S92" s="30"/>
    </row>
    <row r="93" spans="1:19" ht="19.5" customHeight="1" x14ac:dyDescent="0.25">
      <c r="A93" s="6">
        <v>11</v>
      </c>
      <c r="B93" s="31" t="s">
        <v>90</v>
      </c>
      <c r="C93" s="8">
        <v>43258923</v>
      </c>
      <c r="D93" s="9" t="s">
        <v>91</v>
      </c>
      <c r="E93" s="9" t="s">
        <v>80</v>
      </c>
      <c r="F93" s="9" t="s">
        <v>59</v>
      </c>
      <c r="G93" s="32">
        <v>43011</v>
      </c>
      <c r="H93" s="32">
        <v>43103</v>
      </c>
      <c r="I93" s="32">
        <v>43161</v>
      </c>
      <c r="J93" s="10" t="s">
        <v>89</v>
      </c>
      <c r="K93" s="53"/>
      <c r="L93" s="53"/>
      <c r="M93" s="53"/>
      <c r="N93" s="53"/>
      <c r="O93" s="53"/>
      <c r="P93" s="53"/>
      <c r="Q93" s="53"/>
      <c r="R93" s="53"/>
      <c r="S93" s="53"/>
    </row>
    <row r="94" spans="1:19" s="37" customFormat="1" ht="19.5" customHeight="1" x14ac:dyDescent="0.25">
      <c r="A94" s="6">
        <v>12</v>
      </c>
      <c r="B94" s="31" t="s">
        <v>95</v>
      </c>
      <c r="C94" s="8">
        <v>72108925</v>
      </c>
      <c r="D94" s="9" t="s">
        <v>96</v>
      </c>
      <c r="E94" s="9" t="s">
        <v>97</v>
      </c>
      <c r="F94" s="9" t="s">
        <v>59</v>
      </c>
      <c r="G94" s="32">
        <v>42987</v>
      </c>
      <c r="H94" s="32">
        <v>43078</v>
      </c>
      <c r="I94" s="10">
        <v>43167</v>
      </c>
      <c r="J94" s="10" t="s">
        <v>81</v>
      </c>
      <c r="K94" s="35"/>
      <c r="L94" s="12"/>
      <c r="M94" s="12"/>
      <c r="N94" s="13"/>
      <c r="O94" s="28"/>
      <c r="P94" s="36"/>
      <c r="Q94" s="36"/>
      <c r="R94" s="38"/>
      <c r="S94" s="38"/>
    </row>
    <row r="95" spans="1:19" s="37" customFormat="1" ht="19.5" customHeight="1" x14ac:dyDescent="0.25">
      <c r="A95" s="6">
        <v>13</v>
      </c>
      <c r="B95" s="31" t="s">
        <v>92</v>
      </c>
      <c r="C95" s="8">
        <v>46941245</v>
      </c>
      <c r="D95" s="9" t="s">
        <v>62</v>
      </c>
      <c r="E95" s="9" t="s">
        <v>30</v>
      </c>
      <c r="F95" s="9" t="s">
        <v>59</v>
      </c>
      <c r="G95" s="32">
        <v>43009</v>
      </c>
      <c r="H95" s="10">
        <v>43101</v>
      </c>
      <c r="I95" s="10">
        <v>43190</v>
      </c>
      <c r="J95" s="32" t="s">
        <v>60</v>
      </c>
      <c r="K95" s="35"/>
      <c r="L95" s="12"/>
      <c r="M95" s="12"/>
      <c r="N95" s="13"/>
      <c r="O95" s="28"/>
      <c r="P95" s="36"/>
      <c r="Q95" s="36"/>
      <c r="R95" s="30"/>
      <c r="S95" s="30"/>
    </row>
    <row r="96" spans="1:19" s="37" customFormat="1" ht="19.5" customHeight="1" x14ac:dyDescent="0.25">
      <c r="A96" s="6">
        <v>14</v>
      </c>
      <c r="B96" s="31" t="s">
        <v>101</v>
      </c>
      <c r="C96" s="8">
        <v>3853646</v>
      </c>
      <c r="D96" s="9" t="s">
        <v>48</v>
      </c>
      <c r="E96" s="9" t="s">
        <v>80</v>
      </c>
      <c r="F96" s="9" t="s">
        <v>59</v>
      </c>
      <c r="G96" s="32">
        <v>43109</v>
      </c>
      <c r="H96" s="32">
        <v>43109</v>
      </c>
      <c r="I96" s="10">
        <v>43198</v>
      </c>
      <c r="J96" s="10" t="s">
        <v>60</v>
      </c>
      <c r="K96" s="35"/>
      <c r="L96" s="12"/>
      <c r="M96" s="12"/>
      <c r="N96" s="13"/>
      <c r="O96" s="28"/>
      <c r="P96" s="36"/>
      <c r="Q96" s="36"/>
      <c r="R96" s="38"/>
      <c r="S96" s="38"/>
    </row>
    <row r="97" spans="1:19" s="37" customFormat="1" ht="25.5" customHeight="1" x14ac:dyDescent="0.25">
      <c r="A97" s="6">
        <v>15</v>
      </c>
      <c r="B97" s="31" t="s">
        <v>61</v>
      </c>
      <c r="C97" s="8">
        <v>47055672</v>
      </c>
      <c r="D97" s="9" t="s">
        <v>62</v>
      </c>
      <c r="E97" s="9" t="s">
        <v>37</v>
      </c>
      <c r="F97" s="9" t="s">
        <v>59</v>
      </c>
      <c r="G97" s="32">
        <v>42835</v>
      </c>
      <c r="H97" s="10">
        <v>43110</v>
      </c>
      <c r="I97" s="10">
        <v>43200</v>
      </c>
      <c r="J97" s="10" t="str">
        <f>+J98</f>
        <v>03 Meses</v>
      </c>
      <c r="K97" s="35"/>
      <c r="L97" s="12"/>
      <c r="M97" s="12"/>
      <c r="N97" s="13"/>
      <c r="O97" s="28"/>
      <c r="P97" s="15">
        <v>3</v>
      </c>
      <c r="Q97" s="15"/>
      <c r="R97" s="38"/>
      <c r="S97" s="103" t="s">
        <v>63</v>
      </c>
    </row>
    <row r="98" spans="1:19" s="37" customFormat="1" ht="25.5" customHeight="1" x14ac:dyDescent="0.25">
      <c r="A98" s="6">
        <v>16</v>
      </c>
      <c r="B98" s="31" t="s">
        <v>64</v>
      </c>
      <c r="C98" s="8">
        <v>47366375</v>
      </c>
      <c r="D98" s="9" t="s">
        <v>62</v>
      </c>
      <c r="E98" s="9" t="s">
        <v>30</v>
      </c>
      <c r="F98" s="9" t="s">
        <v>59</v>
      </c>
      <c r="G98" s="32">
        <v>42353</v>
      </c>
      <c r="H98" s="10">
        <v>43115</v>
      </c>
      <c r="I98" s="10">
        <v>43204</v>
      </c>
      <c r="J98" s="10" t="s">
        <v>60</v>
      </c>
      <c r="K98" s="35"/>
      <c r="L98" s="12"/>
      <c r="M98" s="12"/>
      <c r="N98" s="13"/>
      <c r="O98" s="39"/>
      <c r="P98" s="15"/>
      <c r="Q98" s="16"/>
      <c r="R98" s="30"/>
      <c r="S98" s="102" t="s">
        <v>119</v>
      </c>
    </row>
    <row r="99" spans="1:19" s="37" customFormat="1" ht="23.25" customHeight="1" x14ac:dyDescent="0.25">
      <c r="A99" s="6">
        <v>17</v>
      </c>
      <c r="B99" s="31" t="s">
        <v>108</v>
      </c>
      <c r="C99" s="8">
        <v>72747562</v>
      </c>
      <c r="D99" s="9" t="s">
        <v>103</v>
      </c>
      <c r="E99" s="9" t="s">
        <v>104</v>
      </c>
      <c r="F99" s="9" t="s">
        <v>59</v>
      </c>
      <c r="G99" s="32">
        <v>43116</v>
      </c>
      <c r="H99" s="10">
        <v>43116</v>
      </c>
      <c r="I99" s="10">
        <v>43205</v>
      </c>
      <c r="J99" s="10" t="s">
        <v>60</v>
      </c>
      <c r="K99" s="35"/>
      <c r="L99" s="12"/>
      <c r="M99" s="12"/>
      <c r="N99" s="13"/>
      <c r="O99" s="39"/>
      <c r="P99" s="15"/>
      <c r="Q99" s="16"/>
      <c r="R99" s="30"/>
      <c r="S99" s="30"/>
    </row>
    <row r="100" spans="1:19" s="37" customFormat="1" ht="19.5" customHeight="1" x14ac:dyDescent="0.25">
      <c r="A100" s="6">
        <v>18</v>
      </c>
      <c r="B100" s="31" t="s">
        <v>68</v>
      </c>
      <c r="C100" s="8">
        <v>42703795</v>
      </c>
      <c r="D100" s="9" t="s">
        <v>48</v>
      </c>
      <c r="E100" s="9" t="s">
        <v>37</v>
      </c>
      <c r="F100" s="9" t="s">
        <v>59</v>
      </c>
      <c r="G100" s="32">
        <v>42948</v>
      </c>
      <c r="H100" s="40">
        <v>43040</v>
      </c>
      <c r="I100" s="40">
        <v>43220</v>
      </c>
      <c r="J100" s="10" t="s">
        <v>69</v>
      </c>
      <c r="K100" s="7"/>
      <c r="L100" s="9"/>
      <c r="M100" s="9"/>
      <c r="N100" s="13"/>
      <c r="O100" s="9"/>
      <c r="P100" s="36"/>
      <c r="Q100" s="16"/>
      <c r="R100" s="30"/>
      <c r="S100" s="7"/>
    </row>
    <row r="101" spans="1:19" s="37" customFormat="1" ht="25.5" customHeight="1" x14ac:dyDescent="0.25">
      <c r="A101" s="6">
        <v>19</v>
      </c>
      <c r="B101" s="41" t="s">
        <v>70</v>
      </c>
      <c r="C101" s="42" t="s">
        <v>71</v>
      </c>
      <c r="D101" s="39" t="s">
        <v>48</v>
      </c>
      <c r="E101" s="39" t="s">
        <v>58</v>
      </c>
      <c r="F101" s="39" t="s">
        <v>59</v>
      </c>
      <c r="G101" s="40">
        <v>42614</v>
      </c>
      <c r="H101" s="40">
        <v>43040</v>
      </c>
      <c r="I101" s="40">
        <v>43220</v>
      </c>
      <c r="J101" s="40" t="s">
        <v>69</v>
      </c>
      <c r="K101" s="12"/>
      <c r="L101" s="9"/>
      <c r="M101" s="32"/>
      <c r="N101" s="13"/>
      <c r="O101" s="39"/>
      <c r="P101" s="36"/>
      <c r="Q101" s="16"/>
      <c r="R101" s="30"/>
      <c r="S101" s="102" t="s">
        <v>118</v>
      </c>
    </row>
    <row r="102" spans="1:19" s="37" customFormat="1" ht="25.5" customHeight="1" x14ac:dyDescent="0.25">
      <c r="A102" s="6">
        <v>20</v>
      </c>
      <c r="B102" s="31" t="s">
        <v>73</v>
      </c>
      <c r="C102" s="8">
        <v>75600963</v>
      </c>
      <c r="D102" s="9" t="s">
        <v>62</v>
      </c>
      <c r="E102" s="9" t="s">
        <v>37</v>
      </c>
      <c r="F102" s="9" t="s">
        <v>59</v>
      </c>
      <c r="G102" s="32">
        <v>42614</v>
      </c>
      <c r="H102" s="40">
        <v>43040</v>
      </c>
      <c r="I102" s="40">
        <v>43220</v>
      </c>
      <c r="J102" s="10" t="s">
        <v>69</v>
      </c>
      <c r="K102" s="12"/>
      <c r="L102" s="9"/>
      <c r="M102" s="32"/>
      <c r="N102" s="13"/>
      <c r="O102" s="9"/>
      <c r="P102" s="36"/>
      <c r="Q102" s="16"/>
      <c r="R102" s="30"/>
      <c r="S102" s="102" t="s">
        <v>119</v>
      </c>
    </row>
    <row r="103" spans="1:19" s="37" customFormat="1" ht="19.5" customHeight="1" x14ac:dyDescent="0.25">
      <c r="A103" s="6">
        <v>21</v>
      </c>
      <c r="B103" s="31" t="s">
        <v>88</v>
      </c>
      <c r="C103" s="8">
        <v>43469277</v>
      </c>
      <c r="D103" s="9" t="s">
        <v>48</v>
      </c>
      <c r="E103" s="9" t="s">
        <v>80</v>
      </c>
      <c r="F103" s="9" t="s">
        <v>59</v>
      </c>
      <c r="G103" s="32">
        <v>43009</v>
      </c>
      <c r="H103" s="10">
        <v>43160</v>
      </c>
      <c r="I103" s="10">
        <v>43220</v>
      </c>
      <c r="J103" s="32" t="s">
        <v>89</v>
      </c>
      <c r="K103" s="35"/>
      <c r="L103" s="12"/>
      <c r="M103" s="12"/>
      <c r="N103" s="13"/>
      <c r="O103" s="28"/>
      <c r="P103" s="36"/>
      <c r="Q103" s="36"/>
      <c r="R103" s="30"/>
      <c r="S103" s="30"/>
    </row>
    <row r="104" spans="1:19" s="37" customFormat="1" ht="25.5" customHeight="1" x14ac:dyDescent="0.25">
      <c r="A104" s="6">
        <v>22</v>
      </c>
      <c r="B104" s="31" t="s">
        <v>74</v>
      </c>
      <c r="C104" s="8">
        <v>3851191</v>
      </c>
      <c r="D104" s="9" t="s">
        <v>48</v>
      </c>
      <c r="E104" s="9" t="s">
        <v>58</v>
      </c>
      <c r="F104" s="9" t="s">
        <v>59</v>
      </c>
      <c r="G104" s="32">
        <v>42586</v>
      </c>
      <c r="H104" s="32">
        <v>43012</v>
      </c>
      <c r="I104" s="32">
        <v>43223</v>
      </c>
      <c r="J104" s="32" t="s">
        <v>69</v>
      </c>
      <c r="K104" s="12"/>
      <c r="L104" s="9"/>
      <c r="M104" s="32"/>
      <c r="N104" s="13"/>
      <c r="O104" s="9"/>
      <c r="P104" s="36"/>
      <c r="Q104" s="16"/>
      <c r="R104" s="30"/>
      <c r="S104" s="102" t="s">
        <v>119</v>
      </c>
    </row>
    <row r="105" spans="1:19" s="37" customFormat="1" ht="19.5" customHeight="1" x14ac:dyDescent="0.25">
      <c r="A105" s="6">
        <v>23</v>
      </c>
      <c r="B105" s="31" t="s">
        <v>76</v>
      </c>
      <c r="C105" s="8">
        <v>3853765</v>
      </c>
      <c r="D105" s="9" t="s">
        <v>48</v>
      </c>
      <c r="E105" s="9" t="s">
        <v>58</v>
      </c>
      <c r="F105" s="9" t="s">
        <v>59</v>
      </c>
      <c r="G105" s="32">
        <v>42867</v>
      </c>
      <c r="H105" s="10">
        <v>43051</v>
      </c>
      <c r="I105" s="10">
        <v>43231</v>
      </c>
      <c r="J105" s="10" t="s">
        <v>69</v>
      </c>
      <c r="K105" s="43"/>
      <c r="L105" s="43"/>
      <c r="M105" s="43"/>
      <c r="N105" s="43"/>
      <c r="O105" s="43"/>
      <c r="P105" s="43"/>
      <c r="Q105" s="43"/>
      <c r="R105" s="43"/>
      <c r="S105" s="43"/>
    </row>
    <row r="106" spans="1:19" x14ac:dyDescent="0.25">
      <c r="A106" s="6">
        <v>24</v>
      </c>
      <c r="B106" s="44" t="s">
        <v>77</v>
      </c>
      <c r="C106" s="8" t="s">
        <v>78</v>
      </c>
      <c r="D106" s="45" t="s">
        <v>62</v>
      </c>
      <c r="E106" s="46" t="s">
        <v>37</v>
      </c>
      <c r="F106" s="46" t="s">
        <v>59</v>
      </c>
      <c r="G106" s="47">
        <v>43059</v>
      </c>
      <c r="H106" s="47">
        <v>43059</v>
      </c>
      <c r="I106" s="47">
        <v>43239</v>
      </c>
      <c r="J106" s="48" t="s">
        <v>69</v>
      </c>
      <c r="K106" s="49"/>
      <c r="L106" s="49"/>
      <c r="M106" s="49"/>
      <c r="N106" s="49"/>
      <c r="O106" s="49"/>
      <c r="P106" s="49"/>
      <c r="Q106" s="49"/>
      <c r="R106" s="49"/>
      <c r="S106" s="49"/>
    </row>
    <row r="107" spans="1:19" s="37" customFormat="1" ht="25.5" customHeight="1" x14ac:dyDescent="0.25">
      <c r="A107" s="6">
        <v>25</v>
      </c>
      <c r="B107" s="7" t="s">
        <v>79</v>
      </c>
      <c r="C107" s="8">
        <v>3852711</v>
      </c>
      <c r="D107" s="9" t="s">
        <v>62</v>
      </c>
      <c r="E107" s="9" t="s">
        <v>80</v>
      </c>
      <c r="F107" s="9" t="s">
        <v>59</v>
      </c>
      <c r="G107" s="32">
        <v>42065</v>
      </c>
      <c r="H107" s="10">
        <v>43070</v>
      </c>
      <c r="I107" s="10">
        <v>43251</v>
      </c>
      <c r="J107" s="10" t="s">
        <v>81</v>
      </c>
      <c r="K107" s="12"/>
      <c r="L107" s="28"/>
      <c r="M107" s="10"/>
      <c r="N107" s="13"/>
      <c r="O107" s="39"/>
      <c r="P107" s="36"/>
      <c r="Q107" s="16"/>
      <c r="R107" s="30"/>
      <c r="S107" s="102" t="s">
        <v>119</v>
      </c>
    </row>
    <row r="108" spans="1:19" s="37" customFormat="1" ht="25.5" customHeight="1" x14ac:dyDescent="0.25">
      <c r="A108" s="6">
        <v>26</v>
      </c>
      <c r="B108" s="31" t="s">
        <v>82</v>
      </c>
      <c r="C108" s="8">
        <v>3853012</v>
      </c>
      <c r="D108" s="9" t="s">
        <v>48</v>
      </c>
      <c r="E108" s="9" t="s">
        <v>58</v>
      </c>
      <c r="F108" s="9" t="s">
        <v>59</v>
      </c>
      <c r="G108" s="32">
        <v>42461</v>
      </c>
      <c r="H108" s="10">
        <v>43070</v>
      </c>
      <c r="I108" s="10">
        <v>43251</v>
      </c>
      <c r="J108" s="10" t="s">
        <v>81</v>
      </c>
      <c r="K108" s="23"/>
      <c r="L108" s="23"/>
      <c r="M108" s="10"/>
      <c r="N108" s="27"/>
      <c r="O108" s="50"/>
      <c r="P108" s="51"/>
      <c r="Q108" s="16"/>
      <c r="R108" s="30"/>
      <c r="S108" s="102"/>
    </row>
    <row r="109" spans="1:19" s="37" customFormat="1" ht="19.5" customHeight="1" x14ac:dyDescent="0.25">
      <c r="A109" s="6">
        <v>27</v>
      </c>
      <c r="B109" s="31" t="s">
        <v>84</v>
      </c>
      <c r="C109" s="8">
        <v>73133868</v>
      </c>
      <c r="D109" s="9" t="s">
        <v>62</v>
      </c>
      <c r="E109" s="9" t="s">
        <v>37</v>
      </c>
      <c r="F109" s="9" t="s">
        <v>59</v>
      </c>
      <c r="G109" s="10">
        <v>42795</v>
      </c>
      <c r="H109" s="10">
        <v>43070</v>
      </c>
      <c r="I109" s="10">
        <v>43251</v>
      </c>
      <c r="J109" s="10" t="s">
        <v>81</v>
      </c>
      <c r="K109" s="23"/>
      <c r="L109" s="23"/>
      <c r="M109" s="10"/>
      <c r="N109" s="27"/>
      <c r="O109" s="50"/>
      <c r="P109" s="51"/>
      <c r="Q109" s="16"/>
      <c r="R109" s="30"/>
      <c r="S109" s="30"/>
    </row>
    <row r="110" spans="1:19" s="37" customFormat="1" ht="19.5" customHeight="1" x14ac:dyDescent="0.25">
      <c r="A110" s="6">
        <v>28</v>
      </c>
      <c r="B110" s="31" t="s">
        <v>85</v>
      </c>
      <c r="C110" s="8">
        <v>42182678</v>
      </c>
      <c r="D110" s="9" t="s">
        <v>48</v>
      </c>
      <c r="E110" s="9" t="s">
        <v>30</v>
      </c>
      <c r="F110" s="9" t="s">
        <v>59</v>
      </c>
      <c r="G110" s="10">
        <v>42795</v>
      </c>
      <c r="H110" s="10">
        <v>43070</v>
      </c>
      <c r="I110" s="10">
        <v>43251</v>
      </c>
      <c r="J110" s="10" t="s">
        <v>81</v>
      </c>
      <c r="K110" s="23"/>
      <c r="L110" s="9"/>
      <c r="M110" s="10"/>
      <c r="N110" s="27"/>
      <c r="O110" s="16"/>
      <c r="P110" s="51"/>
      <c r="Q110" s="16"/>
      <c r="R110" s="30"/>
      <c r="S110" s="7"/>
    </row>
    <row r="111" spans="1:19" s="37" customFormat="1" ht="19.5" customHeight="1" x14ac:dyDescent="0.25">
      <c r="A111" s="6">
        <v>29</v>
      </c>
      <c r="B111" s="64" t="s">
        <v>93</v>
      </c>
      <c r="C111" s="88">
        <v>43083772</v>
      </c>
      <c r="D111" s="67" t="s">
        <v>94</v>
      </c>
      <c r="E111" s="67" t="s">
        <v>30</v>
      </c>
      <c r="F111" s="67" t="s">
        <v>59</v>
      </c>
      <c r="G111" s="69">
        <v>42802</v>
      </c>
      <c r="H111" s="69">
        <v>43077</v>
      </c>
      <c r="I111" s="69">
        <v>43258</v>
      </c>
      <c r="J111" s="68" t="s">
        <v>81</v>
      </c>
      <c r="K111" s="23"/>
      <c r="L111" s="66"/>
      <c r="M111" s="10"/>
      <c r="N111" s="90"/>
      <c r="O111" s="93"/>
      <c r="P111" s="92"/>
      <c r="Q111" s="93"/>
      <c r="R111" s="94"/>
      <c r="S111" s="89"/>
    </row>
    <row r="112" spans="1:19" s="37" customFormat="1" ht="19.5" customHeight="1" x14ac:dyDescent="0.25">
      <c r="A112" s="6">
        <v>30</v>
      </c>
      <c r="B112" s="31" t="s">
        <v>113</v>
      </c>
      <c r="C112" s="8">
        <v>71055681</v>
      </c>
      <c r="D112" s="9" t="s">
        <v>103</v>
      </c>
      <c r="E112" s="9" t="s">
        <v>104</v>
      </c>
      <c r="F112" s="9" t="s">
        <v>59</v>
      </c>
      <c r="G112" s="32">
        <v>43132</v>
      </c>
      <c r="H112" s="32">
        <v>43132</v>
      </c>
      <c r="I112" s="10">
        <v>43220</v>
      </c>
      <c r="J112" s="10" t="s">
        <v>60</v>
      </c>
      <c r="K112" s="35"/>
      <c r="L112" s="12"/>
      <c r="M112" s="12"/>
      <c r="N112" s="13"/>
      <c r="O112" s="28"/>
      <c r="P112" s="36"/>
      <c r="Q112" s="36"/>
      <c r="R112" s="38"/>
      <c r="S112" s="38"/>
    </row>
    <row r="113" spans="1:19" s="37" customFormat="1" ht="19.5" customHeight="1" x14ac:dyDescent="0.25">
      <c r="A113" s="6">
        <v>31</v>
      </c>
      <c r="B113" s="31" t="s">
        <v>111</v>
      </c>
      <c r="C113" s="12" t="s">
        <v>112</v>
      </c>
      <c r="D113" s="9" t="s">
        <v>48</v>
      </c>
      <c r="E113" s="9" t="s">
        <v>58</v>
      </c>
      <c r="F113" s="9" t="s">
        <v>59</v>
      </c>
      <c r="G113" s="32">
        <v>43144</v>
      </c>
      <c r="H113" s="32">
        <v>43144</v>
      </c>
      <c r="I113" s="10">
        <v>43232</v>
      </c>
      <c r="J113" s="10" t="s">
        <v>60</v>
      </c>
      <c r="K113" s="35"/>
      <c r="L113" s="12"/>
      <c r="M113" s="12"/>
      <c r="N113" s="13"/>
      <c r="O113" s="28"/>
      <c r="P113" s="36"/>
      <c r="Q113" s="36"/>
      <c r="R113" s="38"/>
      <c r="S113" s="38"/>
    </row>
    <row r="114" spans="1:19" s="37" customFormat="1" ht="19.5" customHeight="1" x14ac:dyDescent="0.25">
      <c r="A114" s="58"/>
      <c r="B114" s="56"/>
      <c r="C114" s="57"/>
      <c r="D114" s="58"/>
      <c r="E114" s="58"/>
      <c r="F114" s="58"/>
      <c r="G114" s="59"/>
      <c r="H114" s="59"/>
      <c r="I114" s="60"/>
      <c r="J114" s="60"/>
      <c r="K114" s="96"/>
      <c r="L114" s="97"/>
      <c r="M114" s="97"/>
      <c r="N114" s="98"/>
      <c r="O114" s="99"/>
      <c r="P114" s="100"/>
      <c r="Q114" s="100"/>
      <c r="R114" s="101"/>
      <c r="S114" s="101"/>
    </row>
    <row r="115" spans="1:19" x14ac:dyDescent="0.25">
      <c r="A115" t="s">
        <v>98</v>
      </c>
    </row>
    <row r="116" spans="1:19" x14ac:dyDescent="0.25">
      <c r="L116" s="62" t="s">
        <v>114</v>
      </c>
    </row>
    <row r="123" spans="1:19" ht="21.75" customHeight="1" x14ac:dyDescent="0.3">
      <c r="B123" s="180" t="s">
        <v>131</v>
      </c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</row>
    <row r="124" spans="1:19" ht="20.25" customHeight="1" thickBot="1" x14ac:dyDescent="0.35">
      <c r="A124" s="1"/>
      <c r="B124" s="180" t="s">
        <v>0</v>
      </c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</row>
    <row r="125" spans="1:19" ht="21" customHeight="1" x14ac:dyDescent="0.25">
      <c r="A125" s="185" t="s">
        <v>1</v>
      </c>
      <c r="B125" s="185" t="s">
        <v>2</v>
      </c>
      <c r="C125" s="185" t="s">
        <v>3</v>
      </c>
      <c r="D125" s="185" t="s">
        <v>4</v>
      </c>
      <c r="E125" s="185" t="s">
        <v>5</v>
      </c>
      <c r="F125" s="185" t="s">
        <v>6</v>
      </c>
      <c r="G125" s="187" t="s">
        <v>7</v>
      </c>
      <c r="H125" s="189" t="s">
        <v>8</v>
      </c>
      <c r="I125" s="190"/>
      <c r="J125" s="191" t="s">
        <v>9</v>
      </c>
      <c r="K125" s="193" t="s">
        <v>10</v>
      </c>
      <c r="L125" s="194"/>
      <c r="M125" s="194"/>
      <c r="N125" s="194"/>
      <c r="O125" s="195"/>
      <c r="P125" s="197" t="s">
        <v>120</v>
      </c>
      <c r="Q125" s="197"/>
      <c r="R125" s="187" t="s">
        <v>12</v>
      </c>
      <c r="S125" s="185" t="s">
        <v>13</v>
      </c>
    </row>
    <row r="126" spans="1:19" ht="21.75" customHeight="1" x14ac:dyDescent="0.25">
      <c r="A126" s="186"/>
      <c r="B126" s="186"/>
      <c r="C126" s="186"/>
      <c r="D126" s="186"/>
      <c r="E126" s="186"/>
      <c r="F126" s="186"/>
      <c r="G126" s="188"/>
      <c r="H126" s="2" t="s">
        <v>14</v>
      </c>
      <c r="I126" s="3" t="s">
        <v>15</v>
      </c>
      <c r="J126" s="192"/>
      <c r="K126" s="104" t="s">
        <v>16</v>
      </c>
      <c r="L126" s="104" t="s">
        <v>17</v>
      </c>
      <c r="M126" s="5" t="s">
        <v>18</v>
      </c>
      <c r="N126" s="104" t="s">
        <v>19</v>
      </c>
      <c r="O126" s="104" t="s">
        <v>20</v>
      </c>
      <c r="P126" s="104" t="s">
        <v>21</v>
      </c>
      <c r="Q126" s="104" t="s">
        <v>22</v>
      </c>
      <c r="R126" s="188"/>
      <c r="S126" s="186"/>
    </row>
    <row r="127" spans="1:19" ht="19.5" customHeight="1" x14ac:dyDescent="0.25">
      <c r="A127" s="6">
        <v>1</v>
      </c>
      <c r="B127" s="7" t="s">
        <v>23</v>
      </c>
      <c r="C127" s="8">
        <v>3852026</v>
      </c>
      <c r="D127" s="9" t="s">
        <v>24</v>
      </c>
      <c r="E127" s="9" t="s">
        <v>25</v>
      </c>
      <c r="F127" s="9" t="s">
        <v>26</v>
      </c>
      <c r="G127" s="10">
        <v>42856</v>
      </c>
      <c r="H127" s="10">
        <v>42856</v>
      </c>
      <c r="I127" s="11" t="s">
        <v>27</v>
      </c>
      <c r="J127" s="11"/>
      <c r="K127" s="12"/>
      <c r="L127" s="12"/>
      <c r="M127" s="12"/>
      <c r="N127" s="13"/>
      <c r="O127" s="14"/>
      <c r="P127" s="15"/>
      <c r="Q127" s="16"/>
      <c r="R127" s="7"/>
      <c r="S127" s="7"/>
    </row>
    <row r="128" spans="1:19" ht="22.5" customHeight="1" x14ac:dyDescent="0.25">
      <c r="A128" s="6">
        <v>2</v>
      </c>
      <c r="B128" s="7" t="s">
        <v>28</v>
      </c>
      <c r="C128" s="17">
        <v>2842379</v>
      </c>
      <c r="D128" s="9" t="s">
        <v>29</v>
      </c>
      <c r="E128" s="9" t="s">
        <v>30</v>
      </c>
      <c r="F128" s="18" t="s">
        <v>26</v>
      </c>
      <c r="G128" s="10">
        <v>41641</v>
      </c>
      <c r="H128" s="10">
        <v>41641</v>
      </c>
      <c r="I128" s="11" t="s">
        <v>27</v>
      </c>
      <c r="J128" s="11"/>
      <c r="K128" s="12" t="s">
        <v>123</v>
      </c>
      <c r="L128" s="12" t="s">
        <v>124</v>
      </c>
      <c r="M128" s="12" t="s">
        <v>125</v>
      </c>
      <c r="N128" s="13">
        <v>4423</v>
      </c>
      <c r="O128" s="19">
        <v>30</v>
      </c>
      <c r="P128" s="20">
        <v>30</v>
      </c>
      <c r="Q128" s="21"/>
      <c r="R128" s="22"/>
      <c r="S128" s="22"/>
    </row>
    <row r="129" spans="1:19" ht="25.5" customHeight="1" x14ac:dyDescent="0.25">
      <c r="A129" s="6">
        <v>3</v>
      </c>
      <c r="B129" s="7" t="s">
        <v>35</v>
      </c>
      <c r="C129" s="8">
        <v>46032383</v>
      </c>
      <c r="D129" s="9" t="s">
        <v>36</v>
      </c>
      <c r="E129" s="9" t="s">
        <v>37</v>
      </c>
      <c r="F129" s="9" t="s">
        <v>26</v>
      </c>
      <c r="G129" s="10">
        <v>41792</v>
      </c>
      <c r="H129" s="10">
        <v>41792</v>
      </c>
      <c r="I129" s="11" t="s">
        <v>27</v>
      </c>
      <c r="J129" s="11"/>
      <c r="K129" s="23"/>
      <c r="L129" s="23"/>
      <c r="M129" s="23"/>
      <c r="N129" s="23"/>
      <c r="O129" s="24"/>
      <c r="P129" s="20"/>
      <c r="Q129" s="20"/>
      <c r="R129" s="25"/>
      <c r="S129" s="102" t="s">
        <v>121</v>
      </c>
    </row>
    <row r="130" spans="1:19" ht="25.5" customHeight="1" x14ac:dyDescent="0.25">
      <c r="A130" s="6">
        <v>4</v>
      </c>
      <c r="B130" s="7" t="s">
        <v>42</v>
      </c>
      <c r="C130" s="8">
        <v>3852948</v>
      </c>
      <c r="D130" s="9" t="s">
        <v>43</v>
      </c>
      <c r="E130" s="9" t="s">
        <v>30</v>
      </c>
      <c r="F130" s="9" t="s">
        <v>26</v>
      </c>
      <c r="G130" s="10">
        <v>32143</v>
      </c>
      <c r="H130" s="10">
        <v>32143</v>
      </c>
      <c r="I130" s="11" t="s">
        <v>27</v>
      </c>
      <c r="J130" s="11"/>
      <c r="K130" s="12"/>
      <c r="L130" s="12"/>
      <c r="M130" s="12"/>
      <c r="N130" s="13"/>
      <c r="O130" s="19"/>
      <c r="P130" s="20"/>
      <c r="Q130" s="20"/>
      <c r="R130" s="25"/>
      <c r="S130" s="102" t="s">
        <v>115</v>
      </c>
    </row>
    <row r="131" spans="1:19" ht="25.5" customHeight="1" x14ac:dyDescent="0.25">
      <c r="A131" s="6">
        <v>5</v>
      </c>
      <c r="B131" s="26" t="s">
        <v>47</v>
      </c>
      <c r="C131" s="8">
        <v>45817642</v>
      </c>
      <c r="D131" s="9" t="s">
        <v>48</v>
      </c>
      <c r="E131" s="9" t="s">
        <v>37</v>
      </c>
      <c r="F131" s="9" t="s">
        <v>26</v>
      </c>
      <c r="G131" s="10">
        <v>41123</v>
      </c>
      <c r="H131" s="10">
        <v>41123</v>
      </c>
      <c r="I131" s="11" t="s">
        <v>27</v>
      </c>
      <c r="J131" s="11"/>
      <c r="K131" s="12"/>
      <c r="L131" s="12"/>
      <c r="M131" s="12"/>
      <c r="N131" s="27"/>
      <c r="O131" s="28"/>
      <c r="P131" s="29"/>
      <c r="Q131" s="16"/>
      <c r="R131" s="30"/>
      <c r="S131" s="102" t="s">
        <v>116</v>
      </c>
    </row>
    <row r="132" spans="1:19" ht="25.5" customHeight="1" x14ac:dyDescent="0.25">
      <c r="A132" s="6">
        <v>6</v>
      </c>
      <c r="B132" s="31" t="s">
        <v>52</v>
      </c>
      <c r="C132" s="8">
        <v>70335225</v>
      </c>
      <c r="D132" s="9" t="s">
        <v>53</v>
      </c>
      <c r="E132" s="9" t="s">
        <v>37</v>
      </c>
      <c r="F132" s="9" t="s">
        <v>26</v>
      </c>
      <c r="G132" s="32">
        <v>42676</v>
      </c>
      <c r="H132" s="32">
        <v>42676</v>
      </c>
      <c r="I132" s="11" t="s">
        <v>27</v>
      </c>
      <c r="J132" s="32"/>
      <c r="K132" s="12"/>
      <c r="L132" s="9"/>
      <c r="M132" s="32"/>
      <c r="N132" s="27"/>
      <c r="O132" s="9"/>
      <c r="P132" s="33"/>
      <c r="Q132" s="16"/>
      <c r="R132" s="25"/>
      <c r="S132" s="102" t="s">
        <v>117</v>
      </c>
    </row>
    <row r="133" spans="1:19" ht="25.5" customHeight="1" x14ac:dyDescent="0.25">
      <c r="A133" s="6">
        <v>7</v>
      </c>
      <c r="B133" s="31" t="s">
        <v>55</v>
      </c>
      <c r="C133" s="8">
        <v>3852732</v>
      </c>
      <c r="D133" s="9" t="s">
        <v>56</v>
      </c>
      <c r="E133" s="9" t="s">
        <v>30</v>
      </c>
      <c r="F133" s="9" t="s">
        <v>26</v>
      </c>
      <c r="G133" s="32">
        <v>42676</v>
      </c>
      <c r="H133" s="32">
        <v>42676</v>
      </c>
      <c r="I133" s="11" t="s">
        <v>27</v>
      </c>
      <c r="J133" s="32"/>
      <c r="K133" s="12"/>
      <c r="L133" s="9"/>
      <c r="M133" s="32"/>
      <c r="N133" s="27"/>
      <c r="O133" s="24"/>
      <c r="P133" s="34"/>
      <c r="Q133" s="16"/>
      <c r="R133" s="25"/>
      <c r="S133" s="102" t="s">
        <v>118</v>
      </c>
    </row>
    <row r="134" spans="1:19" s="37" customFormat="1" ht="19.5" customHeight="1" x14ac:dyDescent="0.25">
      <c r="A134" s="6">
        <v>8</v>
      </c>
      <c r="B134" s="31" t="s">
        <v>101</v>
      </c>
      <c r="C134" s="8">
        <v>3853646</v>
      </c>
      <c r="D134" s="9" t="s">
        <v>48</v>
      </c>
      <c r="E134" s="9" t="s">
        <v>80</v>
      </c>
      <c r="F134" s="9" t="s">
        <v>59</v>
      </c>
      <c r="G134" s="32">
        <v>43109</v>
      </c>
      <c r="H134" s="32">
        <v>43109</v>
      </c>
      <c r="I134" s="10">
        <v>43198</v>
      </c>
      <c r="J134" s="10" t="s">
        <v>60</v>
      </c>
      <c r="K134" s="35"/>
      <c r="L134" s="12"/>
      <c r="M134" s="12"/>
      <c r="N134" s="13"/>
      <c r="O134" s="28"/>
      <c r="P134" s="36"/>
      <c r="Q134" s="36"/>
      <c r="R134" s="38"/>
      <c r="S134" s="38"/>
    </row>
    <row r="135" spans="1:19" s="37" customFormat="1" ht="25.5" customHeight="1" x14ac:dyDescent="0.25">
      <c r="A135" s="6">
        <v>9</v>
      </c>
      <c r="B135" s="31" t="s">
        <v>61</v>
      </c>
      <c r="C135" s="8">
        <v>47055672</v>
      </c>
      <c r="D135" s="9" t="s">
        <v>62</v>
      </c>
      <c r="E135" s="9" t="s">
        <v>37</v>
      </c>
      <c r="F135" s="9" t="s">
        <v>59</v>
      </c>
      <c r="G135" s="32">
        <v>42835</v>
      </c>
      <c r="H135" s="10">
        <v>43110</v>
      </c>
      <c r="I135" s="10">
        <v>43200</v>
      </c>
      <c r="J135" s="10" t="str">
        <f>+J143</f>
        <v>03 Meses</v>
      </c>
      <c r="K135" s="35"/>
      <c r="L135" s="12"/>
      <c r="M135" s="12"/>
      <c r="N135" s="13"/>
      <c r="O135" s="28"/>
      <c r="P135" s="15">
        <v>3</v>
      </c>
      <c r="Q135" s="15"/>
      <c r="R135" s="38"/>
      <c r="S135" s="103" t="s">
        <v>63</v>
      </c>
    </row>
    <row r="136" spans="1:19" s="37" customFormat="1" ht="23.25" customHeight="1" x14ac:dyDescent="0.25">
      <c r="A136" s="6">
        <v>10</v>
      </c>
      <c r="B136" s="31" t="s">
        <v>108</v>
      </c>
      <c r="C136" s="8">
        <v>72747562</v>
      </c>
      <c r="D136" s="9" t="s">
        <v>103</v>
      </c>
      <c r="E136" s="9" t="s">
        <v>104</v>
      </c>
      <c r="F136" s="9" t="s">
        <v>59</v>
      </c>
      <c r="G136" s="32">
        <v>43116</v>
      </c>
      <c r="H136" s="10">
        <v>43116</v>
      </c>
      <c r="I136" s="10">
        <v>43205</v>
      </c>
      <c r="J136" s="10" t="s">
        <v>60</v>
      </c>
      <c r="K136" s="35"/>
      <c r="L136" s="12"/>
      <c r="M136" s="12"/>
      <c r="N136" s="13"/>
      <c r="O136" s="39"/>
      <c r="P136" s="15"/>
      <c r="Q136" s="16"/>
      <c r="R136" s="30"/>
      <c r="S136" s="30"/>
    </row>
    <row r="137" spans="1:19" s="37" customFormat="1" ht="19.5" customHeight="1" x14ac:dyDescent="0.25">
      <c r="A137" s="6">
        <v>11</v>
      </c>
      <c r="B137" s="31" t="s">
        <v>68</v>
      </c>
      <c r="C137" s="8">
        <v>42703795</v>
      </c>
      <c r="D137" s="9" t="s">
        <v>48</v>
      </c>
      <c r="E137" s="9" t="s">
        <v>37</v>
      </c>
      <c r="F137" s="9" t="s">
        <v>59</v>
      </c>
      <c r="G137" s="32">
        <v>42948</v>
      </c>
      <c r="H137" s="40">
        <v>43040</v>
      </c>
      <c r="I137" s="40">
        <v>43220</v>
      </c>
      <c r="J137" s="10" t="s">
        <v>69</v>
      </c>
      <c r="K137" s="7"/>
      <c r="L137" s="9"/>
      <c r="M137" s="9"/>
      <c r="N137" s="13"/>
      <c r="O137" s="9"/>
      <c r="P137" s="36"/>
      <c r="Q137" s="16"/>
      <c r="R137" s="30"/>
      <c r="S137" s="7"/>
    </row>
    <row r="138" spans="1:19" s="37" customFormat="1" ht="25.5" customHeight="1" x14ac:dyDescent="0.25">
      <c r="A138" s="6">
        <v>12</v>
      </c>
      <c r="B138" s="41" t="s">
        <v>70</v>
      </c>
      <c r="C138" s="42" t="s">
        <v>71</v>
      </c>
      <c r="D138" s="39" t="s">
        <v>48</v>
      </c>
      <c r="E138" s="39" t="s">
        <v>58</v>
      </c>
      <c r="F138" s="39" t="s">
        <v>59</v>
      </c>
      <c r="G138" s="40">
        <v>42614</v>
      </c>
      <c r="H138" s="40">
        <v>43040</v>
      </c>
      <c r="I138" s="40">
        <v>43220</v>
      </c>
      <c r="J138" s="40" t="s">
        <v>69</v>
      </c>
      <c r="K138" s="12"/>
      <c r="L138" s="9"/>
      <c r="M138" s="32"/>
      <c r="N138" s="13"/>
      <c r="O138" s="39"/>
      <c r="P138" s="36"/>
      <c r="Q138" s="16"/>
      <c r="R138" s="30"/>
      <c r="S138" s="102" t="s">
        <v>118</v>
      </c>
    </row>
    <row r="139" spans="1:19" s="37" customFormat="1" ht="25.5" customHeight="1" x14ac:dyDescent="0.25">
      <c r="A139" s="6">
        <v>13</v>
      </c>
      <c r="B139" s="31" t="s">
        <v>73</v>
      </c>
      <c r="C139" s="8">
        <v>75600963</v>
      </c>
      <c r="D139" s="9" t="s">
        <v>62</v>
      </c>
      <c r="E139" s="9" t="s">
        <v>37</v>
      </c>
      <c r="F139" s="9" t="s">
        <v>59</v>
      </c>
      <c r="G139" s="32">
        <v>42614</v>
      </c>
      <c r="H139" s="40">
        <v>43040</v>
      </c>
      <c r="I139" s="40">
        <v>43220</v>
      </c>
      <c r="J139" s="10" t="s">
        <v>69</v>
      </c>
      <c r="K139" s="12"/>
      <c r="L139" s="9"/>
      <c r="M139" s="32"/>
      <c r="N139" s="13"/>
      <c r="O139" s="9"/>
      <c r="P139" s="36"/>
      <c r="Q139" s="16"/>
      <c r="R139" s="30"/>
      <c r="S139" s="102" t="s">
        <v>119</v>
      </c>
    </row>
    <row r="140" spans="1:19" s="37" customFormat="1" ht="19.5" customHeight="1" x14ac:dyDescent="0.25">
      <c r="A140" s="6">
        <v>14</v>
      </c>
      <c r="B140" s="31" t="s">
        <v>88</v>
      </c>
      <c r="C140" s="8">
        <v>43469277</v>
      </c>
      <c r="D140" s="9" t="s">
        <v>48</v>
      </c>
      <c r="E140" s="9" t="s">
        <v>80</v>
      </c>
      <c r="F140" s="9" t="s">
        <v>59</v>
      </c>
      <c r="G140" s="32">
        <v>43009</v>
      </c>
      <c r="H140" s="10">
        <v>43160</v>
      </c>
      <c r="I140" s="10">
        <v>43251</v>
      </c>
      <c r="J140" s="32" t="s">
        <v>60</v>
      </c>
      <c r="K140" s="35"/>
      <c r="L140" s="12"/>
      <c r="M140" s="12"/>
      <c r="N140" s="13"/>
      <c r="O140" s="28"/>
      <c r="P140" s="36"/>
      <c r="Q140" s="36"/>
      <c r="R140" s="30"/>
      <c r="S140" s="30"/>
    </row>
    <row r="141" spans="1:19" s="37" customFormat="1" ht="19.5" customHeight="1" x14ac:dyDescent="0.25">
      <c r="A141" s="6">
        <v>15</v>
      </c>
      <c r="B141" s="31" t="s">
        <v>76</v>
      </c>
      <c r="C141" s="8">
        <v>3853765</v>
      </c>
      <c r="D141" s="9" t="s">
        <v>48</v>
      </c>
      <c r="E141" s="9" t="s">
        <v>58</v>
      </c>
      <c r="F141" s="9" t="s">
        <v>59</v>
      </c>
      <c r="G141" s="32">
        <v>42867</v>
      </c>
      <c r="H141" s="10">
        <v>43051</v>
      </c>
      <c r="I141" s="10">
        <v>43231</v>
      </c>
      <c r="J141" s="10" t="s">
        <v>69</v>
      </c>
      <c r="K141" s="43"/>
      <c r="L141" s="43"/>
      <c r="M141" s="43"/>
      <c r="N141" s="43"/>
      <c r="O141" s="43"/>
      <c r="P141" s="43"/>
      <c r="Q141" s="43"/>
      <c r="R141" s="43"/>
      <c r="S141" s="43"/>
    </row>
    <row r="142" spans="1:19" s="37" customFormat="1" ht="19.5" customHeight="1" x14ac:dyDescent="0.25">
      <c r="A142" s="6">
        <v>16</v>
      </c>
      <c r="B142" s="31" t="s">
        <v>111</v>
      </c>
      <c r="C142" s="12" t="s">
        <v>112</v>
      </c>
      <c r="D142" s="9" t="s">
        <v>48</v>
      </c>
      <c r="E142" s="9" t="s">
        <v>58</v>
      </c>
      <c r="F142" s="9" t="s">
        <v>59</v>
      </c>
      <c r="G142" s="32">
        <v>43144</v>
      </c>
      <c r="H142" s="32">
        <v>43144</v>
      </c>
      <c r="I142" s="10">
        <v>43232</v>
      </c>
      <c r="J142" s="10" t="s">
        <v>60</v>
      </c>
      <c r="K142" s="35"/>
      <c r="L142" s="12"/>
      <c r="M142" s="12"/>
      <c r="N142" s="13"/>
      <c r="O142" s="28"/>
      <c r="P142" s="36"/>
      <c r="Q142" s="36"/>
      <c r="R142" s="38"/>
      <c r="S142" s="38"/>
    </row>
    <row r="143" spans="1:19" s="37" customFormat="1" ht="25.5" customHeight="1" x14ac:dyDescent="0.25">
      <c r="A143" s="6">
        <v>17</v>
      </c>
      <c r="B143" s="31" t="s">
        <v>64</v>
      </c>
      <c r="C143" s="8">
        <v>47366375</v>
      </c>
      <c r="D143" s="9" t="s">
        <v>62</v>
      </c>
      <c r="E143" s="9" t="s">
        <v>30</v>
      </c>
      <c r="F143" s="9" t="s">
        <v>59</v>
      </c>
      <c r="G143" s="32">
        <v>42353</v>
      </c>
      <c r="H143" s="10">
        <v>43115</v>
      </c>
      <c r="I143" s="10">
        <v>43234</v>
      </c>
      <c r="J143" s="10" t="s">
        <v>60</v>
      </c>
      <c r="K143" s="35"/>
      <c r="L143" s="12"/>
      <c r="M143" s="12"/>
      <c r="N143" s="13"/>
      <c r="O143" s="39"/>
      <c r="P143" s="15"/>
      <c r="Q143" s="16"/>
      <c r="R143" s="30"/>
      <c r="S143" s="102" t="s">
        <v>119</v>
      </c>
    </row>
    <row r="144" spans="1:19" x14ac:dyDescent="0.25">
      <c r="A144" s="6">
        <v>18</v>
      </c>
      <c r="B144" s="44" t="s">
        <v>77</v>
      </c>
      <c r="C144" s="8" t="s">
        <v>78</v>
      </c>
      <c r="D144" s="45" t="s">
        <v>62</v>
      </c>
      <c r="E144" s="46" t="s">
        <v>37</v>
      </c>
      <c r="F144" s="46" t="s">
        <v>59</v>
      </c>
      <c r="G144" s="47">
        <v>43059</v>
      </c>
      <c r="H144" s="47">
        <v>43059</v>
      </c>
      <c r="I144" s="47">
        <v>43239</v>
      </c>
      <c r="J144" s="48" t="s">
        <v>69</v>
      </c>
      <c r="K144" s="49"/>
      <c r="L144" s="49"/>
      <c r="M144" s="49"/>
      <c r="N144" s="49"/>
      <c r="O144" s="49"/>
      <c r="P144" s="49"/>
      <c r="Q144" s="49"/>
      <c r="R144" s="49"/>
      <c r="S144" s="49"/>
    </row>
    <row r="145" spans="1:19" s="37" customFormat="1" ht="25.5" customHeight="1" x14ac:dyDescent="0.25">
      <c r="A145" s="6">
        <v>19</v>
      </c>
      <c r="B145" s="31" t="s">
        <v>74</v>
      </c>
      <c r="C145" s="8">
        <v>3851191</v>
      </c>
      <c r="D145" s="9" t="s">
        <v>48</v>
      </c>
      <c r="E145" s="9" t="s">
        <v>58</v>
      </c>
      <c r="F145" s="9" t="s">
        <v>59</v>
      </c>
      <c r="G145" s="32">
        <v>42586</v>
      </c>
      <c r="H145" s="32">
        <v>43012</v>
      </c>
      <c r="I145" s="32">
        <v>43223</v>
      </c>
      <c r="J145" s="32" t="s">
        <v>69</v>
      </c>
      <c r="K145" s="12"/>
      <c r="L145" s="9"/>
      <c r="M145" s="32"/>
      <c r="N145" s="13"/>
      <c r="O145" s="9"/>
      <c r="P145" s="36"/>
      <c r="Q145" s="16"/>
      <c r="R145" s="30"/>
      <c r="S145" s="102" t="s">
        <v>119</v>
      </c>
    </row>
    <row r="146" spans="1:19" s="37" customFormat="1" ht="25.5" customHeight="1" x14ac:dyDescent="0.25">
      <c r="A146" s="6">
        <v>20</v>
      </c>
      <c r="B146" s="7" t="s">
        <v>79</v>
      </c>
      <c r="C146" s="8">
        <v>3853711</v>
      </c>
      <c r="D146" s="9" t="s">
        <v>62</v>
      </c>
      <c r="E146" s="9" t="s">
        <v>80</v>
      </c>
      <c r="F146" s="9" t="s">
        <v>59</v>
      </c>
      <c r="G146" s="32">
        <v>42065</v>
      </c>
      <c r="H146" s="10">
        <v>43070</v>
      </c>
      <c r="I146" s="10">
        <v>43251</v>
      </c>
      <c r="J146" s="10" t="s">
        <v>81</v>
      </c>
      <c r="K146" s="12" t="s">
        <v>123</v>
      </c>
      <c r="L146" s="28">
        <v>9958916</v>
      </c>
      <c r="M146" s="10">
        <v>43160</v>
      </c>
      <c r="N146" s="13">
        <v>1947.9</v>
      </c>
      <c r="O146" s="39">
        <v>30</v>
      </c>
      <c r="P146" s="36"/>
      <c r="Q146" s="16">
        <v>30</v>
      </c>
      <c r="R146" s="30"/>
      <c r="S146" s="102" t="s">
        <v>119</v>
      </c>
    </row>
    <row r="147" spans="1:19" s="37" customFormat="1" ht="25.5" customHeight="1" x14ac:dyDescent="0.25">
      <c r="A147" s="6">
        <v>21</v>
      </c>
      <c r="B147" s="31" t="s">
        <v>82</v>
      </c>
      <c r="C147" s="8">
        <v>3853012</v>
      </c>
      <c r="D147" s="9" t="s">
        <v>48</v>
      </c>
      <c r="E147" s="9" t="s">
        <v>58</v>
      </c>
      <c r="F147" s="9" t="s">
        <v>59</v>
      </c>
      <c r="G147" s="32">
        <v>42461</v>
      </c>
      <c r="H147" s="10">
        <v>43070</v>
      </c>
      <c r="I147" s="10">
        <v>43251</v>
      </c>
      <c r="J147" s="10" t="s">
        <v>81</v>
      </c>
      <c r="K147" s="23"/>
      <c r="L147" s="23"/>
      <c r="M147" s="10"/>
      <c r="N147" s="27"/>
      <c r="O147" s="50"/>
      <c r="P147" s="51"/>
      <c r="Q147" s="16"/>
      <c r="R147" s="30"/>
      <c r="S147" s="102"/>
    </row>
    <row r="148" spans="1:19" s="37" customFormat="1" ht="19.5" customHeight="1" x14ac:dyDescent="0.25">
      <c r="A148" s="6">
        <v>22</v>
      </c>
      <c r="B148" s="31" t="s">
        <v>84</v>
      </c>
      <c r="C148" s="8">
        <v>73133868</v>
      </c>
      <c r="D148" s="9" t="s">
        <v>62</v>
      </c>
      <c r="E148" s="9" t="s">
        <v>37</v>
      </c>
      <c r="F148" s="9" t="s">
        <v>59</v>
      </c>
      <c r="G148" s="10">
        <v>42795</v>
      </c>
      <c r="H148" s="10">
        <v>43070</v>
      </c>
      <c r="I148" s="10">
        <v>43251</v>
      </c>
      <c r="J148" s="10" t="s">
        <v>81</v>
      </c>
      <c r="K148" s="23" t="s">
        <v>123</v>
      </c>
      <c r="L148" s="23" t="s">
        <v>122</v>
      </c>
      <c r="M148" s="10">
        <v>43160</v>
      </c>
      <c r="N148" s="27">
        <v>1652.4</v>
      </c>
      <c r="O148" s="50">
        <v>30</v>
      </c>
      <c r="P148" s="51"/>
      <c r="Q148" s="16">
        <v>30</v>
      </c>
      <c r="R148" s="30"/>
      <c r="S148" s="30"/>
    </row>
    <row r="149" spans="1:19" s="37" customFormat="1" ht="19.5" customHeight="1" x14ac:dyDescent="0.25">
      <c r="A149" s="6">
        <v>23</v>
      </c>
      <c r="B149" s="31" t="s">
        <v>85</v>
      </c>
      <c r="C149" s="8">
        <v>42182678</v>
      </c>
      <c r="D149" s="9" t="s">
        <v>48</v>
      </c>
      <c r="E149" s="9" t="s">
        <v>30</v>
      </c>
      <c r="F149" s="9" t="s">
        <v>59</v>
      </c>
      <c r="G149" s="10">
        <v>42795</v>
      </c>
      <c r="H149" s="10">
        <v>43070</v>
      </c>
      <c r="I149" s="10">
        <v>43251</v>
      </c>
      <c r="J149" s="10" t="s">
        <v>81</v>
      </c>
      <c r="K149" s="23" t="s">
        <v>123</v>
      </c>
      <c r="L149" s="9">
        <v>9958915</v>
      </c>
      <c r="M149" s="10">
        <v>43160</v>
      </c>
      <c r="N149" s="27">
        <v>2750.2</v>
      </c>
      <c r="O149" s="16">
        <v>30</v>
      </c>
      <c r="P149" s="51"/>
      <c r="Q149" s="16">
        <v>30</v>
      </c>
      <c r="R149" s="30"/>
      <c r="S149" s="7"/>
    </row>
    <row r="150" spans="1:19" s="37" customFormat="1" ht="19.5" customHeight="1" x14ac:dyDescent="0.25">
      <c r="A150" s="6">
        <v>24</v>
      </c>
      <c r="B150" s="31" t="s">
        <v>127</v>
      </c>
      <c r="C150" s="12" t="s">
        <v>128</v>
      </c>
      <c r="D150" s="9" t="s">
        <v>129</v>
      </c>
      <c r="E150" s="9" t="s">
        <v>30</v>
      </c>
      <c r="F150" s="9" t="s">
        <v>59</v>
      </c>
      <c r="G150" s="32">
        <v>43160</v>
      </c>
      <c r="H150" s="32">
        <v>43160</v>
      </c>
      <c r="I150" s="10">
        <v>43251</v>
      </c>
      <c r="J150" s="10" t="s">
        <v>60</v>
      </c>
      <c r="K150" s="35"/>
      <c r="L150" s="12"/>
      <c r="M150" s="12"/>
      <c r="N150" s="13"/>
      <c r="O150" s="28"/>
      <c r="P150" s="36"/>
      <c r="Q150" s="36"/>
      <c r="R150" s="38"/>
      <c r="S150" s="38"/>
    </row>
    <row r="151" spans="1:19" s="37" customFormat="1" ht="19.5" customHeight="1" x14ac:dyDescent="0.25">
      <c r="A151" s="6">
        <v>25</v>
      </c>
      <c r="B151" s="44" t="s">
        <v>93</v>
      </c>
      <c r="C151" s="105">
        <v>43083772</v>
      </c>
      <c r="D151" s="106" t="s">
        <v>94</v>
      </c>
      <c r="E151" s="106" t="s">
        <v>30</v>
      </c>
      <c r="F151" s="106" t="s">
        <v>59</v>
      </c>
      <c r="G151" s="48">
        <v>42802</v>
      </c>
      <c r="H151" s="48">
        <v>43077</v>
      </c>
      <c r="I151" s="48">
        <v>43258</v>
      </c>
      <c r="J151" s="107" t="s">
        <v>81</v>
      </c>
      <c r="K151" s="108" t="s">
        <v>123</v>
      </c>
      <c r="L151" s="46">
        <v>9958926</v>
      </c>
      <c r="M151" s="109">
        <v>43167</v>
      </c>
      <c r="N151" s="110">
        <v>1933.6</v>
      </c>
      <c r="O151" s="111">
        <v>30</v>
      </c>
      <c r="P151" s="112"/>
      <c r="Q151" s="111">
        <v>30</v>
      </c>
      <c r="R151" s="113"/>
      <c r="S151" s="114"/>
    </row>
    <row r="152" spans="1:19" s="37" customFormat="1" ht="19.5" customHeight="1" x14ac:dyDescent="0.25">
      <c r="A152" s="6">
        <v>26</v>
      </c>
      <c r="B152" s="31" t="s">
        <v>92</v>
      </c>
      <c r="C152" s="8">
        <v>46941245</v>
      </c>
      <c r="D152" s="9" t="s">
        <v>62</v>
      </c>
      <c r="E152" s="9" t="s">
        <v>30</v>
      </c>
      <c r="F152" s="9" t="s">
        <v>59</v>
      </c>
      <c r="G152" s="32">
        <v>43009</v>
      </c>
      <c r="H152" s="10">
        <v>43101</v>
      </c>
      <c r="I152" s="10">
        <v>43281</v>
      </c>
      <c r="J152" s="32" t="s">
        <v>69</v>
      </c>
      <c r="K152" s="35"/>
      <c r="L152" s="12"/>
      <c r="M152" s="12"/>
      <c r="N152" s="13"/>
      <c r="O152" s="28"/>
      <c r="P152" s="36"/>
      <c r="Q152" s="36"/>
      <c r="R152" s="30"/>
      <c r="S152" s="30"/>
    </row>
    <row r="153" spans="1:19" s="37" customFormat="1" ht="19.5" customHeight="1" x14ac:dyDescent="0.25">
      <c r="A153" s="6">
        <v>27</v>
      </c>
      <c r="B153" s="31" t="s">
        <v>102</v>
      </c>
      <c r="C153" s="8">
        <v>71033364</v>
      </c>
      <c r="D153" s="9" t="s">
        <v>103</v>
      </c>
      <c r="E153" s="9" t="s">
        <v>104</v>
      </c>
      <c r="F153" s="9" t="s">
        <v>59</v>
      </c>
      <c r="G153" s="32">
        <v>43102</v>
      </c>
      <c r="H153" s="32">
        <v>43161</v>
      </c>
      <c r="I153" s="10">
        <v>43288</v>
      </c>
      <c r="J153" s="10"/>
      <c r="K153" s="35"/>
      <c r="L153" s="12"/>
      <c r="M153" s="12"/>
      <c r="N153" s="13"/>
      <c r="O153" s="28"/>
      <c r="P153" s="36"/>
      <c r="Q153" s="36"/>
      <c r="R153" s="38"/>
      <c r="S153" s="38"/>
    </row>
    <row r="154" spans="1:19" s="37" customFormat="1" ht="19.5" customHeight="1" x14ac:dyDescent="0.25">
      <c r="A154" s="6">
        <v>28</v>
      </c>
      <c r="B154" s="31" t="s">
        <v>105</v>
      </c>
      <c r="C154" s="8">
        <v>71033377</v>
      </c>
      <c r="D154" s="9" t="s">
        <v>103</v>
      </c>
      <c r="E154" s="9" t="s">
        <v>104</v>
      </c>
      <c r="F154" s="9" t="s">
        <v>59</v>
      </c>
      <c r="G154" s="32">
        <v>43102</v>
      </c>
      <c r="H154" s="32">
        <v>43161</v>
      </c>
      <c r="I154" s="10">
        <v>43288</v>
      </c>
      <c r="J154" s="10"/>
      <c r="K154" s="35"/>
      <c r="L154" s="12"/>
      <c r="M154" s="12"/>
      <c r="N154" s="13"/>
      <c r="O154" s="28"/>
      <c r="P154" s="36"/>
      <c r="Q154" s="36"/>
      <c r="R154" s="38"/>
      <c r="S154" s="38"/>
    </row>
    <row r="155" spans="1:19" s="37" customFormat="1" ht="19.5" customHeight="1" x14ac:dyDescent="0.25">
      <c r="A155" s="6">
        <v>29</v>
      </c>
      <c r="B155" s="31" t="s">
        <v>86</v>
      </c>
      <c r="C155" s="8">
        <v>44804254</v>
      </c>
      <c r="D155" s="9" t="s">
        <v>87</v>
      </c>
      <c r="E155" s="9" t="s">
        <v>37</v>
      </c>
      <c r="F155" s="9" t="s">
        <v>59</v>
      </c>
      <c r="G155" s="32">
        <v>42980</v>
      </c>
      <c r="H155" s="10">
        <v>43161</v>
      </c>
      <c r="I155" s="10">
        <v>43344</v>
      </c>
      <c r="J155" s="10" t="s">
        <v>81</v>
      </c>
      <c r="K155" s="35"/>
      <c r="L155" s="12"/>
      <c r="M155" s="12"/>
      <c r="N155" s="13"/>
      <c r="O155" s="28"/>
      <c r="P155" s="36"/>
      <c r="Q155" s="36"/>
      <c r="R155" s="30"/>
      <c r="S155" s="30"/>
    </row>
    <row r="156" spans="1:19" s="37" customFormat="1" ht="19.5" customHeight="1" x14ac:dyDescent="0.25">
      <c r="A156" s="6">
        <v>30</v>
      </c>
      <c r="B156" s="31" t="s">
        <v>95</v>
      </c>
      <c r="C156" s="8">
        <v>72108925</v>
      </c>
      <c r="D156" s="9" t="s">
        <v>96</v>
      </c>
      <c r="E156" s="9" t="s">
        <v>97</v>
      </c>
      <c r="F156" s="9" t="s">
        <v>59</v>
      </c>
      <c r="G156" s="32">
        <v>42987</v>
      </c>
      <c r="H156" s="32">
        <v>43168</v>
      </c>
      <c r="I156" s="10">
        <v>43351</v>
      </c>
      <c r="J156" s="10" t="s">
        <v>81</v>
      </c>
      <c r="K156" s="35"/>
      <c r="L156" s="12"/>
      <c r="M156" s="12"/>
      <c r="N156" s="13"/>
      <c r="O156" s="28"/>
      <c r="P156" s="36"/>
      <c r="Q156" s="36"/>
      <c r="R156" s="38"/>
      <c r="S156" s="38"/>
    </row>
    <row r="159" spans="1:19" x14ac:dyDescent="0.25">
      <c r="A159" t="s">
        <v>130</v>
      </c>
    </row>
    <row r="160" spans="1:19" x14ac:dyDescent="0.25">
      <c r="L160" s="62" t="s">
        <v>126</v>
      </c>
    </row>
    <row r="166" spans="1:19" ht="21.75" customHeight="1" x14ac:dyDescent="0.3">
      <c r="B166" s="180" t="s">
        <v>131</v>
      </c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</row>
    <row r="167" spans="1:19" ht="20.25" customHeight="1" thickBot="1" x14ac:dyDescent="0.35">
      <c r="A167" s="1"/>
      <c r="B167" s="180" t="s">
        <v>0</v>
      </c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</row>
    <row r="168" spans="1:19" ht="21" customHeight="1" x14ac:dyDescent="0.25">
      <c r="A168" s="185" t="s">
        <v>1</v>
      </c>
      <c r="B168" s="185" t="s">
        <v>2</v>
      </c>
      <c r="C168" s="185" t="s">
        <v>3</v>
      </c>
      <c r="D168" s="185" t="s">
        <v>4</v>
      </c>
      <c r="E168" s="185" t="s">
        <v>5</v>
      </c>
      <c r="F168" s="185" t="s">
        <v>6</v>
      </c>
      <c r="G168" s="187" t="s">
        <v>7</v>
      </c>
      <c r="H168" s="189" t="s">
        <v>8</v>
      </c>
      <c r="I168" s="190"/>
      <c r="J168" s="191" t="s">
        <v>9</v>
      </c>
      <c r="K168" s="193" t="s">
        <v>10</v>
      </c>
      <c r="L168" s="194"/>
      <c r="M168" s="194"/>
      <c r="N168" s="194"/>
      <c r="O168" s="195"/>
      <c r="P168" s="197" t="s">
        <v>120</v>
      </c>
      <c r="Q168" s="197"/>
      <c r="R168" s="187" t="s">
        <v>12</v>
      </c>
      <c r="S168" s="185" t="s">
        <v>13</v>
      </c>
    </row>
    <row r="169" spans="1:19" ht="21.75" customHeight="1" x14ac:dyDescent="0.25">
      <c r="A169" s="186"/>
      <c r="B169" s="186"/>
      <c r="C169" s="186"/>
      <c r="D169" s="186"/>
      <c r="E169" s="186"/>
      <c r="F169" s="186"/>
      <c r="G169" s="188"/>
      <c r="H169" s="2" t="s">
        <v>14</v>
      </c>
      <c r="I169" s="3" t="s">
        <v>15</v>
      </c>
      <c r="J169" s="192"/>
      <c r="K169" s="115" t="s">
        <v>16</v>
      </c>
      <c r="L169" s="115" t="s">
        <v>17</v>
      </c>
      <c r="M169" s="5" t="s">
        <v>18</v>
      </c>
      <c r="N169" s="115" t="s">
        <v>19</v>
      </c>
      <c r="O169" s="115" t="s">
        <v>20</v>
      </c>
      <c r="P169" s="115" t="s">
        <v>21</v>
      </c>
      <c r="Q169" s="115" t="s">
        <v>22</v>
      </c>
      <c r="R169" s="188"/>
      <c r="S169" s="186"/>
    </row>
    <row r="170" spans="1:19" ht="19.5" customHeight="1" x14ac:dyDescent="0.25">
      <c r="A170" s="6">
        <v>1</v>
      </c>
      <c r="B170" s="7" t="s">
        <v>23</v>
      </c>
      <c r="C170" s="8">
        <v>3852026</v>
      </c>
      <c r="D170" s="9" t="s">
        <v>24</v>
      </c>
      <c r="E170" s="9" t="s">
        <v>25</v>
      </c>
      <c r="F170" s="9" t="s">
        <v>26</v>
      </c>
      <c r="G170" s="10">
        <v>42856</v>
      </c>
      <c r="H170" s="10">
        <v>42856</v>
      </c>
      <c r="I170" s="11" t="s">
        <v>27</v>
      </c>
      <c r="J170" s="11"/>
      <c r="K170" s="12"/>
      <c r="L170" s="12"/>
      <c r="M170" s="12"/>
      <c r="N170" s="13"/>
      <c r="O170" s="14"/>
      <c r="P170" s="15"/>
      <c r="Q170" s="16"/>
      <c r="R170" s="7"/>
      <c r="S170" s="7"/>
    </row>
    <row r="171" spans="1:19" ht="22.5" customHeight="1" x14ac:dyDescent="0.25">
      <c r="A171" s="6">
        <v>2</v>
      </c>
      <c r="B171" s="7" t="s">
        <v>28</v>
      </c>
      <c r="C171" s="17">
        <v>2842379</v>
      </c>
      <c r="D171" s="9" t="s">
        <v>29</v>
      </c>
      <c r="E171" s="9" t="s">
        <v>30</v>
      </c>
      <c r="F171" s="18" t="s">
        <v>26</v>
      </c>
      <c r="G171" s="10">
        <v>41641</v>
      </c>
      <c r="H171" s="10">
        <v>41641</v>
      </c>
      <c r="I171" s="11" t="s">
        <v>27</v>
      </c>
      <c r="J171" s="11"/>
      <c r="K171" s="12" t="s">
        <v>123</v>
      </c>
      <c r="L171" s="12" t="s">
        <v>124</v>
      </c>
      <c r="M171" s="12" t="s">
        <v>125</v>
      </c>
      <c r="N171" s="13">
        <v>4423</v>
      </c>
      <c r="O171" s="19">
        <v>30</v>
      </c>
      <c r="P171" s="20">
        <v>30</v>
      </c>
      <c r="Q171" s="21"/>
      <c r="R171" s="22"/>
      <c r="S171" s="22"/>
    </row>
    <row r="172" spans="1:19" ht="25.5" customHeight="1" x14ac:dyDescent="0.25">
      <c r="A172" s="6">
        <v>3</v>
      </c>
      <c r="B172" s="7" t="s">
        <v>35</v>
      </c>
      <c r="C172" s="8">
        <v>46032383</v>
      </c>
      <c r="D172" s="9" t="s">
        <v>36</v>
      </c>
      <c r="E172" s="9" t="s">
        <v>37</v>
      </c>
      <c r="F172" s="9" t="s">
        <v>26</v>
      </c>
      <c r="G172" s="10">
        <v>41792</v>
      </c>
      <c r="H172" s="10">
        <v>41792</v>
      </c>
      <c r="I172" s="11" t="s">
        <v>27</v>
      </c>
      <c r="J172" s="11"/>
      <c r="K172" s="23"/>
      <c r="L172" s="23"/>
      <c r="M172" s="23"/>
      <c r="N172" s="23"/>
      <c r="O172" s="24"/>
      <c r="P172" s="20"/>
      <c r="Q172" s="20"/>
      <c r="R172" s="25"/>
      <c r="S172" s="102" t="s">
        <v>121</v>
      </c>
    </row>
    <row r="173" spans="1:19" ht="25.5" customHeight="1" x14ac:dyDescent="0.25">
      <c r="A173" s="6">
        <v>4</v>
      </c>
      <c r="B173" s="7" t="s">
        <v>42</v>
      </c>
      <c r="C173" s="8">
        <v>3852948</v>
      </c>
      <c r="D173" s="9" t="s">
        <v>43</v>
      </c>
      <c r="E173" s="9" t="s">
        <v>30</v>
      </c>
      <c r="F173" s="9" t="s">
        <v>26</v>
      </c>
      <c r="G173" s="10">
        <v>32143</v>
      </c>
      <c r="H173" s="10">
        <v>32143</v>
      </c>
      <c r="I173" s="11" t="s">
        <v>27</v>
      </c>
      <c r="J173" s="11"/>
      <c r="K173" s="12"/>
      <c r="L173" s="12"/>
      <c r="M173" s="12"/>
      <c r="N173" s="13"/>
      <c r="O173" s="19"/>
      <c r="P173" s="20"/>
      <c r="Q173" s="20"/>
      <c r="R173" s="25"/>
      <c r="S173" s="102" t="s">
        <v>115</v>
      </c>
    </row>
    <row r="174" spans="1:19" ht="25.5" customHeight="1" x14ac:dyDescent="0.25">
      <c r="A174" s="6">
        <v>5</v>
      </c>
      <c r="B174" s="26" t="s">
        <v>47</v>
      </c>
      <c r="C174" s="8">
        <v>45817642</v>
      </c>
      <c r="D174" s="9" t="s">
        <v>48</v>
      </c>
      <c r="E174" s="9" t="s">
        <v>37</v>
      </c>
      <c r="F174" s="9" t="s">
        <v>26</v>
      </c>
      <c r="G174" s="10">
        <v>41123</v>
      </c>
      <c r="H174" s="10">
        <v>41123</v>
      </c>
      <c r="I174" s="11" t="s">
        <v>27</v>
      </c>
      <c r="J174" s="11"/>
      <c r="K174" s="12"/>
      <c r="L174" s="12"/>
      <c r="M174" s="12"/>
      <c r="N174" s="27"/>
      <c r="O174" s="28"/>
      <c r="P174" s="29"/>
      <c r="Q174" s="16"/>
      <c r="R174" s="30"/>
      <c r="S174" s="102" t="s">
        <v>116</v>
      </c>
    </row>
    <row r="175" spans="1:19" ht="25.5" customHeight="1" x14ac:dyDescent="0.25">
      <c r="A175" s="6">
        <v>6</v>
      </c>
      <c r="B175" s="31" t="s">
        <v>52</v>
      </c>
      <c r="C175" s="8">
        <v>70335225</v>
      </c>
      <c r="D175" s="9" t="s">
        <v>53</v>
      </c>
      <c r="E175" s="9" t="s">
        <v>37</v>
      </c>
      <c r="F175" s="9" t="s">
        <v>26</v>
      </c>
      <c r="G175" s="32">
        <v>42676</v>
      </c>
      <c r="H175" s="32">
        <v>42676</v>
      </c>
      <c r="I175" s="11" t="s">
        <v>27</v>
      </c>
      <c r="J175" s="32"/>
      <c r="K175" s="12"/>
      <c r="L175" s="9"/>
      <c r="M175" s="32"/>
      <c r="N175" s="27"/>
      <c r="O175" s="9"/>
      <c r="P175" s="33"/>
      <c r="Q175" s="16"/>
      <c r="R175" s="25"/>
      <c r="S175" s="102" t="s">
        <v>117</v>
      </c>
    </row>
    <row r="176" spans="1:19" ht="25.5" customHeight="1" x14ac:dyDescent="0.25">
      <c r="A176" s="6">
        <v>7</v>
      </c>
      <c r="B176" s="31" t="s">
        <v>55</v>
      </c>
      <c r="C176" s="8">
        <v>3852732</v>
      </c>
      <c r="D176" s="9" t="s">
        <v>56</v>
      </c>
      <c r="E176" s="9" t="s">
        <v>30</v>
      </c>
      <c r="F176" s="9" t="s">
        <v>26</v>
      </c>
      <c r="G176" s="32">
        <v>42676</v>
      </c>
      <c r="H176" s="32">
        <v>42676</v>
      </c>
      <c r="I176" s="11" t="s">
        <v>27</v>
      </c>
      <c r="J176" s="32"/>
      <c r="K176" s="12"/>
      <c r="L176" s="9"/>
      <c r="M176" s="32"/>
      <c r="N176" s="27"/>
      <c r="O176" s="24"/>
      <c r="P176" s="34"/>
      <c r="Q176" s="16"/>
      <c r="R176" s="25"/>
      <c r="S176" s="102" t="s">
        <v>118</v>
      </c>
    </row>
    <row r="177" spans="1:19" s="37" customFormat="1" ht="19.5" customHeight="1" x14ac:dyDescent="0.25">
      <c r="A177" s="6">
        <v>8</v>
      </c>
      <c r="B177" s="31" t="s">
        <v>101</v>
      </c>
      <c r="C177" s="8">
        <v>3853646</v>
      </c>
      <c r="D177" s="9" t="s">
        <v>48</v>
      </c>
      <c r="E177" s="9" t="s">
        <v>80</v>
      </c>
      <c r="F177" s="9" t="s">
        <v>59</v>
      </c>
      <c r="G177" s="32">
        <v>43109</v>
      </c>
      <c r="H177" s="32">
        <v>43109</v>
      </c>
      <c r="I177" s="10">
        <v>43198</v>
      </c>
      <c r="J177" s="10" t="s">
        <v>60</v>
      </c>
      <c r="K177" s="35"/>
      <c r="L177" s="12"/>
      <c r="M177" s="12"/>
      <c r="N177" s="13"/>
      <c r="O177" s="28"/>
      <c r="P177" s="36"/>
      <c r="Q177" s="36"/>
      <c r="R177" s="38"/>
      <c r="S177" s="38"/>
    </row>
    <row r="178" spans="1:19" s="37" customFormat="1" ht="25.5" customHeight="1" x14ac:dyDescent="0.25">
      <c r="A178" s="6">
        <v>9</v>
      </c>
      <c r="B178" s="31" t="s">
        <v>61</v>
      </c>
      <c r="C178" s="8">
        <v>47055672</v>
      </c>
      <c r="D178" s="9" t="s">
        <v>62</v>
      </c>
      <c r="E178" s="9" t="s">
        <v>37</v>
      </c>
      <c r="F178" s="9" t="s">
        <v>59</v>
      </c>
      <c r="G178" s="32">
        <v>42835</v>
      </c>
      <c r="H178" s="10">
        <v>43110</v>
      </c>
      <c r="I178" s="10">
        <v>43200</v>
      </c>
      <c r="J178" s="10" t="str">
        <f>+J186</f>
        <v>03 Meses</v>
      </c>
      <c r="K178" s="35"/>
      <c r="L178" s="12"/>
      <c r="M178" s="12"/>
      <c r="N178" s="13"/>
      <c r="O178" s="28"/>
      <c r="P178" s="15">
        <v>3</v>
      </c>
      <c r="Q178" s="15"/>
      <c r="R178" s="38"/>
      <c r="S178" s="103" t="s">
        <v>63</v>
      </c>
    </row>
    <row r="179" spans="1:19" s="37" customFormat="1" ht="23.25" customHeight="1" x14ac:dyDescent="0.25">
      <c r="A179" s="6">
        <v>10</v>
      </c>
      <c r="B179" s="31" t="s">
        <v>108</v>
      </c>
      <c r="C179" s="8">
        <v>72747562</v>
      </c>
      <c r="D179" s="9" t="s">
        <v>103</v>
      </c>
      <c r="E179" s="9" t="s">
        <v>104</v>
      </c>
      <c r="F179" s="9" t="s">
        <v>59</v>
      </c>
      <c r="G179" s="32">
        <v>43116</v>
      </c>
      <c r="H179" s="10">
        <v>43116</v>
      </c>
      <c r="I179" s="10">
        <v>43205</v>
      </c>
      <c r="J179" s="10" t="s">
        <v>60</v>
      </c>
      <c r="K179" s="35"/>
      <c r="L179" s="12"/>
      <c r="M179" s="12"/>
      <c r="N179" s="13"/>
      <c r="O179" s="39"/>
      <c r="P179" s="15"/>
      <c r="Q179" s="16"/>
      <c r="R179" s="30"/>
      <c r="S179" s="30"/>
    </row>
    <row r="180" spans="1:19" s="37" customFormat="1" ht="19.5" customHeight="1" x14ac:dyDescent="0.25">
      <c r="A180" s="6">
        <v>11</v>
      </c>
      <c r="B180" s="31" t="s">
        <v>68</v>
      </c>
      <c r="C180" s="8">
        <v>42703795</v>
      </c>
      <c r="D180" s="9" t="s">
        <v>48</v>
      </c>
      <c r="E180" s="9" t="s">
        <v>37</v>
      </c>
      <c r="F180" s="9" t="s">
        <v>59</v>
      </c>
      <c r="G180" s="32">
        <v>42948</v>
      </c>
      <c r="H180" s="40">
        <v>43040</v>
      </c>
      <c r="I180" s="40">
        <v>43220</v>
      </c>
      <c r="J180" s="10" t="s">
        <v>69</v>
      </c>
      <c r="K180" s="7"/>
      <c r="L180" s="9"/>
      <c r="M180" s="9"/>
      <c r="N180" s="13"/>
      <c r="O180" s="9"/>
      <c r="P180" s="36"/>
      <c r="Q180" s="16"/>
      <c r="R180" s="30"/>
      <c r="S180" s="7"/>
    </row>
    <row r="181" spans="1:19" s="37" customFormat="1" ht="25.5" customHeight="1" x14ac:dyDescent="0.25">
      <c r="A181" s="6">
        <v>12</v>
      </c>
      <c r="B181" s="41" t="s">
        <v>70</v>
      </c>
      <c r="C181" s="42" t="s">
        <v>71</v>
      </c>
      <c r="D181" s="39" t="s">
        <v>48</v>
      </c>
      <c r="E181" s="39" t="s">
        <v>58</v>
      </c>
      <c r="F181" s="39" t="s">
        <v>59</v>
      </c>
      <c r="G181" s="40">
        <v>42614</v>
      </c>
      <c r="H181" s="40">
        <v>43040</v>
      </c>
      <c r="I181" s="40">
        <v>43220</v>
      </c>
      <c r="J181" s="40" t="s">
        <v>69</v>
      </c>
      <c r="K181" s="12"/>
      <c r="L181" s="9"/>
      <c r="M181" s="32"/>
      <c r="N181" s="13"/>
      <c r="O181" s="39"/>
      <c r="P181" s="36"/>
      <c r="Q181" s="16"/>
      <c r="R181" s="30"/>
      <c r="S181" s="102" t="s">
        <v>118</v>
      </c>
    </row>
    <row r="182" spans="1:19" s="37" customFormat="1" ht="25.5" customHeight="1" x14ac:dyDescent="0.25">
      <c r="A182" s="6">
        <v>13</v>
      </c>
      <c r="B182" s="31" t="s">
        <v>73</v>
      </c>
      <c r="C182" s="8">
        <v>75600963</v>
      </c>
      <c r="D182" s="9" t="s">
        <v>62</v>
      </c>
      <c r="E182" s="9" t="s">
        <v>37</v>
      </c>
      <c r="F182" s="9" t="s">
        <v>59</v>
      </c>
      <c r="G182" s="32">
        <v>42614</v>
      </c>
      <c r="H182" s="40">
        <v>43040</v>
      </c>
      <c r="I182" s="40">
        <v>43220</v>
      </c>
      <c r="J182" s="10" t="s">
        <v>69</v>
      </c>
      <c r="K182" s="12"/>
      <c r="L182" s="9"/>
      <c r="M182" s="32"/>
      <c r="N182" s="13"/>
      <c r="O182" s="9"/>
      <c r="P182" s="36"/>
      <c r="Q182" s="16"/>
      <c r="R182" s="30"/>
      <c r="S182" s="102" t="s">
        <v>119</v>
      </c>
    </row>
    <row r="183" spans="1:19" s="37" customFormat="1" ht="19.5" customHeight="1" x14ac:dyDescent="0.25">
      <c r="A183" s="6">
        <v>14</v>
      </c>
      <c r="B183" s="31" t="s">
        <v>88</v>
      </c>
      <c r="C183" s="8">
        <v>43469277</v>
      </c>
      <c r="D183" s="9" t="s">
        <v>48</v>
      </c>
      <c r="E183" s="9" t="s">
        <v>80</v>
      </c>
      <c r="F183" s="9" t="s">
        <v>59</v>
      </c>
      <c r="G183" s="32">
        <v>43009</v>
      </c>
      <c r="H183" s="10">
        <v>43160</v>
      </c>
      <c r="I183" s="10">
        <v>43251</v>
      </c>
      <c r="J183" s="32" t="s">
        <v>60</v>
      </c>
      <c r="K183" s="35"/>
      <c r="L183" s="12"/>
      <c r="M183" s="12"/>
      <c r="N183" s="13"/>
      <c r="O183" s="28"/>
      <c r="P183" s="36"/>
      <c r="Q183" s="36"/>
      <c r="R183" s="30"/>
      <c r="S183" s="30"/>
    </row>
    <row r="184" spans="1:19" s="37" customFormat="1" ht="19.5" customHeight="1" x14ac:dyDescent="0.25">
      <c r="A184" s="6">
        <v>15</v>
      </c>
      <c r="B184" s="31" t="s">
        <v>76</v>
      </c>
      <c r="C184" s="8">
        <v>3853765</v>
      </c>
      <c r="D184" s="9" t="s">
        <v>48</v>
      </c>
      <c r="E184" s="9" t="s">
        <v>58</v>
      </c>
      <c r="F184" s="9" t="s">
        <v>59</v>
      </c>
      <c r="G184" s="32">
        <v>42867</v>
      </c>
      <c r="H184" s="10">
        <v>43051</v>
      </c>
      <c r="I184" s="10">
        <v>43231</v>
      </c>
      <c r="J184" s="10" t="s">
        <v>69</v>
      </c>
      <c r="K184" s="43"/>
      <c r="L184" s="43"/>
      <c r="M184" s="43"/>
      <c r="N184" s="43"/>
      <c r="O184" s="43"/>
      <c r="P184" s="43"/>
      <c r="Q184" s="43"/>
      <c r="R184" s="43"/>
      <c r="S184" s="43"/>
    </row>
    <row r="185" spans="1:19" s="37" customFormat="1" ht="19.5" customHeight="1" x14ac:dyDescent="0.25">
      <c r="A185" s="6">
        <v>16</v>
      </c>
      <c r="B185" s="31" t="s">
        <v>111</v>
      </c>
      <c r="C185" s="12" t="s">
        <v>112</v>
      </c>
      <c r="D185" s="9" t="s">
        <v>48</v>
      </c>
      <c r="E185" s="9" t="s">
        <v>58</v>
      </c>
      <c r="F185" s="9" t="s">
        <v>59</v>
      </c>
      <c r="G185" s="32">
        <v>43144</v>
      </c>
      <c r="H185" s="32">
        <v>43144</v>
      </c>
      <c r="I185" s="10">
        <v>43232</v>
      </c>
      <c r="J185" s="10" t="s">
        <v>60</v>
      </c>
      <c r="K185" s="35"/>
      <c r="L185" s="12"/>
      <c r="M185" s="12"/>
      <c r="N185" s="13"/>
      <c r="O185" s="28"/>
      <c r="P185" s="36"/>
      <c r="Q185" s="36"/>
      <c r="R185" s="38"/>
      <c r="S185" s="38"/>
    </row>
    <row r="186" spans="1:19" s="37" customFormat="1" ht="25.5" customHeight="1" x14ac:dyDescent="0.25">
      <c r="A186" s="6">
        <v>17</v>
      </c>
      <c r="B186" s="31" t="s">
        <v>64</v>
      </c>
      <c r="C186" s="8">
        <v>47366375</v>
      </c>
      <c r="D186" s="9" t="s">
        <v>62</v>
      </c>
      <c r="E186" s="9" t="s">
        <v>30</v>
      </c>
      <c r="F186" s="9" t="s">
        <v>59</v>
      </c>
      <c r="G186" s="32">
        <v>42353</v>
      </c>
      <c r="H186" s="10">
        <v>43115</v>
      </c>
      <c r="I186" s="10">
        <v>43234</v>
      </c>
      <c r="J186" s="10" t="s">
        <v>60</v>
      </c>
      <c r="K186" s="35"/>
      <c r="L186" s="12"/>
      <c r="M186" s="12"/>
      <c r="N186" s="13"/>
      <c r="O186" s="39"/>
      <c r="P186" s="15"/>
      <c r="Q186" s="16"/>
      <c r="R186" s="30"/>
      <c r="S186" s="102" t="s">
        <v>119</v>
      </c>
    </row>
    <row r="187" spans="1:19" x14ac:dyDescent="0.25">
      <c r="A187" s="6">
        <v>18</v>
      </c>
      <c r="B187" s="44" t="s">
        <v>77</v>
      </c>
      <c r="C187" s="8" t="s">
        <v>78</v>
      </c>
      <c r="D187" s="45" t="s">
        <v>62</v>
      </c>
      <c r="E187" s="46" t="s">
        <v>37</v>
      </c>
      <c r="F187" s="46" t="s">
        <v>59</v>
      </c>
      <c r="G187" s="47">
        <v>43059</v>
      </c>
      <c r="H187" s="47">
        <v>43059</v>
      </c>
      <c r="I187" s="47">
        <v>43239</v>
      </c>
      <c r="J187" s="48" t="s">
        <v>69</v>
      </c>
      <c r="K187" s="49"/>
      <c r="L187" s="49"/>
      <c r="M187" s="49"/>
      <c r="N187" s="49"/>
      <c r="O187" s="49"/>
      <c r="P187" s="49"/>
      <c r="Q187" s="49"/>
      <c r="R187" s="49"/>
      <c r="S187" s="49"/>
    </row>
    <row r="188" spans="1:19" s="37" customFormat="1" ht="25.5" customHeight="1" x14ac:dyDescent="0.25">
      <c r="A188" s="6">
        <v>19</v>
      </c>
      <c r="B188" s="31" t="s">
        <v>74</v>
      </c>
      <c r="C188" s="8">
        <v>3851191</v>
      </c>
      <c r="D188" s="9" t="s">
        <v>48</v>
      </c>
      <c r="E188" s="9" t="s">
        <v>58</v>
      </c>
      <c r="F188" s="9" t="s">
        <v>59</v>
      </c>
      <c r="G188" s="32">
        <v>42586</v>
      </c>
      <c r="H188" s="32">
        <v>43012</v>
      </c>
      <c r="I188" s="32">
        <v>43223</v>
      </c>
      <c r="J188" s="32" t="s">
        <v>69</v>
      </c>
      <c r="K188" s="12"/>
      <c r="L188" s="9"/>
      <c r="M188" s="32"/>
      <c r="N188" s="13"/>
      <c r="O188" s="9"/>
      <c r="P188" s="36"/>
      <c r="Q188" s="16"/>
      <c r="R188" s="30"/>
      <c r="S188" s="102" t="s">
        <v>119</v>
      </c>
    </row>
    <row r="189" spans="1:19" s="37" customFormat="1" ht="25.5" customHeight="1" x14ac:dyDescent="0.25">
      <c r="A189" s="6">
        <v>20</v>
      </c>
      <c r="B189" s="7" t="s">
        <v>79</v>
      </c>
      <c r="C189" s="8">
        <v>3853711</v>
      </c>
      <c r="D189" s="9" t="s">
        <v>62</v>
      </c>
      <c r="E189" s="9" t="s">
        <v>80</v>
      </c>
      <c r="F189" s="9" t="s">
        <v>59</v>
      </c>
      <c r="G189" s="32">
        <v>42065</v>
      </c>
      <c r="H189" s="10">
        <v>43070</v>
      </c>
      <c r="I189" s="10">
        <v>43251</v>
      </c>
      <c r="J189" s="10" t="s">
        <v>81</v>
      </c>
      <c r="K189" s="12" t="s">
        <v>123</v>
      </c>
      <c r="L189" s="28">
        <v>9958916</v>
      </c>
      <c r="M189" s="10">
        <v>43160</v>
      </c>
      <c r="N189" s="13">
        <v>1947.9</v>
      </c>
      <c r="O189" s="39">
        <v>30</v>
      </c>
      <c r="P189" s="36"/>
      <c r="Q189" s="16">
        <v>30</v>
      </c>
      <c r="R189" s="30"/>
      <c r="S189" s="102" t="s">
        <v>119</v>
      </c>
    </row>
    <row r="190" spans="1:19" s="37" customFormat="1" ht="25.5" customHeight="1" x14ac:dyDescent="0.25">
      <c r="A190" s="6">
        <v>21</v>
      </c>
      <c r="B190" s="31" t="s">
        <v>82</v>
      </c>
      <c r="C190" s="8">
        <v>3853012</v>
      </c>
      <c r="D190" s="9" t="s">
        <v>48</v>
      </c>
      <c r="E190" s="9" t="s">
        <v>58</v>
      </c>
      <c r="F190" s="9" t="s">
        <v>59</v>
      </c>
      <c r="G190" s="32">
        <v>42461</v>
      </c>
      <c r="H190" s="10">
        <v>43070</v>
      </c>
      <c r="I190" s="10">
        <v>43251</v>
      </c>
      <c r="J190" s="10" t="s">
        <v>81</v>
      </c>
      <c r="K190" s="23"/>
      <c r="L190" s="23"/>
      <c r="M190" s="10"/>
      <c r="N190" s="27"/>
      <c r="O190" s="50"/>
      <c r="P190" s="51"/>
      <c r="Q190" s="16"/>
      <c r="R190" s="30"/>
      <c r="S190" s="102"/>
    </row>
    <row r="191" spans="1:19" s="37" customFormat="1" ht="19.5" customHeight="1" x14ac:dyDescent="0.25">
      <c r="A191" s="6">
        <v>22</v>
      </c>
      <c r="B191" s="31" t="s">
        <v>84</v>
      </c>
      <c r="C191" s="8">
        <v>73133868</v>
      </c>
      <c r="D191" s="9" t="s">
        <v>62</v>
      </c>
      <c r="E191" s="9" t="s">
        <v>37</v>
      </c>
      <c r="F191" s="9" t="s">
        <v>59</v>
      </c>
      <c r="G191" s="10">
        <v>42795</v>
      </c>
      <c r="H191" s="10">
        <v>43070</v>
      </c>
      <c r="I191" s="10">
        <v>43251</v>
      </c>
      <c r="J191" s="10" t="s">
        <v>81</v>
      </c>
      <c r="K191" s="23" t="s">
        <v>123</v>
      </c>
      <c r="L191" s="23" t="s">
        <v>122</v>
      </c>
      <c r="M191" s="10">
        <v>43160</v>
      </c>
      <c r="N191" s="27">
        <v>1652.4</v>
      </c>
      <c r="O191" s="50">
        <v>30</v>
      </c>
      <c r="P191" s="51"/>
      <c r="Q191" s="16">
        <v>30</v>
      </c>
      <c r="R191" s="30"/>
      <c r="S191" s="30"/>
    </row>
    <row r="192" spans="1:19" s="37" customFormat="1" ht="19.5" customHeight="1" x14ac:dyDescent="0.25">
      <c r="A192" s="6">
        <v>23</v>
      </c>
      <c r="B192" s="31" t="s">
        <v>85</v>
      </c>
      <c r="C192" s="8">
        <v>42182678</v>
      </c>
      <c r="D192" s="9" t="s">
        <v>48</v>
      </c>
      <c r="E192" s="9" t="s">
        <v>30</v>
      </c>
      <c r="F192" s="9" t="s">
        <v>59</v>
      </c>
      <c r="G192" s="10">
        <v>42795</v>
      </c>
      <c r="H192" s="10">
        <v>43070</v>
      </c>
      <c r="I192" s="10">
        <v>43251</v>
      </c>
      <c r="J192" s="10" t="s">
        <v>81</v>
      </c>
      <c r="K192" s="23" t="s">
        <v>123</v>
      </c>
      <c r="L192" s="9">
        <v>9958915</v>
      </c>
      <c r="M192" s="10">
        <v>43160</v>
      </c>
      <c r="N192" s="27">
        <v>2750.2</v>
      </c>
      <c r="O192" s="16">
        <v>30</v>
      </c>
      <c r="P192" s="51"/>
      <c r="Q192" s="16">
        <v>30</v>
      </c>
      <c r="R192" s="30"/>
      <c r="S192" s="7"/>
    </row>
    <row r="193" spans="1:19" s="37" customFormat="1" ht="19.5" customHeight="1" x14ac:dyDescent="0.25">
      <c r="A193" s="6">
        <v>24</v>
      </c>
      <c r="B193" s="31" t="s">
        <v>127</v>
      </c>
      <c r="C193" s="12" t="s">
        <v>128</v>
      </c>
      <c r="D193" s="9" t="s">
        <v>129</v>
      </c>
      <c r="E193" s="9" t="s">
        <v>30</v>
      </c>
      <c r="F193" s="9" t="s">
        <v>59</v>
      </c>
      <c r="G193" s="32">
        <v>43160</v>
      </c>
      <c r="H193" s="32">
        <v>43160</v>
      </c>
      <c r="I193" s="10">
        <v>43251</v>
      </c>
      <c r="J193" s="10" t="s">
        <v>60</v>
      </c>
      <c r="K193" s="35"/>
      <c r="L193" s="12"/>
      <c r="M193" s="12"/>
      <c r="N193" s="13"/>
      <c r="O193" s="28"/>
      <c r="P193" s="36"/>
      <c r="Q193" s="36"/>
      <c r="R193" s="38"/>
      <c r="S193" s="38"/>
    </row>
    <row r="194" spans="1:19" s="37" customFormat="1" ht="19.5" customHeight="1" x14ac:dyDescent="0.25">
      <c r="A194" s="6">
        <v>25</v>
      </c>
      <c r="B194" s="44" t="s">
        <v>93</v>
      </c>
      <c r="C194" s="105">
        <v>43083772</v>
      </c>
      <c r="D194" s="106" t="s">
        <v>94</v>
      </c>
      <c r="E194" s="106" t="s">
        <v>30</v>
      </c>
      <c r="F194" s="106" t="s">
        <v>59</v>
      </c>
      <c r="G194" s="48">
        <v>42802</v>
      </c>
      <c r="H194" s="48">
        <v>43077</v>
      </c>
      <c r="I194" s="48">
        <v>43258</v>
      </c>
      <c r="J194" s="107" t="s">
        <v>81</v>
      </c>
      <c r="K194" s="108" t="s">
        <v>123</v>
      </c>
      <c r="L194" s="46">
        <v>9958926</v>
      </c>
      <c r="M194" s="109">
        <v>43167</v>
      </c>
      <c r="N194" s="110">
        <v>1933.6</v>
      </c>
      <c r="O194" s="111">
        <v>30</v>
      </c>
      <c r="P194" s="112"/>
      <c r="Q194" s="111">
        <v>30</v>
      </c>
      <c r="R194" s="113"/>
      <c r="S194" s="114"/>
    </row>
    <row r="195" spans="1:19" s="37" customFormat="1" ht="19.5" customHeight="1" x14ac:dyDescent="0.25">
      <c r="A195" s="6">
        <v>26</v>
      </c>
      <c r="B195" s="31" t="s">
        <v>92</v>
      </c>
      <c r="C195" s="8">
        <v>46941245</v>
      </c>
      <c r="D195" s="9" t="s">
        <v>62</v>
      </c>
      <c r="E195" s="9" t="s">
        <v>30</v>
      </c>
      <c r="F195" s="9" t="s">
        <v>59</v>
      </c>
      <c r="G195" s="32">
        <v>43009</v>
      </c>
      <c r="H195" s="10">
        <v>43101</v>
      </c>
      <c r="I195" s="10">
        <v>43281</v>
      </c>
      <c r="J195" s="32" t="s">
        <v>69</v>
      </c>
      <c r="K195" s="35"/>
      <c r="L195" s="12"/>
      <c r="M195" s="12"/>
      <c r="N195" s="13"/>
      <c r="O195" s="28"/>
      <c r="P195" s="36"/>
      <c r="Q195" s="36"/>
      <c r="R195" s="30"/>
      <c r="S195" s="30"/>
    </row>
    <row r="196" spans="1:19" s="37" customFormat="1" ht="19.5" customHeight="1" x14ac:dyDescent="0.25">
      <c r="A196" s="6">
        <v>27</v>
      </c>
      <c r="B196" s="31" t="s">
        <v>102</v>
      </c>
      <c r="C196" s="8">
        <v>71033364</v>
      </c>
      <c r="D196" s="9" t="s">
        <v>103</v>
      </c>
      <c r="E196" s="9" t="s">
        <v>104</v>
      </c>
      <c r="F196" s="9" t="s">
        <v>59</v>
      </c>
      <c r="G196" s="32">
        <v>43102</v>
      </c>
      <c r="H196" s="32">
        <v>43161</v>
      </c>
      <c r="I196" s="10">
        <v>43288</v>
      </c>
      <c r="J196" s="10"/>
      <c r="K196" s="35"/>
      <c r="L196" s="12"/>
      <c r="M196" s="12"/>
      <c r="N196" s="13"/>
      <c r="O196" s="28"/>
      <c r="P196" s="36"/>
      <c r="Q196" s="36"/>
      <c r="R196" s="38"/>
      <c r="S196" s="38"/>
    </row>
    <row r="197" spans="1:19" s="37" customFormat="1" ht="19.5" customHeight="1" x14ac:dyDescent="0.25">
      <c r="A197" s="6">
        <v>28</v>
      </c>
      <c r="B197" s="31" t="s">
        <v>105</v>
      </c>
      <c r="C197" s="8">
        <v>71033377</v>
      </c>
      <c r="D197" s="9" t="s">
        <v>103</v>
      </c>
      <c r="E197" s="9" t="s">
        <v>104</v>
      </c>
      <c r="F197" s="9" t="s">
        <v>59</v>
      </c>
      <c r="G197" s="32">
        <v>43102</v>
      </c>
      <c r="H197" s="32">
        <v>43161</v>
      </c>
      <c r="I197" s="10">
        <v>43288</v>
      </c>
      <c r="J197" s="10"/>
      <c r="K197" s="35"/>
      <c r="L197" s="12"/>
      <c r="M197" s="12"/>
      <c r="N197" s="13"/>
      <c r="O197" s="28"/>
      <c r="P197" s="36"/>
      <c r="Q197" s="36"/>
      <c r="R197" s="38"/>
      <c r="S197" s="38"/>
    </row>
    <row r="198" spans="1:19" s="37" customFormat="1" ht="19.5" customHeight="1" x14ac:dyDescent="0.25">
      <c r="A198" s="6">
        <v>29</v>
      </c>
      <c r="B198" s="31" t="s">
        <v>86</v>
      </c>
      <c r="C198" s="8">
        <v>44804254</v>
      </c>
      <c r="D198" s="9" t="s">
        <v>87</v>
      </c>
      <c r="E198" s="9" t="s">
        <v>37</v>
      </c>
      <c r="F198" s="9" t="s">
        <v>59</v>
      </c>
      <c r="G198" s="32">
        <v>42980</v>
      </c>
      <c r="H198" s="10">
        <v>43161</v>
      </c>
      <c r="I198" s="10">
        <v>43344</v>
      </c>
      <c r="J198" s="10" t="s">
        <v>81</v>
      </c>
      <c r="K198" s="35"/>
      <c r="L198" s="12"/>
      <c r="M198" s="12"/>
      <c r="N198" s="13"/>
      <c r="O198" s="28"/>
      <c r="P198" s="36"/>
      <c r="Q198" s="36"/>
      <c r="R198" s="30"/>
      <c r="S198" s="30"/>
    </row>
    <row r="199" spans="1:19" s="37" customFormat="1" ht="19.5" customHeight="1" x14ac:dyDescent="0.25">
      <c r="A199" s="6">
        <v>30</v>
      </c>
      <c r="B199" s="31" t="s">
        <v>95</v>
      </c>
      <c r="C199" s="8">
        <v>72108925</v>
      </c>
      <c r="D199" s="9" t="s">
        <v>96</v>
      </c>
      <c r="E199" s="9" t="s">
        <v>97</v>
      </c>
      <c r="F199" s="9" t="s">
        <v>59</v>
      </c>
      <c r="G199" s="32">
        <v>42987</v>
      </c>
      <c r="H199" s="32">
        <v>43168</v>
      </c>
      <c r="I199" s="10">
        <v>43351</v>
      </c>
      <c r="J199" s="10" t="s">
        <v>81</v>
      </c>
      <c r="K199" s="35"/>
      <c r="L199" s="12"/>
      <c r="M199" s="12"/>
      <c r="N199" s="13"/>
      <c r="O199" s="28"/>
      <c r="P199" s="36"/>
      <c r="Q199" s="36"/>
      <c r="R199" s="38"/>
      <c r="S199" s="38"/>
    </row>
    <row r="200" spans="1:19" x14ac:dyDescent="0.25">
      <c r="A200" s="6">
        <v>30</v>
      </c>
      <c r="B200" s="44" t="s">
        <v>132</v>
      </c>
      <c r="C200" s="116">
        <v>42505862</v>
      </c>
      <c r="D200" s="46" t="s">
        <v>62</v>
      </c>
      <c r="E200" s="46" t="s">
        <v>58</v>
      </c>
      <c r="F200" s="46" t="s">
        <v>59</v>
      </c>
      <c r="G200" s="117">
        <v>43200</v>
      </c>
      <c r="H200" s="117">
        <v>43200</v>
      </c>
      <c r="I200" s="117">
        <v>43290</v>
      </c>
      <c r="J200" s="48" t="s">
        <v>60</v>
      </c>
    </row>
    <row r="201" spans="1:19" x14ac:dyDescent="0.25">
      <c r="A201" s="6">
        <v>30</v>
      </c>
      <c r="B201" s="44" t="s">
        <v>133</v>
      </c>
      <c r="C201" s="116">
        <v>3866210</v>
      </c>
      <c r="D201" s="46" t="s">
        <v>48</v>
      </c>
      <c r="E201" s="46" t="s">
        <v>58</v>
      </c>
      <c r="F201" s="46" t="s">
        <v>59</v>
      </c>
      <c r="G201" s="117">
        <v>43200</v>
      </c>
      <c r="H201" s="117">
        <v>43200</v>
      </c>
      <c r="I201" s="117">
        <v>43290</v>
      </c>
      <c r="J201" s="48" t="s">
        <v>60</v>
      </c>
    </row>
    <row r="202" spans="1:19" x14ac:dyDescent="0.25">
      <c r="A202" s="6">
        <v>30</v>
      </c>
      <c r="B202" s="56" t="s">
        <v>134</v>
      </c>
      <c r="C202" s="57">
        <v>3898666</v>
      </c>
      <c r="D202" s="58" t="s">
        <v>48</v>
      </c>
      <c r="E202" s="58" t="s">
        <v>37</v>
      </c>
      <c r="F202" s="58" t="s">
        <v>59</v>
      </c>
      <c r="G202" s="117">
        <v>43200</v>
      </c>
      <c r="H202" s="117">
        <v>43200</v>
      </c>
      <c r="I202" s="117">
        <v>43290</v>
      </c>
      <c r="J202" s="48" t="s">
        <v>60</v>
      </c>
    </row>
    <row r="203" spans="1:19" x14ac:dyDescent="0.25">
      <c r="B203" s="56"/>
      <c r="C203" s="57"/>
      <c r="D203" s="58"/>
      <c r="E203" s="58"/>
      <c r="F203" s="58"/>
      <c r="G203" s="117"/>
      <c r="H203" s="117"/>
      <c r="I203" s="117"/>
      <c r="J203" s="60"/>
    </row>
    <row r="204" spans="1:19" x14ac:dyDescent="0.25">
      <c r="A204" t="s">
        <v>130</v>
      </c>
    </row>
    <row r="205" spans="1:19" x14ac:dyDescent="0.25">
      <c r="L205" s="62" t="s">
        <v>126</v>
      </c>
    </row>
    <row r="209" spans="1:19" ht="21.75" customHeight="1" x14ac:dyDescent="0.3">
      <c r="B209" s="180" t="s">
        <v>135</v>
      </c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</row>
    <row r="210" spans="1:19" ht="20.25" customHeight="1" thickBot="1" x14ac:dyDescent="0.35">
      <c r="A210" s="1"/>
      <c r="B210" s="180" t="s">
        <v>0</v>
      </c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</row>
    <row r="211" spans="1:19" ht="21" customHeight="1" x14ac:dyDescent="0.25">
      <c r="A211" s="185" t="s">
        <v>1</v>
      </c>
      <c r="B211" s="185" t="s">
        <v>2</v>
      </c>
      <c r="C211" s="185" t="s">
        <v>3</v>
      </c>
      <c r="D211" s="185" t="s">
        <v>4</v>
      </c>
      <c r="E211" s="185" t="s">
        <v>5</v>
      </c>
      <c r="F211" s="185" t="s">
        <v>6</v>
      </c>
      <c r="G211" s="187" t="s">
        <v>7</v>
      </c>
      <c r="H211" s="189" t="s">
        <v>8</v>
      </c>
      <c r="I211" s="190"/>
      <c r="J211" s="191" t="s">
        <v>9</v>
      </c>
      <c r="K211" s="193" t="s">
        <v>10</v>
      </c>
      <c r="L211" s="194"/>
      <c r="M211" s="194"/>
      <c r="N211" s="194"/>
      <c r="O211" s="195"/>
      <c r="P211" s="197" t="s">
        <v>120</v>
      </c>
      <c r="Q211" s="197"/>
      <c r="R211" s="187" t="s">
        <v>12</v>
      </c>
      <c r="S211" s="185" t="s">
        <v>13</v>
      </c>
    </row>
    <row r="212" spans="1:19" ht="21.75" customHeight="1" x14ac:dyDescent="0.25">
      <c r="A212" s="186"/>
      <c r="B212" s="186"/>
      <c r="C212" s="186"/>
      <c r="D212" s="186"/>
      <c r="E212" s="186"/>
      <c r="F212" s="186"/>
      <c r="G212" s="188"/>
      <c r="H212" s="2" t="s">
        <v>14</v>
      </c>
      <c r="I212" s="3" t="s">
        <v>15</v>
      </c>
      <c r="J212" s="192"/>
      <c r="K212" s="118" t="s">
        <v>16</v>
      </c>
      <c r="L212" s="118" t="s">
        <v>17</v>
      </c>
      <c r="M212" s="5" t="s">
        <v>18</v>
      </c>
      <c r="N212" s="118" t="s">
        <v>19</v>
      </c>
      <c r="O212" s="118" t="s">
        <v>20</v>
      </c>
      <c r="P212" s="118" t="s">
        <v>21</v>
      </c>
      <c r="Q212" s="118" t="s">
        <v>22</v>
      </c>
      <c r="R212" s="188"/>
      <c r="S212" s="186"/>
    </row>
    <row r="213" spans="1:19" ht="19.5" customHeight="1" x14ac:dyDescent="0.25">
      <c r="A213" s="6">
        <v>1</v>
      </c>
      <c r="B213" s="7" t="s">
        <v>23</v>
      </c>
      <c r="C213" s="8">
        <v>3852026</v>
      </c>
      <c r="D213" s="9" t="s">
        <v>24</v>
      </c>
      <c r="E213" s="9" t="s">
        <v>25</v>
      </c>
      <c r="F213" s="9" t="s">
        <v>26</v>
      </c>
      <c r="G213" s="10">
        <v>42856</v>
      </c>
      <c r="H213" s="10">
        <v>42856</v>
      </c>
      <c r="I213" s="11" t="s">
        <v>27</v>
      </c>
      <c r="J213" s="11"/>
      <c r="K213" s="12"/>
      <c r="L213" s="12"/>
      <c r="M213" s="12"/>
      <c r="N213" s="13"/>
      <c r="O213" s="14"/>
      <c r="P213" s="15"/>
      <c r="Q213" s="16"/>
      <c r="R213" s="7"/>
      <c r="S213" s="7"/>
    </row>
    <row r="214" spans="1:19" ht="22.5" customHeight="1" x14ac:dyDescent="0.25">
      <c r="A214" s="6">
        <v>2</v>
      </c>
      <c r="B214" s="7" t="s">
        <v>28</v>
      </c>
      <c r="C214" s="17">
        <v>2842379</v>
      </c>
      <c r="D214" s="9" t="s">
        <v>29</v>
      </c>
      <c r="E214" s="9" t="s">
        <v>30</v>
      </c>
      <c r="F214" s="18" t="s">
        <v>26</v>
      </c>
      <c r="G214" s="10">
        <v>41641</v>
      </c>
      <c r="H214" s="10">
        <v>41641</v>
      </c>
      <c r="I214" s="11" t="s">
        <v>27</v>
      </c>
      <c r="J214" s="11"/>
      <c r="K214" s="12" t="s">
        <v>123</v>
      </c>
      <c r="L214" s="12" t="s">
        <v>124</v>
      </c>
      <c r="M214" s="12" t="s">
        <v>125</v>
      </c>
      <c r="N214" s="13">
        <v>4423</v>
      </c>
      <c r="O214" s="19">
        <v>30</v>
      </c>
      <c r="P214" s="20">
        <v>30</v>
      </c>
      <c r="Q214" s="21"/>
      <c r="R214" s="22"/>
      <c r="S214" s="22"/>
    </row>
    <row r="215" spans="1:19" ht="25.5" customHeight="1" x14ac:dyDescent="0.25">
      <c r="A215" s="6">
        <v>3</v>
      </c>
      <c r="B215" s="7" t="s">
        <v>35</v>
      </c>
      <c r="C215" s="8">
        <v>46032383</v>
      </c>
      <c r="D215" s="9" t="s">
        <v>36</v>
      </c>
      <c r="E215" s="9" t="s">
        <v>37</v>
      </c>
      <c r="F215" s="9" t="s">
        <v>26</v>
      </c>
      <c r="G215" s="10">
        <v>41792</v>
      </c>
      <c r="H215" s="10">
        <v>41792</v>
      </c>
      <c r="I215" s="11" t="s">
        <v>27</v>
      </c>
      <c r="J215" s="11"/>
      <c r="K215" s="23"/>
      <c r="L215" s="23"/>
      <c r="M215" s="23"/>
      <c r="N215" s="23"/>
      <c r="O215" s="24"/>
      <c r="P215" s="20"/>
      <c r="Q215" s="20"/>
      <c r="R215" s="25"/>
      <c r="S215" s="102" t="s">
        <v>121</v>
      </c>
    </row>
    <row r="216" spans="1:19" ht="25.5" customHeight="1" x14ac:dyDescent="0.25">
      <c r="A216" s="6">
        <v>4</v>
      </c>
      <c r="B216" s="7" t="s">
        <v>42</v>
      </c>
      <c r="C216" s="8">
        <v>3852948</v>
      </c>
      <c r="D216" s="9" t="s">
        <v>43</v>
      </c>
      <c r="E216" s="9" t="s">
        <v>30</v>
      </c>
      <c r="F216" s="9" t="s">
        <v>26</v>
      </c>
      <c r="G216" s="10">
        <v>32143</v>
      </c>
      <c r="H216" s="10">
        <v>32143</v>
      </c>
      <c r="I216" s="11" t="s">
        <v>27</v>
      </c>
      <c r="J216" s="11"/>
      <c r="K216" s="12"/>
      <c r="L216" s="12"/>
      <c r="M216" s="12"/>
      <c r="N216" s="13"/>
      <c r="O216" s="19"/>
      <c r="P216" s="20"/>
      <c r="Q216" s="20"/>
      <c r="R216" s="25"/>
      <c r="S216" s="102" t="s">
        <v>115</v>
      </c>
    </row>
    <row r="217" spans="1:19" ht="25.5" customHeight="1" x14ac:dyDescent="0.25">
      <c r="A217" s="6">
        <v>5</v>
      </c>
      <c r="B217" s="26" t="s">
        <v>47</v>
      </c>
      <c r="C217" s="8">
        <v>45817642</v>
      </c>
      <c r="D217" s="9" t="s">
        <v>48</v>
      </c>
      <c r="E217" s="9" t="s">
        <v>37</v>
      </c>
      <c r="F217" s="9" t="s">
        <v>26</v>
      </c>
      <c r="G217" s="10">
        <v>41123</v>
      </c>
      <c r="H217" s="10">
        <v>41123</v>
      </c>
      <c r="I217" s="11" t="s">
        <v>27</v>
      </c>
      <c r="J217" s="11"/>
      <c r="K217" s="12"/>
      <c r="L217" s="12"/>
      <c r="M217" s="12"/>
      <c r="N217" s="27"/>
      <c r="O217" s="28"/>
      <c r="P217" s="29"/>
      <c r="Q217" s="16"/>
      <c r="R217" s="30"/>
      <c r="S217" s="102" t="s">
        <v>116</v>
      </c>
    </row>
    <row r="218" spans="1:19" ht="25.5" customHeight="1" x14ac:dyDescent="0.25">
      <c r="A218" s="6">
        <v>6</v>
      </c>
      <c r="B218" s="31" t="s">
        <v>52</v>
      </c>
      <c r="C218" s="8">
        <v>70335225</v>
      </c>
      <c r="D218" s="9" t="s">
        <v>53</v>
      </c>
      <c r="E218" s="9" t="s">
        <v>37</v>
      </c>
      <c r="F218" s="9" t="s">
        <v>26</v>
      </c>
      <c r="G218" s="32">
        <v>42676</v>
      </c>
      <c r="H218" s="32">
        <v>42676</v>
      </c>
      <c r="I218" s="11" t="s">
        <v>27</v>
      </c>
      <c r="J218" s="32"/>
      <c r="K218" s="12"/>
      <c r="L218" s="9"/>
      <c r="M218" s="32"/>
      <c r="N218" s="27"/>
      <c r="O218" s="9"/>
      <c r="P218" s="33"/>
      <c r="Q218" s="16"/>
      <c r="R218" s="25"/>
      <c r="S218" s="102" t="s">
        <v>117</v>
      </c>
    </row>
    <row r="219" spans="1:19" ht="25.5" customHeight="1" x14ac:dyDescent="0.25">
      <c r="A219" s="6">
        <v>7</v>
      </c>
      <c r="B219" s="31" t="s">
        <v>55</v>
      </c>
      <c r="C219" s="8">
        <v>3852732</v>
      </c>
      <c r="D219" s="9" t="s">
        <v>56</v>
      </c>
      <c r="E219" s="9" t="s">
        <v>30</v>
      </c>
      <c r="F219" s="9" t="s">
        <v>26</v>
      </c>
      <c r="G219" s="32">
        <v>42676</v>
      </c>
      <c r="H219" s="32">
        <v>42676</v>
      </c>
      <c r="I219" s="11" t="s">
        <v>27</v>
      </c>
      <c r="J219" s="32"/>
      <c r="K219" s="12"/>
      <c r="L219" s="9"/>
      <c r="M219" s="32"/>
      <c r="N219" s="27"/>
      <c r="O219" s="24"/>
      <c r="P219" s="34"/>
      <c r="Q219" s="16"/>
      <c r="R219" s="25"/>
      <c r="S219" s="102" t="s">
        <v>118</v>
      </c>
    </row>
    <row r="220" spans="1:19" s="37" customFormat="1" ht="19.5" customHeight="1" x14ac:dyDescent="0.25">
      <c r="A220" s="6">
        <v>8</v>
      </c>
      <c r="B220" s="31" t="s">
        <v>76</v>
      </c>
      <c r="C220" s="8">
        <v>3853765</v>
      </c>
      <c r="D220" s="9" t="s">
        <v>48</v>
      </c>
      <c r="E220" s="9" t="s">
        <v>58</v>
      </c>
      <c r="F220" s="9" t="s">
        <v>59</v>
      </c>
      <c r="G220" s="32">
        <v>42867</v>
      </c>
      <c r="H220" s="10">
        <v>43051</v>
      </c>
      <c r="I220" s="10">
        <v>43231</v>
      </c>
      <c r="J220" s="10" t="s">
        <v>69</v>
      </c>
      <c r="K220" s="43"/>
      <c r="L220" s="43"/>
      <c r="M220" s="43"/>
      <c r="N220" s="43"/>
      <c r="O220" s="43"/>
      <c r="P220" s="43"/>
      <c r="Q220" s="43"/>
      <c r="R220" s="43"/>
      <c r="S220" s="43"/>
    </row>
    <row r="221" spans="1:19" s="37" customFormat="1" ht="19.5" customHeight="1" x14ac:dyDescent="0.25">
      <c r="A221" s="6">
        <v>9</v>
      </c>
      <c r="B221" s="31" t="s">
        <v>111</v>
      </c>
      <c r="C221" s="12" t="s">
        <v>112</v>
      </c>
      <c r="D221" s="9" t="s">
        <v>48</v>
      </c>
      <c r="E221" s="9" t="s">
        <v>58</v>
      </c>
      <c r="F221" s="9" t="s">
        <v>59</v>
      </c>
      <c r="G221" s="32">
        <v>43144</v>
      </c>
      <c r="H221" s="32">
        <v>43144</v>
      </c>
      <c r="I221" s="10">
        <v>43232</v>
      </c>
      <c r="J221" s="10" t="s">
        <v>60</v>
      </c>
      <c r="K221" s="35"/>
      <c r="L221" s="12"/>
      <c r="M221" s="12"/>
      <c r="N221" s="13"/>
      <c r="O221" s="28"/>
      <c r="P221" s="36"/>
      <c r="Q221" s="36"/>
      <c r="R221" s="38"/>
      <c r="S221" s="38"/>
    </row>
    <row r="222" spans="1:19" s="37" customFormat="1" ht="25.5" customHeight="1" x14ac:dyDescent="0.25">
      <c r="A222" s="6">
        <v>10</v>
      </c>
      <c r="B222" s="31" t="s">
        <v>64</v>
      </c>
      <c r="C222" s="8">
        <v>47366375</v>
      </c>
      <c r="D222" s="9" t="s">
        <v>62</v>
      </c>
      <c r="E222" s="9" t="s">
        <v>30</v>
      </c>
      <c r="F222" s="9" t="s">
        <v>59</v>
      </c>
      <c r="G222" s="32">
        <v>42353</v>
      </c>
      <c r="H222" s="10">
        <v>43115</v>
      </c>
      <c r="I222" s="10">
        <v>43234</v>
      </c>
      <c r="J222" s="10" t="s">
        <v>60</v>
      </c>
      <c r="K222" s="35"/>
      <c r="L222" s="12"/>
      <c r="M222" s="12"/>
      <c r="N222" s="13"/>
      <c r="O222" s="39"/>
      <c r="P222" s="15"/>
      <c r="Q222" s="16"/>
      <c r="R222" s="30"/>
      <c r="S222" s="102" t="s">
        <v>119</v>
      </c>
    </row>
    <row r="223" spans="1:19" x14ac:dyDescent="0.25">
      <c r="A223" s="6">
        <v>11</v>
      </c>
      <c r="B223" s="44" t="s">
        <v>77</v>
      </c>
      <c r="C223" s="8" t="s">
        <v>78</v>
      </c>
      <c r="D223" s="45" t="s">
        <v>62</v>
      </c>
      <c r="E223" s="46" t="s">
        <v>37</v>
      </c>
      <c r="F223" s="46" t="s">
        <v>59</v>
      </c>
      <c r="G223" s="47">
        <v>43059</v>
      </c>
      <c r="H223" s="47">
        <v>43059</v>
      </c>
      <c r="I223" s="47">
        <v>43239</v>
      </c>
      <c r="J223" s="48" t="s">
        <v>69</v>
      </c>
      <c r="K223" s="49"/>
      <c r="L223" s="49"/>
      <c r="M223" s="49"/>
      <c r="N223" s="49"/>
      <c r="O223" s="49"/>
      <c r="P223" s="49"/>
      <c r="Q223" s="49"/>
      <c r="R223" s="49"/>
      <c r="S223" s="49"/>
    </row>
    <row r="224" spans="1:19" s="37" customFormat="1" ht="19.5" customHeight="1" x14ac:dyDescent="0.25">
      <c r="A224" s="6">
        <v>12</v>
      </c>
      <c r="B224" s="31" t="s">
        <v>88</v>
      </c>
      <c r="C224" s="8">
        <v>43469277</v>
      </c>
      <c r="D224" s="9" t="s">
        <v>48</v>
      </c>
      <c r="E224" s="9" t="s">
        <v>80</v>
      </c>
      <c r="F224" s="9" t="s">
        <v>59</v>
      </c>
      <c r="G224" s="32">
        <v>43009</v>
      </c>
      <c r="H224" s="10">
        <v>43160</v>
      </c>
      <c r="I224" s="10">
        <v>43251</v>
      </c>
      <c r="J224" s="32" t="s">
        <v>60</v>
      </c>
      <c r="K224" s="35"/>
      <c r="L224" s="12"/>
      <c r="M224" s="12"/>
      <c r="N224" s="13"/>
      <c r="O224" s="28"/>
      <c r="P224" s="36"/>
      <c r="Q224" s="36"/>
      <c r="R224" s="30"/>
      <c r="S224" s="30"/>
    </row>
    <row r="225" spans="1:19" s="37" customFormat="1" ht="25.5" customHeight="1" x14ac:dyDescent="0.25">
      <c r="A225" s="6">
        <v>13</v>
      </c>
      <c r="B225" s="7" t="s">
        <v>79</v>
      </c>
      <c r="C225" s="8">
        <v>3853711</v>
      </c>
      <c r="D225" s="9" t="s">
        <v>62</v>
      </c>
      <c r="E225" s="9" t="s">
        <v>80</v>
      </c>
      <c r="F225" s="9" t="s">
        <v>59</v>
      </c>
      <c r="G225" s="32">
        <v>42065</v>
      </c>
      <c r="H225" s="10">
        <v>43070</v>
      </c>
      <c r="I225" s="10">
        <v>43251</v>
      </c>
      <c r="J225" s="10" t="s">
        <v>81</v>
      </c>
      <c r="K225" s="12" t="s">
        <v>123</v>
      </c>
      <c r="L225" s="28">
        <v>9958916</v>
      </c>
      <c r="M225" s="10">
        <v>43160</v>
      </c>
      <c r="N225" s="13">
        <v>1947.9</v>
      </c>
      <c r="O225" s="39">
        <v>30</v>
      </c>
      <c r="P225" s="36"/>
      <c r="Q225" s="16">
        <v>30</v>
      </c>
      <c r="R225" s="30"/>
      <c r="S225" s="102" t="s">
        <v>119</v>
      </c>
    </row>
    <row r="226" spans="1:19" s="37" customFormat="1" ht="25.5" customHeight="1" x14ac:dyDescent="0.25">
      <c r="A226" s="6">
        <v>14</v>
      </c>
      <c r="B226" s="31" t="s">
        <v>82</v>
      </c>
      <c r="C226" s="8">
        <v>3853012</v>
      </c>
      <c r="D226" s="9" t="s">
        <v>48</v>
      </c>
      <c r="E226" s="9" t="s">
        <v>58</v>
      </c>
      <c r="F226" s="9" t="s">
        <v>59</v>
      </c>
      <c r="G226" s="32">
        <v>42461</v>
      </c>
      <c r="H226" s="10">
        <v>43070</v>
      </c>
      <c r="I226" s="10">
        <v>43251</v>
      </c>
      <c r="J226" s="10" t="s">
        <v>81</v>
      </c>
      <c r="K226" s="23" t="s">
        <v>137</v>
      </c>
      <c r="L226" s="23" t="s">
        <v>140</v>
      </c>
      <c r="M226" s="10">
        <v>43191</v>
      </c>
      <c r="N226" s="27">
        <v>2841.5</v>
      </c>
      <c r="O226" s="50">
        <v>30</v>
      </c>
      <c r="P226" s="51">
        <v>12</v>
      </c>
      <c r="Q226" s="16">
        <f>+O226-P226</f>
        <v>18</v>
      </c>
      <c r="R226" s="30"/>
      <c r="S226" s="102"/>
    </row>
    <row r="227" spans="1:19" s="37" customFormat="1" ht="19.5" customHeight="1" x14ac:dyDescent="0.25">
      <c r="A227" s="6">
        <v>15</v>
      </c>
      <c r="B227" s="31" t="s">
        <v>84</v>
      </c>
      <c r="C227" s="8">
        <v>73133868</v>
      </c>
      <c r="D227" s="9" t="s">
        <v>62</v>
      </c>
      <c r="E227" s="9" t="s">
        <v>37</v>
      </c>
      <c r="F227" s="9" t="s">
        <v>59</v>
      </c>
      <c r="G227" s="10">
        <v>42795</v>
      </c>
      <c r="H227" s="10">
        <v>43070</v>
      </c>
      <c r="I227" s="10">
        <v>43251</v>
      </c>
      <c r="J227" s="10" t="s">
        <v>81</v>
      </c>
      <c r="K227" s="23" t="s">
        <v>123</v>
      </c>
      <c r="L227" s="23" t="s">
        <v>122</v>
      </c>
      <c r="M227" s="10">
        <v>43160</v>
      </c>
      <c r="N227" s="27">
        <v>1652.4</v>
      </c>
      <c r="O227" s="50">
        <v>30</v>
      </c>
      <c r="P227" s="51">
        <v>7</v>
      </c>
      <c r="Q227" s="16">
        <f>+O227-P227</f>
        <v>23</v>
      </c>
      <c r="R227" s="30"/>
      <c r="S227" s="30"/>
    </row>
    <row r="228" spans="1:19" s="37" customFormat="1" ht="19.5" customHeight="1" x14ac:dyDescent="0.25">
      <c r="A228" s="6">
        <v>16</v>
      </c>
      <c r="B228" s="31" t="s">
        <v>85</v>
      </c>
      <c r="C228" s="8">
        <v>42182678</v>
      </c>
      <c r="D228" s="9" t="s">
        <v>48</v>
      </c>
      <c r="E228" s="9" t="s">
        <v>30</v>
      </c>
      <c r="F228" s="9" t="s">
        <v>59</v>
      </c>
      <c r="G228" s="10">
        <v>42795</v>
      </c>
      <c r="H228" s="10">
        <v>43070</v>
      </c>
      <c r="I228" s="10">
        <v>43251</v>
      </c>
      <c r="J228" s="10" t="s">
        <v>81</v>
      </c>
      <c r="K228" s="23" t="s">
        <v>123</v>
      </c>
      <c r="L228" s="9">
        <v>9958915</v>
      </c>
      <c r="M228" s="10">
        <v>43160</v>
      </c>
      <c r="N228" s="27">
        <v>2750.2</v>
      </c>
      <c r="O228" s="16">
        <v>30</v>
      </c>
      <c r="P228" s="51"/>
      <c r="Q228" s="16">
        <v>30</v>
      </c>
      <c r="R228" s="30"/>
      <c r="S228" s="7"/>
    </row>
    <row r="229" spans="1:19" s="37" customFormat="1" ht="19.5" customHeight="1" x14ac:dyDescent="0.25">
      <c r="A229" s="6">
        <v>17</v>
      </c>
      <c r="B229" s="31" t="s">
        <v>127</v>
      </c>
      <c r="C229" s="12" t="s">
        <v>128</v>
      </c>
      <c r="D229" s="9" t="s">
        <v>129</v>
      </c>
      <c r="E229" s="9" t="s">
        <v>30</v>
      </c>
      <c r="F229" s="9" t="s">
        <v>59</v>
      </c>
      <c r="G229" s="32">
        <v>43160</v>
      </c>
      <c r="H229" s="32">
        <v>43160</v>
      </c>
      <c r="I229" s="10">
        <v>43251</v>
      </c>
      <c r="J229" s="10" t="s">
        <v>60</v>
      </c>
      <c r="K229" s="35"/>
      <c r="L229" s="12"/>
      <c r="M229" s="12"/>
      <c r="N229" s="13"/>
      <c r="O229" s="28"/>
      <c r="P229" s="36"/>
      <c r="Q229" s="36"/>
      <c r="R229" s="38"/>
      <c r="S229" s="38"/>
    </row>
    <row r="230" spans="1:19" s="37" customFormat="1" ht="19.5" customHeight="1" x14ac:dyDescent="0.25">
      <c r="A230" s="6">
        <v>18</v>
      </c>
      <c r="B230" s="44" t="s">
        <v>93</v>
      </c>
      <c r="C230" s="105">
        <v>43083772</v>
      </c>
      <c r="D230" s="106" t="s">
        <v>62</v>
      </c>
      <c r="E230" s="106" t="s">
        <v>30</v>
      </c>
      <c r="F230" s="106" t="s">
        <v>59</v>
      </c>
      <c r="G230" s="48">
        <v>42802</v>
      </c>
      <c r="H230" s="48">
        <v>43077</v>
      </c>
      <c r="I230" s="48">
        <v>43258</v>
      </c>
      <c r="J230" s="107" t="s">
        <v>81</v>
      </c>
      <c r="K230" s="108" t="s">
        <v>123</v>
      </c>
      <c r="L230" s="46">
        <v>9958926</v>
      </c>
      <c r="M230" s="109">
        <v>43167</v>
      </c>
      <c r="N230" s="110">
        <v>1933.6</v>
      </c>
      <c r="O230" s="111">
        <v>30</v>
      </c>
      <c r="P230" s="112"/>
      <c r="Q230" s="111">
        <v>30</v>
      </c>
      <c r="R230" s="113"/>
      <c r="S230" s="114"/>
    </row>
    <row r="231" spans="1:19" s="37" customFormat="1" ht="23.25" customHeight="1" x14ac:dyDescent="0.25">
      <c r="A231" s="6">
        <v>19</v>
      </c>
      <c r="B231" s="31" t="s">
        <v>142</v>
      </c>
      <c r="C231" s="8">
        <v>72486543</v>
      </c>
      <c r="D231" s="9" t="s">
        <v>62</v>
      </c>
      <c r="E231" s="9" t="s">
        <v>37</v>
      </c>
      <c r="F231" s="9" t="s">
        <v>59</v>
      </c>
      <c r="G231" s="32">
        <v>43175</v>
      </c>
      <c r="H231" s="10">
        <v>43175</v>
      </c>
      <c r="I231" s="10">
        <v>43266</v>
      </c>
      <c r="J231" s="10" t="s">
        <v>60</v>
      </c>
      <c r="K231" s="35"/>
      <c r="L231" s="12"/>
      <c r="M231" s="12"/>
      <c r="N231" s="13"/>
      <c r="O231" s="39"/>
      <c r="P231" s="15"/>
      <c r="Q231" s="16"/>
      <c r="R231" s="30"/>
      <c r="S231" s="30"/>
    </row>
    <row r="232" spans="1:19" s="37" customFormat="1" ht="19.5" customHeight="1" x14ac:dyDescent="0.25">
      <c r="A232" s="6">
        <v>20</v>
      </c>
      <c r="B232" s="31" t="s">
        <v>92</v>
      </c>
      <c r="C232" s="8">
        <v>46941245</v>
      </c>
      <c r="D232" s="9" t="s">
        <v>62</v>
      </c>
      <c r="E232" s="9" t="s">
        <v>30</v>
      </c>
      <c r="F232" s="9" t="s">
        <v>59</v>
      </c>
      <c r="G232" s="32">
        <v>43009</v>
      </c>
      <c r="H232" s="10">
        <v>43101</v>
      </c>
      <c r="I232" s="10">
        <v>43281</v>
      </c>
      <c r="J232" s="32" t="s">
        <v>69</v>
      </c>
      <c r="K232" s="35"/>
      <c r="L232" s="12"/>
      <c r="M232" s="12"/>
      <c r="N232" s="13"/>
      <c r="O232" s="28"/>
      <c r="P232" s="36"/>
      <c r="Q232" s="36"/>
      <c r="R232" s="30"/>
      <c r="S232" s="30"/>
    </row>
    <row r="233" spans="1:19" s="37" customFormat="1" ht="19.5" customHeight="1" x14ac:dyDescent="0.25">
      <c r="A233" s="6">
        <v>21</v>
      </c>
      <c r="B233" s="31" t="s">
        <v>102</v>
      </c>
      <c r="C233" s="8">
        <v>71033364</v>
      </c>
      <c r="D233" s="9" t="s">
        <v>103</v>
      </c>
      <c r="E233" s="9" t="s">
        <v>104</v>
      </c>
      <c r="F233" s="9" t="s">
        <v>59</v>
      </c>
      <c r="G233" s="32">
        <v>43102</v>
      </c>
      <c r="H233" s="32">
        <v>43161</v>
      </c>
      <c r="I233" s="10">
        <v>43288</v>
      </c>
      <c r="J233" s="10" t="s">
        <v>136</v>
      </c>
      <c r="K233" s="35"/>
      <c r="L233" s="12"/>
      <c r="M233" s="12"/>
      <c r="N233" s="13"/>
      <c r="O233" s="28"/>
      <c r="P233" s="36"/>
      <c r="Q233" s="36"/>
      <c r="R233" s="38"/>
      <c r="S233" s="38"/>
    </row>
    <row r="234" spans="1:19" s="37" customFormat="1" ht="19.5" customHeight="1" x14ac:dyDescent="0.25">
      <c r="A234" s="6">
        <v>22</v>
      </c>
      <c r="B234" s="31" t="s">
        <v>101</v>
      </c>
      <c r="C234" s="8">
        <v>3853646</v>
      </c>
      <c r="D234" s="9" t="s">
        <v>48</v>
      </c>
      <c r="E234" s="9" t="s">
        <v>80</v>
      </c>
      <c r="F234" s="9" t="s">
        <v>59</v>
      </c>
      <c r="G234" s="32">
        <v>43109</v>
      </c>
      <c r="H234" s="32">
        <v>43199</v>
      </c>
      <c r="I234" s="10">
        <v>43289</v>
      </c>
      <c r="J234" s="10" t="s">
        <v>60</v>
      </c>
      <c r="K234" s="35"/>
      <c r="L234" s="12"/>
      <c r="M234" s="12"/>
      <c r="N234" s="13"/>
      <c r="O234" s="28"/>
      <c r="P234" s="36"/>
      <c r="Q234" s="36"/>
      <c r="R234" s="38"/>
      <c r="S234" s="38"/>
    </row>
    <row r="235" spans="1:19" x14ac:dyDescent="0.25">
      <c r="A235" s="6">
        <v>23</v>
      </c>
      <c r="B235" s="31" t="s">
        <v>132</v>
      </c>
      <c r="C235" s="8">
        <v>42505862</v>
      </c>
      <c r="D235" s="9" t="s">
        <v>62</v>
      </c>
      <c r="E235" s="9" t="s">
        <v>58</v>
      </c>
      <c r="F235" s="9" t="s">
        <v>59</v>
      </c>
      <c r="G235" s="120">
        <v>43200</v>
      </c>
      <c r="H235" s="32">
        <v>43200</v>
      </c>
      <c r="I235" s="32">
        <v>43290</v>
      </c>
      <c r="J235" s="10" t="s">
        <v>60</v>
      </c>
      <c r="K235" s="53"/>
      <c r="L235" s="53"/>
      <c r="M235" s="53"/>
      <c r="N235" s="53"/>
      <c r="O235" s="53"/>
      <c r="P235" s="53"/>
      <c r="Q235" s="53"/>
      <c r="R235" s="53"/>
      <c r="S235" s="53"/>
    </row>
    <row r="236" spans="1:19" x14ac:dyDescent="0.25">
      <c r="A236" s="6">
        <v>24</v>
      </c>
      <c r="B236" s="31" t="s">
        <v>133</v>
      </c>
      <c r="C236" s="8">
        <v>3866210</v>
      </c>
      <c r="D236" s="9" t="s">
        <v>48</v>
      </c>
      <c r="E236" s="9" t="s">
        <v>58</v>
      </c>
      <c r="F236" s="9" t="s">
        <v>59</v>
      </c>
      <c r="G236" s="120">
        <v>43200</v>
      </c>
      <c r="H236" s="32">
        <v>43200</v>
      </c>
      <c r="I236" s="32">
        <v>43290</v>
      </c>
      <c r="J236" s="10" t="s">
        <v>60</v>
      </c>
      <c r="K236" s="53"/>
      <c r="L236" s="53"/>
      <c r="M236" s="53"/>
      <c r="N236" s="53"/>
      <c r="O236" s="53"/>
      <c r="P236" s="53"/>
      <c r="Q236" s="53"/>
      <c r="R236" s="53"/>
      <c r="S236" s="53"/>
    </row>
    <row r="237" spans="1:19" x14ac:dyDescent="0.25">
      <c r="A237" s="6">
        <v>25</v>
      </c>
      <c r="B237" s="31" t="s">
        <v>134</v>
      </c>
      <c r="C237" s="8">
        <v>3898666</v>
      </c>
      <c r="D237" s="9" t="s">
        <v>48</v>
      </c>
      <c r="E237" s="9" t="s">
        <v>37</v>
      </c>
      <c r="F237" s="9" t="s">
        <v>59</v>
      </c>
      <c r="G237" s="120">
        <v>43200</v>
      </c>
      <c r="H237" s="32">
        <v>43200</v>
      </c>
      <c r="I237" s="32">
        <v>43290</v>
      </c>
      <c r="J237" s="10" t="s">
        <v>60</v>
      </c>
      <c r="K237" s="53"/>
      <c r="L237" s="53"/>
      <c r="M237" s="53"/>
      <c r="N237" s="53"/>
      <c r="O237" s="53"/>
      <c r="P237" s="53"/>
      <c r="Q237" s="53"/>
      <c r="R237" s="53"/>
      <c r="S237" s="53"/>
    </row>
    <row r="238" spans="1:19" s="37" customFormat="1" ht="25.5" customHeight="1" x14ac:dyDescent="0.25">
      <c r="A238" s="6">
        <v>26</v>
      </c>
      <c r="B238" s="31" t="s">
        <v>61</v>
      </c>
      <c r="C238" s="8">
        <v>47055672</v>
      </c>
      <c r="D238" s="9" t="s">
        <v>62</v>
      </c>
      <c r="E238" s="9" t="s">
        <v>37</v>
      </c>
      <c r="F238" s="9" t="s">
        <v>59</v>
      </c>
      <c r="G238" s="32">
        <v>42835</v>
      </c>
      <c r="H238" s="10">
        <v>43200</v>
      </c>
      <c r="I238" s="10">
        <v>43290</v>
      </c>
      <c r="J238" s="10" t="s">
        <v>60</v>
      </c>
      <c r="K238" s="121" t="s">
        <v>137</v>
      </c>
      <c r="L238" s="42" t="s">
        <v>138</v>
      </c>
      <c r="M238" s="42" t="s">
        <v>139</v>
      </c>
      <c r="N238" s="122">
        <v>1819.7</v>
      </c>
      <c r="O238" s="123">
        <v>30</v>
      </c>
      <c r="P238" s="36">
        <v>3</v>
      </c>
      <c r="Q238" s="36">
        <f>+O238-P238</f>
        <v>27</v>
      </c>
      <c r="R238" s="38"/>
      <c r="S238" s="103"/>
    </row>
    <row r="239" spans="1:19" s="37" customFormat="1" ht="25.5" customHeight="1" x14ac:dyDescent="0.25">
      <c r="A239" s="6">
        <v>27</v>
      </c>
      <c r="B239" s="31" t="s">
        <v>73</v>
      </c>
      <c r="C239" s="8">
        <v>75600963</v>
      </c>
      <c r="D239" s="9" t="s">
        <v>62</v>
      </c>
      <c r="E239" s="9" t="s">
        <v>37</v>
      </c>
      <c r="F239" s="9" t="s">
        <v>59</v>
      </c>
      <c r="G239" s="32">
        <v>42614</v>
      </c>
      <c r="H239" s="40">
        <v>42856</v>
      </c>
      <c r="I239" s="40">
        <v>43312</v>
      </c>
      <c r="J239" s="10" t="s">
        <v>60</v>
      </c>
      <c r="K239" s="12"/>
      <c r="L239" s="9"/>
      <c r="M239" s="32"/>
      <c r="N239" s="13"/>
      <c r="O239" s="9"/>
      <c r="P239" s="36"/>
      <c r="Q239" s="16"/>
      <c r="R239" s="30"/>
      <c r="S239" s="102" t="s">
        <v>119</v>
      </c>
    </row>
    <row r="240" spans="1:19" s="37" customFormat="1" ht="19.5" customHeight="1" x14ac:dyDescent="0.25">
      <c r="A240" s="6">
        <v>28</v>
      </c>
      <c r="B240" s="31" t="s">
        <v>68</v>
      </c>
      <c r="C240" s="8">
        <v>42703795</v>
      </c>
      <c r="D240" s="9" t="s">
        <v>48</v>
      </c>
      <c r="E240" s="9" t="s">
        <v>37</v>
      </c>
      <c r="F240" s="9" t="s">
        <v>59</v>
      </c>
      <c r="G240" s="32">
        <v>42948</v>
      </c>
      <c r="H240" s="40">
        <v>42856</v>
      </c>
      <c r="I240" s="40">
        <v>43343</v>
      </c>
      <c r="J240" s="10" t="s">
        <v>136</v>
      </c>
      <c r="K240" s="7"/>
      <c r="L240" s="9"/>
      <c r="M240" s="9"/>
      <c r="N240" s="13"/>
      <c r="O240" s="9"/>
      <c r="P240" s="36"/>
      <c r="Q240" s="16"/>
      <c r="R240" s="30"/>
      <c r="S240" s="7"/>
    </row>
    <row r="241" spans="1:19" s="37" customFormat="1" ht="25.5" customHeight="1" x14ac:dyDescent="0.25">
      <c r="A241" s="6">
        <v>29</v>
      </c>
      <c r="B241" s="41" t="s">
        <v>70</v>
      </c>
      <c r="C241" s="42" t="s">
        <v>71</v>
      </c>
      <c r="D241" s="39" t="s">
        <v>48</v>
      </c>
      <c r="E241" s="39" t="s">
        <v>58</v>
      </c>
      <c r="F241" s="39" t="s">
        <v>59</v>
      </c>
      <c r="G241" s="40">
        <v>42614</v>
      </c>
      <c r="H241" s="40">
        <v>42856</v>
      </c>
      <c r="I241" s="40">
        <v>43343</v>
      </c>
      <c r="J241" s="10" t="s">
        <v>136</v>
      </c>
      <c r="K241" s="12"/>
      <c r="L241" s="9"/>
      <c r="M241" s="32"/>
      <c r="N241" s="13"/>
      <c r="O241" s="39"/>
      <c r="P241" s="36"/>
      <c r="Q241" s="16"/>
      <c r="R241" s="30"/>
      <c r="S241" s="102" t="s">
        <v>118</v>
      </c>
    </row>
    <row r="242" spans="1:19" s="37" customFormat="1" ht="19.5" customHeight="1" x14ac:dyDescent="0.25">
      <c r="A242" s="6">
        <v>30</v>
      </c>
      <c r="B242" s="31" t="s">
        <v>86</v>
      </c>
      <c r="C242" s="8">
        <v>44804254</v>
      </c>
      <c r="D242" s="9" t="s">
        <v>87</v>
      </c>
      <c r="E242" s="9" t="s">
        <v>37</v>
      </c>
      <c r="F242" s="9" t="s">
        <v>59</v>
      </c>
      <c r="G242" s="32">
        <v>42980</v>
      </c>
      <c r="H242" s="10">
        <v>43161</v>
      </c>
      <c r="I242" s="10">
        <v>43344</v>
      </c>
      <c r="J242" s="10" t="s">
        <v>81</v>
      </c>
      <c r="K242" s="35"/>
      <c r="L242" s="12"/>
      <c r="M242" s="12"/>
      <c r="N242" s="13"/>
      <c r="O242" s="28"/>
      <c r="P242" s="36"/>
      <c r="Q242" s="36"/>
      <c r="R242" s="30"/>
      <c r="S242" s="30"/>
    </row>
    <row r="243" spans="1:19" s="37" customFormat="1" ht="25.5" customHeight="1" x14ac:dyDescent="0.25">
      <c r="A243" s="6">
        <v>31</v>
      </c>
      <c r="B243" s="31" t="s">
        <v>74</v>
      </c>
      <c r="C243" s="8">
        <v>3851191</v>
      </c>
      <c r="D243" s="9" t="s">
        <v>48</v>
      </c>
      <c r="E243" s="9" t="s">
        <v>58</v>
      </c>
      <c r="F243" s="9" t="s">
        <v>59</v>
      </c>
      <c r="G243" s="32">
        <v>42586</v>
      </c>
      <c r="H243" s="32">
        <v>42859</v>
      </c>
      <c r="I243" s="32">
        <v>43346</v>
      </c>
      <c r="J243" s="32" t="s">
        <v>69</v>
      </c>
      <c r="K243" s="12"/>
      <c r="L243" s="9"/>
      <c r="M243" s="32"/>
      <c r="N243" s="13"/>
      <c r="O243" s="9"/>
      <c r="P243" s="36"/>
      <c r="Q243" s="16"/>
      <c r="R243" s="30"/>
      <c r="S243" s="102" t="s">
        <v>119</v>
      </c>
    </row>
    <row r="244" spans="1:19" s="37" customFormat="1" ht="19.5" customHeight="1" x14ac:dyDescent="0.25">
      <c r="A244" s="6">
        <v>32</v>
      </c>
      <c r="B244" s="31" t="s">
        <v>95</v>
      </c>
      <c r="C244" s="8">
        <v>72108925</v>
      </c>
      <c r="D244" s="9" t="s">
        <v>96</v>
      </c>
      <c r="E244" s="9" t="s">
        <v>97</v>
      </c>
      <c r="F244" s="9" t="s">
        <v>59</v>
      </c>
      <c r="G244" s="32">
        <v>42987</v>
      </c>
      <c r="H244" s="32">
        <v>43168</v>
      </c>
      <c r="I244" s="10">
        <v>43351</v>
      </c>
      <c r="J244" s="10" t="s">
        <v>81</v>
      </c>
      <c r="K244" s="35"/>
      <c r="L244" s="12"/>
      <c r="M244" s="12"/>
      <c r="N244" s="13"/>
      <c r="O244" s="28"/>
      <c r="P244" s="36"/>
      <c r="Q244" s="36"/>
      <c r="R244" s="38"/>
      <c r="S244" s="38"/>
    </row>
    <row r="245" spans="1:19" x14ac:dyDescent="0.25">
      <c r="B245" s="119" t="s">
        <v>130</v>
      </c>
    </row>
    <row r="246" spans="1:19" x14ac:dyDescent="0.25">
      <c r="K246" t="s">
        <v>141</v>
      </c>
    </row>
    <row r="251" spans="1:19" ht="21.75" customHeight="1" x14ac:dyDescent="0.3">
      <c r="B251" s="180" t="s">
        <v>135</v>
      </c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</row>
    <row r="252" spans="1:19" ht="20.25" customHeight="1" thickBot="1" x14ac:dyDescent="0.35">
      <c r="A252" s="1"/>
      <c r="B252" s="180" t="s">
        <v>0</v>
      </c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</row>
    <row r="253" spans="1:19" ht="21" customHeight="1" x14ac:dyDescent="0.25">
      <c r="A253" s="185" t="s">
        <v>1</v>
      </c>
      <c r="B253" s="185" t="s">
        <v>2</v>
      </c>
      <c r="C253" s="185" t="s">
        <v>3</v>
      </c>
      <c r="D253" s="185" t="s">
        <v>4</v>
      </c>
      <c r="E253" s="185" t="s">
        <v>5</v>
      </c>
      <c r="F253" s="185" t="s">
        <v>6</v>
      </c>
      <c r="G253" s="187" t="s">
        <v>7</v>
      </c>
      <c r="H253" s="189" t="s">
        <v>8</v>
      </c>
      <c r="I253" s="190"/>
      <c r="J253" s="191" t="s">
        <v>9</v>
      </c>
      <c r="K253" s="193" t="s">
        <v>10</v>
      </c>
      <c r="L253" s="194"/>
      <c r="M253" s="194"/>
      <c r="N253" s="194"/>
      <c r="O253" s="195"/>
      <c r="P253" s="197" t="s">
        <v>120</v>
      </c>
      <c r="Q253" s="197"/>
      <c r="R253" s="187" t="s">
        <v>12</v>
      </c>
      <c r="S253" s="185" t="s">
        <v>13</v>
      </c>
    </row>
    <row r="254" spans="1:19" ht="21.75" customHeight="1" x14ac:dyDescent="0.25">
      <c r="A254" s="186"/>
      <c r="B254" s="186"/>
      <c r="C254" s="186"/>
      <c r="D254" s="186"/>
      <c r="E254" s="186"/>
      <c r="F254" s="186"/>
      <c r="G254" s="188"/>
      <c r="H254" s="2" t="s">
        <v>14</v>
      </c>
      <c r="I254" s="3" t="s">
        <v>15</v>
      </c>
      <c r="J254" s="192"/>
      <c r="K254" s="124" t="s">
        <v>16</v>
      </c>
      <c r="L254" s="124" t="s">
        <v>17</v>
      </c>
      <c r="M254" s="5" t="s">
        <v>18</v>
      </c>
      <c r="N254" s="124" t="s">
        <v>19</v>
      </c>
      <c r="O254" s="124" t="s">
        <v>20</v>
      </c>
      <c r="P254" s="124" t="s">
        <v>21</v>
      </c>
      <c r="Q254" s="124" t="s">
        <v>22</v>
      </c>
      <c r="R254" s="188"/>
      <c r="S254" s="186"/>
    </row>
    <row r="255" spans="1:19" ht="19.5" customHeight="1" x14ac:dyDescent="0.25">
      <c r="A255" s="6">
        <v>1</v>
      </c>
      <c r="B255" s="7" t="s">
        <v>23</v>
      </c>
      <c r="C255" s="8">
        <v>3852026</v>
      </c>
      <c r="D255" s="9" t="s">
        <v>24</v>
      </c>
      <c r="E255" s="9" t="s">
        <v>25</v>
      </c>
      <c r="F255" s="9" t="s">
        <v>26</v>
      </c>
      <c r="G255" s="10">
        <v>42856</v>
      </c>
      <c r="H255" s="10">
        <v>42856</v>
      </c>
      <c r="I255" s="11" t="s">
        <v>27</v>
      </c>
      <c r="J255" s="11"/>
      <c r="K255" s="12"/>
      <c r="L255" s="12"/>
      <c r="M255" s="12"/>
      <c r="N255" s="13"/>
      <c r="O255" s="14"/>
      <c r="P255" s="15"/>
      <c r="Q255" s="16"/>
      <c r="R255" s="7"/>
      <c r="S255" s="7"/>
    </row>
    <row r="256" spans="1:19" ht="22.5" customHeight="1" x14ac:dyDescent="0.25">
      <c r="A256" s="6">
        <v>2</v>
      </c>
      <c r="B256" s="7" t="s">
        <v>28</v>
      </c>
      <c r="C256" s="17">
        <v>2842379</v>
      </c>
      <c r="D256" s="9" t="s">
        <v>29</v>
      </c>
      <c r="E256" s="9" t="s">
        <v>30</v>
      </c>
      <c r="F256" s="18" t="s">
        <v>26</v>
      </c>
      <c r="G256" s="10">
        <v>41641</v>
      </c>
      <c r="H256" s="10">
        <v>41641</v>
      </c>
      <c r="I256" s="11" t="s">
        <v>27</v>
      </c>
      <c r="J256" s="11"/>
      <c r="K256" s="12" t="s">
        <v>123</v>
      </c>
      <c r="L256" s="12" t="s">
        <v>124</v>
      </c>
      <c r="M256" s="12" t="s">
        <v>125</v>
      </c>
      <c r="N256" s="13">
        <v>4423</v>
      </c>
      <c r="O256" s="19">
        <v>30</v>
      </c>
      <c r="P256" s="20">
        <v>30</v>
      </c>
      <c r="Q256" s="21"/>
      <c r="R256" s="22"/>
      <c r="S256" s="22"/>
    </row>
    <row r="257" spans="1:19" ht="25.5" customHeight="1" x14ac:dyDescent="0.25">
      <c r="A257" s="6">
        <v>3</v>
      </c>
      <c r="B257" s="7" t="s">
        <v>35</v>
      </c>
      <c r="C257" s="8">
        <v>46032383</v>
      </c>
      <c r="D257" s="9" t="s">
        <v>36</v>
      </c>
      <c r="E257" s="9" t="s">
        <v>37</v>
      </c>
      <c r="F257" s="9" t="s">
        <v>26</v>
      </c>
      <c r="G257" s="10">
        <v>41792</v>
      </c>
      <c r="H257" s="10">
        <v>41792</v>
      </c>
      <c r="I257" s="11" t="s">
        <v>27</v>
      </c>
      <c r="J257" s="11"/>
      <c r="K257" s="23"/>
      <c r="L257" s="23"/>
      <c r="M257" s="23"/>
      <c r="N257" s="23"/>
      <c r="O257" s="24"/>
      <c r="P257" s="20"/>
      <c r="Q257" s="20"/>
      <c r="R257" s="25"/>
      <c r="S257" s="102" t="s">
        <v>121</v>
      </c>
    </row>
    <row r="258" spans="1:19" ht="25.5" customHeight="1" x14ac:dyDescent="0.25">
      <c r="A258" s="6">
        <v>4</v>
      </c>
      <c r="B258" s="7" t="s">
        <v>42</v>
      </c>
      <c r="C258" s="8">
        <v>3852948</v>
      </c>
      <c r="D258" s="9" t="s">
        <v>43</v>
      </c>
      <c r="E258" s="9" t="s">
        <v>30</v>
      </c>
      <c r="F258" s="9" t="s">
        <v>26</v>
      </c>
      <c r="G258" s="10">
        <v>32143</v>
      </c>
      <c r="H258" s="10">
        <v>32143</v>
      </c>
      <c r="I258" s="11" t="s">
        <v>27</v>
      </c>
      <c r="J258" s="11"/>
      <c r="K258" s="12"/>
      <c r="L258" s="12"/>
      <c r="M258" s="12"/>
      <c r="N258" s="13"/>
      <c r="O258" s="19"/>
      <c r="P258" s="20"/>
      <c r="Q258" s="20"/>
      <c r="R258" s="25"/>
      <c r="S258" s="102" t="s">
        <v>115</v>
      </c>
    </row>
    <row r="259" spans="1:19" ht="25.5" customHeight="1" x14ac:dyDescent="0.25">
      <c r="A259" s="6">
        <v>5</v>
      </c>
      <c r="B259" s="26" t="s">
        <v>47</v>
      </c>
      <c r="C259" s="8">
        <v>45817642</v>
      </c>
      <c r="D259" s="9" t="s">
        <v>48</v>
      </c>
      <c r="E259" s="9" t="s">
        <v>37</v>
      </c>
      <c r="F259" s="9" t="s">
        <v>26</v>
      </c>
      <c r="G259" s="10">
        <v>41123</v>
      </c>
      <c r="H259" s="10">
        <v>41123</v>
      </c>
      <c r="I259" s="11" t="s">
        <v>27</v>
      </c>
      <c r="J259" s="11"/>
      <c r="K259" s="12"/>
      <c r="L259" s="12"/>
      <c r="M259" s="12"/>
      <c r="N259" s="27"/>
      <c r="O259" s="28"/>
      <c r="P259" s="29"/>
      <c r="Q259" s="16"/>
      <c r="R259" s="30"/>
      <c r="S259" s="102" t="s">
        <v>116</v>
      </c>
    </row>
    <row r="260" spans="1:19" ht="25.5" customHeight="1" x14ac:dyDescent="0.25">
      <c r="A260" s="6">
        <v>6</v>
      </c>
      <c r="B260" s="31" t="s">
        <v>52</v>
      </c>
      <c r="C260" s="8">
        <v>70335225</v>
      </c>
      <c r="D260" s="9" t="s">
        <v>53</v>
      </c>
      <c r="E260" s="9" t="s">
        <v>37</v>
      </c>
      <c r="F260" s="9" t="s">
        <v>26</v>
      </c>
      <c r="G260" s="32">
        <v>42676</v>
      </c>
      <c r="H260" s="32">
        <v>42676</v>
      </c>
      <c r="I260" s="11" t="s">
        <v>27</v>
      </c>
      <c r="J260" s="32"/>
      <c r="K260" s="12"/>
      <c r="L260" s="9"/>
      <c r="M260" s="32"/>
      <c r="N260" s="27"/>
      <c r="O260" s="9"/>
      <c r="P260" s="33"/>
      <c r="Q260" s="16"/>
      <c r="R260" s="25"/>
      <c r="S260" s="102" t="s">
        <v>117</v>
      </c>
    </row>
    <row r="261" spans="1:19" ht="25.5" customHeight="1" x14ac:dyDescent="0.25">
      <c r="A261" s="6">
        <v>7</v>
      </c>
      <c r="B261" s="31" t="s">
        <v>55</v>
      </c>
      <c r="C261" s="8">
        <v>3852732</v>
      </c>
      <c r="D261" s="9" t="s">
        <v>56</v>
      </c>
      <c r="E261" s="9" t="s">
        <v>30</v>
      </c>
      <c r="F261" s="9" t="s">
        <v>26</v>
      </c>
      <c r="G261" s="32">
        <v>42676</v>
      </c>
      <c r="H261" s="32">
        <v>42676</v>
      </c>
      <c r="I261" s="11" t="s">
        <v>27</v>
      </c>
      <c r="J261" s="32"/>
      <c r="K261" s="12"/>
      <c r="L261" s="9"/>
      <c r="M261" s="32"/>
      <c r="N261" s="27"/>
      <c r="O261" s="24"/>
      <c r="P261" s="34"/>
      <c r="Q261" s="16"/>
      <c r="R261" s="25"/>
      <c r="S261" s="102" t="s">
        <v>118</v>
      </c>
    </row>
    <row r="262" spans="1:19" s="37" customFormat="1" ht="19.5" customHeight="1" x14ac:dyDescent="0.25">
      <c r="A262" s="6">
        <v>8</v>
      </c>
      <c r="B262" s="31" t="s">
        <v>76</v>
      </c>
      <c r="C262" s="8">
        <v>3853765</v>
      </c>
      <c r="D262" s="9" t="s">
        <v>48</v>
      </c>
      <c r="E262" s="9" t="s">
        <v>58</v>
      </c>
      <c r="F262" s="9" t="s">
        <v>59</v>
      </c>
      <c r="G262" s="32">
        <v>42867</v>
      </c>
      <c r="H262" s="10">
        <v>43051</v>
      </c>
      <c r="I262" s="10">
        <v>43231</v>
      </c>
      <c r="J262" s="10" t="s">
        <v>69</v>
      </c>
      <c r="K262" s="43"/>
      <c r="L262" s="43"/>
      <c r="M262" s="43"/>
      <c r="N262" s="43"/>
      <c r="O262" s="43"/>
      <c r="P262" s="43"/>
      <c r="Q262" s="43"/>
      <c r="R262" s="43"/>
      <c r="S262" s="43"/>
    </row>
    <row r="263" spans="1:19" s="37" customFormat="1" ht="19.5" customHeight="1" x14ac:dyDescent="0.25">
      <c r="A263" s="6">
        <v>9</v>
      </c>
      <c r="B263" s="31" t="s">
        <v>111</v>
      </c>
      <c r="C263" s="12" t="s">
        <v>112</v>
      </c>
      <c r="D263" s="9" t="s">
        <v>48</v>
      </c>
      <c r="E263" s="9" t="s">
        <v>58</v>
      </c>
      <c r="F263" s="9" t="s">
        <v>59</v>
      </c>
      <c r="G263" s="32">
        <v>43144</v>
      </c>
      <c r="H263" s="32">
        <v>43144</v>
      </c>
      <c r="I263" s="10">
        <v>43232</v>
      </c>
      <c r="J263" s="10" t="s">
        <v>60</v>
      </c>
      <c r="K263" s="35"/>
      <c r="L263" s="12"/>
      <c r="M263" s="12"/>
      <c r="N263" s="13"/>
      <c r="O263" s="28"/>
      <c r="P263" s="36"/>
      <c r="Q263" s="36"/>
      <c r="R263" s="38"/>
      <c r="S263" s="38"/>
    </row>
    <row r="264" spans="1:19" s="37" customFormat="1" ht="25.5" customHeight="1" x14ac:dyDescent="0.25">
      <c r="A264" s="6">
        <v>10</v>
      </c>
      <c r="B264" s="31" t="s">
        <v>64</v>
      </c>
      <c r="C264" s="8">
        <v>47366375</v>
      </c>
      <c r="D264" s="9" t="s">
        <v>62</v>
      </c>
      <c r="E264" s="9" t="s">
        <v>30</v>
      </c>
      <c r="F264" s="9" t="s">
        <v>59</v>
      </c>
      <c r="G264" s="32">
        <v>42353</v>
      </c>
      <c r="H264" s="10">
        <v>43084</v>
      </c>
      <c r="I264" s="10">
        <v>43265</v>
      </c>
      <c r="J264" s="10" t="s">
        <v>81</v>
      </c>
      <c r="K264" s="35"/>
      <c r="L264" s="12"/>
      <c r="M264" s="12"/>
      <c r="N264" s="13"/>
      <c r="O264" s="39"/>
      <c r="P264" s="15"/>
      <c r="Q264" s="16"/>
      <c r="R264" s="30"/>
      <c r="S264" s="102" t="s">
        <v>119</v>
      </c>
    </row>
    <row r="265" spans="1:19" x14ac:dyDescent="0.25">
      <c r="A265" s="6">
        <v>11</v>
      </c>
      <c r="B265" s="44" t="s">
        <v>77</v>
      </c>
      <c r="C265" s="8" t="s">
        <v>78</v>
      </c>
      <c r="D265" s="45" t="s">
        <v>62</v>
      </c>
      <c r="E265" s="46" t="s">
        <v>37</v>
      </c>
      <c r="F265" s="46" t="s">
        <v>59</v>
      </c>
      <c r="G265" s="47">
        <v>43059</v>
      </c>
      <c r="H265" s="47">
        <v>43059</v>
      </c>
      <c r="I265" s="47">
        <v>43239</v>
      </c>
      <c r="J265" s="48" t="s">
        <v>69</v>
      </c>
      <c r="K265" s="49"/>
      <c r="L265" s="49"/>
      <c r="M265" s="49"/>
      <c r="N265" s="49"/>
      <c r="O265" s="49"/>
      <c r="P265" s="49"/>
      <c r="Q265" s="49"/>
      <c r="R265" s="49"/>
      <c r="S265" s="49"/>
    </row>
    <row r="266" spans="1:19" s="37" customFormat="1" ht="19.5" customHeight="1" x14ac:dyDescent="0.25">
      <c r="A266" s="6">
        <v>12</v>
      </c>
      <c r="B266" s="31" t="s">
        <v>88</v>
      </c>
      <c r="C266" s="8">
        <v>43469277</v>
      </c>
      <c r="D266" s="9" t="s">
        <v>48</v>
      </c>
      <c r="E266" s="9" t="s">
        <v>80</v>
      </c>
      <c r="F266" s="9" t="s">
        <v>59</v>
      </c>
      <c r="G266" s="32">
        <v>43009</v>
      </c>
      <c r="H266" s="10">
        <v>43160</v>
      </c>
      <c r="I266" s="10">
        <v>43251</v>
      </c>
      <c r="J266" s="32" t="s">
        <v>60</v>
      </c>
      <c r="K266" s="35"/>
      <c r="L266" s="12"/>
      <c r="M266" s="12"/>
      <c r="N266" s="13"/>
      <c r="O266" s="28"/>
      <c r="P266" s="36"/>
      <c r="Q266" s="36"/>
      <c r="R266" s="30"/>
      <c r="S266" s="30"/>
    </row>
    <row r="267" spans="1:19" s="37" customFormat="1" ht="25.5" customHeight="1" x14ac:dyDescent="0.25">
      <c r="A267" s="6">
        <v>13</v>
      </c>
      <c r="B267" s="7" t="s">
        <v>79</v>
      </c>
      <c r="C267" s="8">
        <v>3853711</v>
      </c>
      <c r="D267" s="9" t="s">
        <v>62</v>
      </c>
      <c r="E267" s="9" t="s">
        <v>80</v>
      </c>
      <c r="F267" s="9" t="s">
        <v>59</v>
      </c>
      <c r="G267" s="32">
        <v>42065</v>
      </c>
      <c r="H267" s="10">
        <v>43070</v>
      </c>
      <c r="I267" s="10">
        <v>43251</v>
      </c>
      <c r="J267" s="10" t="s">
        <v>81</v>
      </c>
      <c r="K267" s="12" t="s">
        <v>123</v>
      </c>
      <c r="L267" s="28">
        <v>9958916</v>
      </c>
      <c r="M267" s="10">
        <v>43160</v>
      </c>
      <c r="N267" s="13">
        <v>1947.9</v>
      </c>
      <c r="O267" s="39">
        <v>30</v>
      </c>
      <c r="P267" s="36"/>
      <c r="Q267" s="16">
        <v>30</v>
      </c>
      <c r="R267" s="30"/>
      <c r="S267" s="102" t="s">
        <v>119</v>
      </c>
    </row>
    <row r="268" spans="1:19" s="37" customFormat="1" ht="25.5" customHeight="1" x14ac:dyDescent="0.25">
      <c r="A268" s="6">
        <v>14</v>
      </c>
      <c r="B268" s="31" t="s">
        <v>82</v>
      </c>
      <c r="C268" s="8">
        <v>3853012</v>
      </c>
      <c r="D268" s="9" t="s">
        <v>48</v>
      </c>
      <c r="E268" s="9" t="s">
        <v>58</v>
      </c>
      <c r="F268" s="9" t="s">
        <v>59</v>
      </c>
      <c r="G268" s="32">
        <v>42461</v>
      </c>
      <c r="H268" s="10">
        <v>43070</v>
      </c>
      <c r="I268" s="10">
        <v>43251</v>
      </c>
      <c r="J268" s="10" t="s">
        <v>81</v>
      </c>
      <c r="K268" s="23" t="s">
        <v>137</v>
      </c>
      <c r="L268" s="23" t="s">
        <v>140</v>
      </c>
      <c r="M268" s="10">
        <v>43191</v>
      </c>
      <c r="N268" s="27">
        <v>2841.5</v>
      </c>
      <c r="O268" s="50">
        <v>30</v>
      </c>
      <c r="P268" s="51">
        <v>12</v>
      </c>
      <c r="Q268" s="16">
        <f>+O268-P268</f>
        <v>18</v>
      </c>
      <c r="R268" s="30"/>
      <c r="S268" s="102"/>
    </row>
    <row r="269" spans="1:19" s="37" customFormat="1" ht="19.5" customHeight="1" x14ac:dyDescent="0.25">
      <c r="A269" s="6">
        <v>15</v>
      </c>
      <c r="B269" s="31" t="s">
        <v>84</v>
      </c>
      <c r="C269" s="8">
        <v>73133868</v>
      </c>
      <c r="D269" s="9" t="s">
        <v>62</v>
      </c>
      <c r="E269" s="9" t="s">
        <v>37</v>
      </c>
      <c r="F269" s="9" t="s">
        <v>59</v>
      </c>
      <c r="G269" s="10">
        <v>42795</v>
      </c>
      <c r="H269" s="10">
        <v>43070</v>
      </c>
      <c r="I269" s="10">
        <v>43251</v>
      </c>
      <c r="J269" s="10" t="s">
        <v>81</v>
      </c>
      <c r="K269" s="23" t="s">
        <v>123</v>
      </c>
      <c r="L269" s="23" t="s">
        <v>122</v>
      </c>
      <c r="M269" s="10">
        <v>43160</v>
      </c>
      <c r="N269" s="27">
        <v>1652.4</v>
      </c>
      <c r="O269" s="50">
        <v>30</v>
      </c>
      <c r="P269" s="51">
        <v>7</v>
      </c>
      <c r="Q269" s="16">
        <f>+O269-P269</f>
        <v>23</v>
      </c>
      <c r="R269" s="30"/>
      <c r="S269" s="30"/>
    </row>
    <row r="270" spans="1:19" s="37" customFormat="1" ht="19.5" customHeight="1" x14ac:dyDescent="0.25">
      <c r="A270" s="6">
        <v>16</v>
      </c>
      <c r="B270" s="31" t="s">
        <v>85</v>
      </c>
      <c r="C270" s="8">
        <v>42182678</v>
      </c>
      <c r="D270" s="9" t="s">
        <v>48</v>
      </c>
      <c r="E270" s="9" t="s">
        <v>30</v>
      </c>
      <c r="F270" s="9" t="s">
        <v>59</v>
      </c>
      <c r="G270" s="10">
        <v>42795</v>
      </c>
      <c r="H270" s="10">
        <v>43070</v>
      </c>
      <c r="I270" s="10">
        <v>43251</v>
      </c>
      <c r="J270" s="10" t="s">
        <v>81</v>
      </c>
      <c r="K270" s="23" t="s">
        <v>123</v>
      </c>
      <c r="L270" s="9">
        <v>9958915</v>
      </c>
      <c r="M270" s="10">
        <v>43160</v>
      </c>
      <c r="N270" s="27">
        <v>2750.2</v>
      </c>
      <c r="O270" s="16">
        <v>30</v>
      </c>
      <c r="P270" s="51"/>
      <c r="Q270" s="16">
        <v>30</v>
      </c>
      <c r="R270" s="30"/>
      <c r="S270" s="7"/>
    </row>
    <row r="271" spans="1:19" s="37" customFormat="1" ht="19.5" customHeight="1" x14ac:dyDescent="0.25">
      <c r="A271" s="6">
        <v>17</v>
      </c>
      <c r="B271" s="31" t="s">
        <v>127</v>
      </c>
      <c r="C271" s="12" t="s">
        <v>128</v>
      </c>
      <c r="D271" s="9" t="s">
        <v>129</v>
      </c>
      <c r="E271" s="9" t="s">
        <v>30</v>
      </c>
      <c r="F271" s="9" t="s">
        <v>59</v>
      </c>
      <c r="G271" s="32">
        <v>43160</v>
      </c>
      <c r="H271" s="32">
        <v>43160</v>
      </c>
      <c r="I271" s="10">
        <v>43251</v>
      </c>
      <c r="J271" s="10" t="s">
        <v>60</v>
      </c>
      <c r="K271" s="35"/>
      <c r="L271" s="12"/>
      <c r="M271" s="12"/>
      <c r="N271" s="13"/>
      <c r="O271" s="28"/>
      <c r="P271" s="36"/>
      <c r="Q271" s="36"/>
      <c r="R271" s="38"/>
      <c r="S271" s="38"/>
    </row>
    <row r="272" spans="1:19" s="37" customFormat="1" ht="19.5" customHeight="1" x14ac:dyDescent="0.25">
      <c r="A272" s="6">
        <v>18</v>
      </c>
      <c r="B272" s="44" t="s">
        <v>93</v>
      </c>
      <c r="C272" s="105">
        <v>43083772</v>
      </c>
      <c r="D272" s="106" t="s">
        <v>62</v>
      </c>
      <c r="E272" s="106" t="s">
        <v>30</v>
      </c>
      <c r="F272" s="106" t="s">
        <v>59</v>
      </c>
      <c r="G272" s="48">
        <v>42802</v>
      </c>
      <c r="H272" s="48">
        <v>43077</v>
      </c>
      <c r="I272" s="48">
        <v>43258</v>
      </c>
      <c r="J272" s="107" t="s">
        <v>81</v>
      </c>
      <c r="K272" s="108" t="s">
        <v>123</v>
      </c>
      <c r="L272" s="46">
        <v>9958926</v>
      </c>
      <c r="M272" s="109">
        <v>43167</v>
      </c>
      <c r="N272" s="110">
        <v>1933.6</v>
      </c>
      <c r="O272" s="111">
        <v>30</v>
      </c>
      <c r="P272" s="112"/>
      <c r="Q272" s="111">
        <v>30</v>
      </c>
      <c r="R272" s="113"/>
      <c r="S272" s="114"/>
    </row>
    <row r="273" spans="1:19" s="37" customFormat="1" ht="23.25" customHeight="1" x14ac:dyDescent="0.25">
      <c r="A273" s="6">
        <v>19</v>
      </c>
      <c r="B273" s="31" t="s">
        <v>142</v>
      </c>
      <c r="C273" s="8">
        <v>72486543</v>
      </c>
      <c r="D273" s="9" t="s">
        <v>62</v>
      </c>
      <c r="E273" s="9" t="s">
        <v>37</v>
      </c>
      <c r="F273" s="9" t="s">
        <v>59</v>
      </c>
      <c r="G273" s="32">
        <v>43175</v>
      </c>
      <c r="H273" s="10">
        <v>43175</v>
      </c>
      <c r="I273" s="10">
        <v>43266</v>
      </c>
      <c r="J273" s="10" t="s">
        <v>60</v>
      </c>
      <c r="K273" s="35"/>
      <c r="L273" s="12"/>
      <c r="M273" s="12"/>
      <c r="N273" s="13"/>
      <c r="O273" s="39"/>
      <c r="P273" s="15"/>
      <c r="Q273" s="16"/>
      <c r="R273" s="30"/>
      <c r="S273" s="30"/>
    </row>
    <row r="274" spans="1:19" s="37" customFormat="1" ht="19.5" customHeight="1" x14ac:dyDescent="0.25">
      <c r="A274" s="6">
        <v>20</v>
      </c>
      <c r="B274" s="31" t="s">
        <v>92</v>
      </c>
      <c r="C274" s="8">
        <v>46941245</v>
      </c>
      <c r="D274" s="9" t="s">
        <v>62</v>
      </c>
      <c r="E274" s="9" t="s">
        <v>30</v>
      </c>
      <c r="F274" s="9" t="s">
        <v>59</v>
      </c>
      <c r="G274" s="32">
        <v>43009</v>
      </c>
      <c r="H274" s="10">
        <v>43101</v>
      </c>
      <c r="I274" s="10">
        <v>43281</v>
      </c>
      <c r="J274" s="32" t="s">
        <v>69</v>
      </c>
      <c r="K274" s="35"/>
      <c r="L274" s="12"/>
      <c r="M274" s="12"/>
      <c r="N274" s="13"/>
      <c r="O274" s="28"/>
      <c r="P274" s="36"/>
      <c r="Q274" s="36"/>
      <c r="R274" s="30"/>
      <c r="S274" s="30"/>
    </row>
    <row r="275" spans="1:19" s="37" customFormat="1" ht="19.5" customHeight="1" x14ac:dyDescent="0.25">
      <c r="A275" s="6">
        <v>21</v>
      </c>
      <c r="B275" s="31" t="s">
        <v>102</v>
      </c>
      <c r="C275" s="8">
        <v>71033364</v>
      </c>
      <c r="D275" s="9" t="s">
        <v>103</v>
      </c>
      <c r="E275" s="9" t="s">
        <v>104</v>
      </c>
      <c r="F275" s="9" t="s">
        <v>59</v>
      </c>
      <c r="G275" s="32">
        <v>43102</v>
      </c>
      <c r="H275" s="32">
        <v>43161</v>
      </c>
      <c r="I275" s="10">
        <v>43288</v>
      </c>
      <c r="J275" s="10" t="s">
        <v>136</v>
      </c>
      <c r="K275" s="35"/>
      <c r="L275" s="12"/>
      <c r="M275" s="12"/>
      <c r="N275" s="13"/>
      <c r="O275" s="28"/>
      <c r="P275" s="36"/>
      <c r="Q275" s="36"/>
      <c r="R275" s="38"/>
      <c r="S275" s="38"/>
    </row>
    <row r="276" spans="1:19" s="37" customFormat="1" ht="19.5" customHeight="1" x14ac:dyDescent="0.25">
      <c r="A276" s="6">
        <v>22</v>
      </c>
      <c r="B276" s="31" t="s">
        <v>101</v>
      </c>
      <c r="C276" s="8">
        <v>3853646</v>
      </c>
      <c r="D276" s="9" t="s">
        <v>48</v>
      </c>
      <c r="E276" s="9" t="s">
        <v>80</v>
      </c>
      <c r="F276" s="9" t="s">
        <v>59</v>
      </c>
      <c r="G276" s="32">
        <v>43109</v>
      </c>
      <c r="H276" s="32">
        <v>43199</v>
      </c>
      <c r="I276" s="10">
        <v>43289</v>
      </c>
      <c r="J276" s="10" t="s">
        <v>60</v>
      </c>
      <c r="K276" s="35"/>
      <c r="L276" s="12"/>
      <c r="M276" s="12"/>
      <c r="N276" s="13"/>
      <c r="O276" s="28"/>
      <c r="P276" s="36"/>
      <c r="Q276" s="36"/>
      <c r="R276" s="38"/>
      <c r="S276" s="38"/>
    </row>
    <row r="277" spans="1:19" x14ac:dyDescent="0.25">
      <c r="A277" s="6">
        <v>23</v>
      </c>
      <c r="B277" s="31" t="s">
        <v>132</v>
      </c>
      <c r="C277" s="8">
        <v>42505862</v>
      </c>
      <c r="D277" s="9" t="s">
        <v>62</v>
      </c>
      <c r="E277" s="9" t="s">
        <v>58</v>
      </c>
      <c r="F277" s="9" t="s">
        <v>59</v>
      </c>
      <c r="G277" s="120">
        <v>43200</v>
      </c>
      <c r="H277" s="32">
        <v>43200</v>
      </c>
      <c r="I277" s="32">
        <v>43290</v>
      </c>
      <c r="J277" s="10" t="s">
        <v>60</v>
      </c>
      <c r="K277" s="53"/>
      <c r="L277" s="53"/>
      <c r="M277" s="53"/>
      <c r="N277" s="53"/>
      <c r="O277" s="53"/>
      <c r="P277" s="53"/>
      <c r="Q277" s="53"/>
      <c r="R277" s="53"/>
      <c r="S277" s="53"/>
    </row>
    <row r="278" spans="1:19" x14ac:dyDescent="0.25">
      <c r="A278" s="6">
        <v>24</v>
      </c>
      <c r="B278" s="31" t="s">
        <v>133</v>
      </c>
      <c r="C278" s="8">
        <v>3866210</v>
      </c>
      <c r="D278" s="9" t="s">
        <v>48</v>
      </c>
      <c r="E278" s="9" t="s">
        <v>58</v>
      </c>
      <c r="F278" s="9" t="s">
        <v>59</v>
      </c>
      <c r="G278" s="120">
        <v>43200</v>
      </c>
      <c r="H278" s="32">
        <v>43200</v>
      </c>
      <c r="I278" s="32">
        <v>43290</v>
      </c>
      <c r="J278" s="10" t="s">
        <v>60</v>
      </c>
      <c r="K278" s="53"/>
      <c r="L278" s="53"/>
      <c r="M278" s="53"/>
      <c r="N278" s="53"/>
      <c r="O278" s="53"/>
      <c r="P278" s="53"/>
      <c r="Q278" s="53"/>
      <c r="R278" s="53"/>
      <c r="S278" s="53"/>
    </row>
    <row r="279" spans="1:19" x14ac:dyDescent="0.25">
      <c r="A279" s="6">
        <v>25</v>
      </c>
      <c r="B279" s="31" t="s">
        <v>134</v>
      </c>
      <c r="C279" s="8">
        <v>3898666</v>
      </c>
      <c r="D279" s="9" t="s">
        <v>48</v>
      </c>
      <c r="E279" s="9" t="s">
        <v>37</v>
      </c>
      <c r="F279" s="9" t="s">
        <v>59</v>
      </c>
      <c r="G279" s="120">
        <v>43200</v>
      </c>
      <c r="H279" s="32">
        <v>43200</v>
      </c>
      <c r="I279" s="32">
        <v>43290</v>
      </c>
      <c r="J279" s="10" t="s">
        <v>60</v>
      </c>
      <c r="K279" s="53"/>
      <c r="L279" s="53"/>
      <c r="M279" s="53"/>
      <c r="N279" s="53"/>
      <c r="O279" s="53"/>
      <c r="P279" s="53"/>
      <c r="Q279" s="53"/>
      <c r="R279" s="53"/>
      <c r="S279" s="53"/>
    </row>
    <row r="280" spans="1:19" s="37" customFormat="1" ht="25.5" customHeight="1" x14ac:dyDescent="0.25">
      <c r="A280" s="6">
        <v>26</v>
      </c>
      <c r="B280" s="31" t="s">
        <v>61</v>
      </c>
      <c r="C280" s="8">
        <v>47055672</v>
      </c>
      <c r="D280" s="9" t="s">
        <v>62</v>
      </c>
      <c r="E280" s="9" t="s">
        <v>37</v>
      </c>
      <c r="F280" s="9" t="s">
        <v>59</v>
      </c>
      <c r="G280" s="32">
        <v>42835</v>
      </c>
      <c r="H280" s="10">
        <v>43200</v>
      </c>
      <c r="I280" s="10">
        <v>43290</v>
      </c>
      <c r="J280" s="10" t="s">
        <v>60</v>
      </c>
      <c r="K280" s="121" t="s">
        <v>137</v>
      </c>
      <c r="L280" s="42" t="s">
        <v>138</v>
      </c>
      <c r="M280" s="42" t="s">
        <v>139</v>
      </c>
      <c r="N280" s="122">
        <v>1819.7</v>
      </c>
      <c r="O280" s="123">
        <v>30</v>
      </c>
      <c r="P280" s="36">
        <v>3</v>
      </c>
      <c r="Q280" s="36">
        <f>+O280-P280</f>
        <v>27</v>
      </c>
      <c r="R280" s="38"/>
      <c r="S280" s="103"/>
    </row>
    <row r="281" spans="1:19" s="37" customFormat="1" ht="25.5" customHeight="1" x14ac:dyDescent="0.25">
      <c r="A281" s="6">
        <v>27</v>
      </c>
      <c r="B281" s="31" t="s">
        <v>73</v>
      </c>
      <c r="C281" s="8">
        <v>75600963</v>
      </c>
      <c r="D281" s="9" t="s">
        <v>62</v>
      </c>
      <c r="E281" s="9" t="s">
        <v>37</v>
      </c>
      <c r="F281" s="9" t="s">
        <v>59</v>
      </c>
      <c r="G281" s="32">
        <v>42614</v>
      </c>
      <c r="H281" s="40">
        <v>42856</v>
      </c>
      <c r="I281" s="40">
        <v>43312</v>
      </c>
      <c r="J281" s="10" t="s">
        <v>60</v>
      </c>
      <c r="K281" s="12"/>
      <c r="L281" s="9"/>
      <c r="M281" s="32"/>
      <c r="N281" s="13"/>
      <c r="O281" s="9"/>
      <c r="P281" s="36"/>
      <c r="Q281" s="16"/>
      <c r="R281" s="30"/>
      <c r="S281" s="102" t="s">
        <v>119</v>
      </c>
    </row>
    <row r="282" spans="1:19" s="37" customFormat="1" ht="19.5" customHeight="1" x14ac:dyDescent="0.25">
      <c r="A282" s="6">
        <v>28</v>
      </c>
      <c r="B282" s="31" t="s">
        <v>68</v>
      </c>
      <c r="C282" s="8">
        <v>42703795</v>
      </c>
      <c r="D282" s="9" t="s">
        <v>48</v>
      </c>
      <c r="E282" s="9" t="s">
        <v>37</v>
      </c>
      <c r="F282" s="9" t="s">
        <v>59</v>
      </c>
      <c r="G282" s="32">
        <v>42948</v>
      </c>
      <c r="H282" s="40">
        <v>42856</v>
      </c>
      <c r="I282" s="40">
        <v>43343</v>
      </c>
      <c r="J282" s="10" t="s">
        <v>136</v>
      </c>
      <c r="K282" s="7"/>
      <c r="L282" s="9"/>
      <c r="M282" s="9"/>
      <c r="N282" s="13"/>
      <c r="O282" s="9"/>
      <c r="P282" s="36"/>
      <c r="Q282" s="16"/>
      <c r="R282" s="30"/>
      <c r="S282" s="7"/>
    </row>
    <row r="283" spans="1:19" s="37" customFormat="1" ht="25.5" customHeight="1" x14ac:dyDescent="0.25">
      <c r="A283" s="6">
        <v>29</v>
      </c>
      <c r="B283" s="41" t="s">
        <v>70</v>
      </c>
      <c r="C283" s="42" t="s">
        <v>71</v>
      </c>
      <c r="D283" s="39" t="s">
        <v>48</v>
      </c>
      <c r="E283" s="39" t="s">
        <v>58</v>
      </c>
      <c r="F283" s="39" t="s">
        <v>59</v>
      </c>
      <c r="G283" s="40">
        <v>42614</v>
      </c>
      <c r="H283" s="40">
        <v>42856</v>
      </c>
      <c r="I283" s="40">
        <v>43343</v>
      </c>
      <c r="J283" s="10" t="s">
        <v>136</v>
      </c>
      <c r="K283" s="12"/>
      <c r="L283" s="9"/>
      <c r="M283" s="32"/>
      <c r="N283" s="13"/>
      <c r="O283" s="39"/>
      <c r="P283" s="36"/>
      <c r="Q283" s="16"/>
      <c r="R283" s="30"/>
      <c r="S283" s="102" t="s">
        <v>118</v>
      </c>
    </row>
    <row r="284" spans="1:19" s="37" customFormat="1" ht="19.5" customHeight="1" x14ac:dyDescent="0.25">
      <c r="A284" s="6">
        <v>30</v>
      </c>
      <c r="B284" s="31" t="s">
        <v>86</v>
      </c>
      <c r="C284" s="8">
        <v>44804254</v>
      </c>
      <c r="D284" s="9" t="s">
        <v>87</v>
      </c>
      <c r="E284" s="9" t="s">
        <v>37</v>
      </c>
      <c r="F284" s="9" t="s">
        <v>59</v>
      </c>
      <c r="G284" s="32">
        <v>42980</v>
      </c>
      <c r="H284" s="10">
        <v>43161</v>
      </c>
      <c r="I284" s="10">
        <v>43344</v>
      </c>
      <c r="J284" s="10" t="s">
        <v>81</v>
      </c>
      <c r="K284" s="35"/>
      <c r="L284" s="12"/>
      <c r="M284" s="12"/>
      <c r="N284" s="13"/>
      <c r="O284" s="28"/>
      <c r="P284" s="36"/>
      <c r="Q284" s="36"/>
      <c r="R284" s="30"/>
      <c r="S284" s="30"/>
    </row>
    <row r="285" spans="1:19" s="37" customFormat="1" ht="25.5" customHeight="1" x14ac:dyDescent="0.25">
      <c r="A285" s="6">
        <v>31</v>
      </c>
      <c r="B285" s="31" t="s">
        <v>74</v>
      </c>
      <c r="C285" s="8">
        <v>3851191</v>
      </c>
      <c r="D285" s="9" t="s">
        <v>48</v>
      </c>
      <c r="E285" s="9" t="s">
        <v>58</v>
      </c>
      <c r="F285" s="9" t="s">
        <v>59</v>
      </c>
      <c r="G285" s="32">
        <v>42586</v>
      </c>
      <c r="H285" s="32">
        <v>42859</v>
      </c>
      <c r="I285" s="32">
        <v>43346</v>
      </c>
      <c r="J285" s="32" t="s">
        <v>69</v>
      </c>
      <c r="K285" s="12"/>
      <c r="L285" s="9"/>
      <c r="M285" s="32"/>
      <c r="N285" s="13"/>
      <c r="O285" s="9"/>
      <c r="P285" s="36"/>
      <c r="Q285" s="16"/>
      <c r="R285" s="30"/>
      <c r="S285" s="102" t="s">
        <v>119</v>
      </c>
    </row>
    <row r="286" spans="1:19" s="37" customFormat="1" ht="19.5" customHeight="1" x14ac:dyDescent="0.25">
      <c r="A286" s="6">
        <v>32</v>
      </c>
      <c r="B286" s="31" t="s">
        <v>95</v>
      </c>
      <c r="C286" s="8">
        <v>72108925</v>
      </c>
      <c r="D286" s="9" t="s">
        <v>96</v>
      </c>
      <c r="E286" s="9" t="s">
        <v>97</v>
      </c>
      <c r="F286" s="9" t="s">
        <v>59</v>
      </c>
      <c r="G286" s="32">
        <v>42987</v>
      </c>
      <c r="H286" s="32">
        <v>43168</v>
      </c>
      <c r="I286" s="10">
        <v>43351</v>
      </c>
      <c r="J286" s="10" t="s">
        <v>81</v>
      </c>
      <c r="K286" s="35"/>
      <c r="L286" s="12"/>
      <c r="M286" s="12"/>
      <c r="N286" s="13"/>
      <c r="O286" s="28"/>
      <c r="P286" s="36"/>
      <c r="Q286" s="36"/>
      <c r="R286" s="38"/>
      <c r="S286" s="38"/>
    </row>
    <row r="287" spans="1:19" x14ac:dyDescent="0.25">
      <c r="B287" s="119" t="s">
        <v>130</v>
      </c>
    </row>
    <row r="288" spans="1:19" x14ac:dyDescent="0.25">
      <c r="K288" t="s">
        <v>141</v>
      </c>
    </row>
    <row r="292" spans="1:19" ht="20.25" x14ac:dyDescent="0.3">
      <c r="B292" s="180" t="s">
        <v>143</v>
      </c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</row>
    <row r="293" spans="1:19" ht="21" thickBot="1" x14ac:dyDescent="0.35">
      <c r="A293" s="1"/>
      <c r="B293" s="180" t="s">
        <v>0</v>
      </c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</row>
    <row r="294" spans="1:19" x14ac:dyDescent="0.25">
      <c r="A294" s="185" t="s">
        <v>1</v>
      </c>
      <c r="B294" s="185" t="s">
        <v>2</v>
      </c>
      <c r="C294" s="185" t="s">
        <v>3</v>
      </c>
      <c r="D294" s="185" t="s">
        <v>4</v>
      </c>
      <c r="E294" s="185" t="s">
        <v>5</v>
      </c>
      <c r="F294" s="185" t="s">
        <v>6</v>
      </c>
      <c r="G294" s="187" t="s">
        <v>7</v>
      </c>
      <c r="H294" s="189" t="s">
        <v>8</v>
      </c>
      <c r="I294" s="190"/>
      <c r="J294" s="191" t="s">
        <v>9</v>
      </c>
      <c r="K294" s="193" t="s">
        <v>10</v>
      </c>
      <c r="L294" s="194"/>
      <c r="M294" s="194"/>
      <c r="N294" s="194"/>
      <c r="O294" s="195"/>
      <c r="P294" s="197" t="s">
        <v>120</v>
      </c>
      <c r="Q294" s="197"/>
      <c r="R294" s="187" t="s">
        <v>12</v>
      </c>
      <c r="S294" s="185" t="s">
        <v>13</v>
      </c>
    </row>
    <row r="295" spans="1:19" ht="22.5" customHeight="1" x14ac:dyDescent="0.25">
      <c r="A295" s="186"/>
      <c r="B295" s="186"/>
      <c r="C295" s="186"/>
      <c r="D295" s="186"/>
      <c r="E295" s="186"/>
      <c r="F295" s="186"/>
      <c r="G295" s="188"/>
      <c r="H295" s="2" t="s">
        <v>14</v>
      </c>
      <c r="I295" s="3" t="s">
        <v>15</v>
      </c>
      <c r="J295" s="192"/>
      <c r="K295" s="125" t="s">
        <v>16</v>
      </c>
      <c r="L295" s="125" t="s">
        <v>17</v>
      </c>
      <c r="M295" s="5" t="s">
        <v>18</v>
      </c>
      <c r="N295" s="125" t="s">
        <v>19</v>
      </c>
      <c r="O295" s="125" t="s">
        <v>20</v>
      </c>
      <c r="P295" s="125" t="s">
        <v>21</v>
      </c>
      <c r="Q295" s="125" t="s">
        <v>22</v>
      </c>
      <c r="R295" s="188"/>
      <c r="S295" s="186"/>
    </row>
    <row r="296" spans="1:19" ht="20.25" customHeight="1" x14ac:dyDescent="0.25">
      <c r="A296" s="6">
        <v>1</v>
      </c>
      <c r="B296" s="7" t="s">
        <v>23</v>
      </c>
      <c r="C296" s="8">
        <v>3852026</v>
      </c>
      <c r="D296" s="9" t="s">
        <v>24</v>
      </c>
      <c r="E296" s="9" t="s">
        <v>25</v>
      </c>
      <c r="F296" s="9" t="s">
        <v>26</v>
      </c>
      <c r="G296" s="10">
        <v>42856</v>
      </c>
      <c r="H296" s="10">
        <v>42856</v>
      </c>
      <c r="I296" s="11" t="s">
        <v>27</v>
      </c>
      <c r="J296" s="11"/>
      <c r="K296" s="12"/>
      <c r="L296" s="12"/>
      <c r="M296" s="12"/>
      <c r="N296" s="13"/>
      <c r="O296" s="14"/>
      <c r="P296" s="15"/>
      <c r="Q296" s="16"/>
      <c r="R296" s="7"/>
      <c r="S296" s="7"/>
    </row>
    <row r="297" spans="1:19" ht="18" customHeight="1" x14ac:dyDescent="0.25">
      <c r="A297" s="6">
        <v>2</v>
      </c>
      <c r="B297" s="7" t="s">
        <v>28</v>
      </c>
      <c r="C297" s="17">
        <v>2842379</v>
      </c>
      <c r="D297" s="9" t="s">
        <v>29</v>
      </c>
      <c r="E297" s="9" t="s">
        <v>30</v>
      </c>
      <c r="F297" s="18" t="s">
        <v>26</v>
      </c>
      <c r="G297" s="10">
        <v>41641</v>
      </c>
      <c r="H297" s="10">
        <v>41641</v>
      </c>
      <c r="I297" s="11" t="s">
        <v>27</v>
      </c>
      <c r="J297" s="11"/>
      <c r="K297" s="12" t="s">
        <v>123</v>
      </c>
      <c r="L297" s="12" t="s">
        <v>124</v>
      </c>
      <c r="M297" s="12" t="s">
        <v>125</v>
      </c>
      <c r="N297" s="13">
        <v>4423</v>
      </c>
      <c r="O297" s="19">
        <v>30</v>
      </c>
      <c r="P297" s="20">
        <v>30</v>
      </c>
      <c r="Q297" s="21"/>
      <c r="R297" s="22"/>
      <c r="S297" s="22"/>
    </row>
    <row r="298" spans="1:19" ht="25.5" x14ac:dyDescent="0.25">
      <c r="A298" s="6">
        <v>3</v>
      </c>
      <c r="B298" s="7" t="s">
        <v>35</v>
      </c>
      <c r="C298" s="8">
        <v>46032383</v>
      </c>
      <c r="D298" s="9" t="s">
        <v>36</v>
      </c>
      <c r="E298" s="9" t="s">
        <v>37</v>
      </c>
      <c r="F298" s="9" t="s">
        <v>26</v>
      </c>
      <c r="G298" s="10">
        <v>41792</v>
      </c>
      <c r="H298" s="10">
        <v>41792</v>
      </c>
      <c r="I298" s="11" t="s">
        <v>27</v>
      </c>
      <c r="J298" s="11"/>
      <c r="K298" s="23"/>
      <c r="L298" s="23"/>
      <c r="M298" s="23"/>
      <c r="N298" s="23"/>
      <c r="O298" s="24"/>
      <c r="P298" s="20"/>
      <c r="Q298" s="20"/>
      <c r="R298" s="25"/>
      <c r="S298" s="102" t="s">
        <v>121</v>
      </c>
    </row>
    <row r="299" spans="1:19" ht="25.5" x14ac:dyDescent="0.25">
      <c r="A299" s="6">
        <v>4</v>
      </c>
      <c r="B299" s="7" t="s">
        <v>42</v>
      </c>
      <c r="C299" s="8">
        <v>3852948</v>
      </c>
      <c r="D299" s="9" t="s">
        <v>43</v>
      </c>
      <c r="E299" s="9" t="s">
        <v>30</v>
      </c>
      <c r="F299" s="9" t="s">
        <v>26</v>
      </c>
      <c r="G299" s="10">
        <v>32143</v>
      </c>
      <c r="H299" s="10">
        <v>32143</v>
      </c>
      <c r="I299" s="11" t="s">
        <v>27</v>
      </c>
      <c r="J299" s="11"/>
      <c r="K299" s="12"/>
      <c r="L299" s="12"/>
      <c r="M299" s="12"/>
      <c r="N299" s="13"/>
      <c r="O299" s="19"/>
      <c r="P299" s="20"/>
      <c r="Q299" s="20"/>
      <c r="R299" s="25"/>
      <c r="S299" s="102" t="s">
        <v>115</v>
      </c>
    </row>
    <row r="300" spans="1:19" ht="25.5" x14ac:dyDescent="0.25">
      <c r="A300" s="6">
        <v>5</v>
      </c>
      <c r="B300" s="26" t="s">
        <v>47</v>
      </c>
      <c r="C300" s="8">
        <v>45817642</v>
      </c>
      <c r="D300" s="9" t="s">
        <v>48</v>
      </c>
      <c r="E300" s="9" t="s">
        <v>37</v>
      </c>
      <c r="F300" s="9" t="s">
        <v>26</v>
      </c>
      <c r="G300" s="10">
        <v>41123</v>
      </c>
      <c r="H300" s="10">
        <v>41123</v>
      </c>
      <c r="I300" s="11" t="s">
        <v>27</v>
      </c>
      <c r="J300" s="11"/>
      <c r="K300" s="12"/>
      <c r="L300" s="12"/>
      <c r="M300" s="12"/>
      <c r="N300" s="27"/>
      <c r="O300" s="28"/>
      <c r="P300" s="29"/>
      <c r="Q300" s="16"/>
      <c r="R300" s="30"/>
      <c r="S300" s="102" t="s">
        <v>116</v>
      </c>
    </row>
    <row r="301" spans="1:19" ht="25.5" x14ac:dyDescent="0.25">
      <c r="A301" s="6">
        <v>6</v>
      </c>
      <c r="B301" s="31" t="s">
        <v>55</v>
      </c>
      <c r="C301" s="8">
        <v>3852732</v>
      </c>
      <c r="D301" s="9" t="s">
        <v>56</v>
      </c>
      <c r="E301" s="9" t="s">
        <v>30</v>
      </c>
      <c r="F301" s="9" t="s">
        <v>26</v>
      </c>
      <c r="G301" s="32">
        <v>42676</v>
      </c>
      <c r="H301" s="32">
        <v>42676</v>
      </c>
      <c r="I301" s="11" t="s">
        <v>27</v>
      </c>
      <c r="J301" s="32"/>
      <c r="K301" s="12"/>
      <c r="L301" s="9"/>
      <c r="M301" s="32"/>
      <c r="N301" s="27"/>
      <c r="O301" s="24"/>
      <c r="P301" s="34"/>
      <c r="Q301" s="16"/>
      <c r="R301" s="25"/>
      <c r="S301" s="102" t="s">
        <v>118</v>
      </c>
    </row>
    <row r="302" spans="1:19" ht="18" customHeight="1" x14ac:dyDescent="0.25">
      <c r="A302" s="6">
        <v>7</v>
      </c>
      <c r="B302" s="77" t="s">
        <v>88</v>
      </c>
      <c r="C302" s="78">
        <v>43469277</v>
      </c>
      <c r="D302" s="76" t="s">
        <v>48</v>
      </c>
      <c r="E302" s="76" t="s">
        <v>80</v>
      </c>
      <c r="F302" s="76" t="s">
        <v>59</v>
      </c>
      <c r="G302" s="79">
        <v>43009</v>
      </c>
      <c r="H302" s="80">
        <v>43160</v>
      </c>
      <c r="I302" s="80">
        <v>43251</v>
      </c>
      <c r="J302" s="32" t="s">
        <v>60</v>
      </c>
      <c r="K302" s="35"/>
      <c r="L302" s="12"/>
      <c r="M302" s="12"/>
      <c r="N302" s="13"/>
      <c r="O302" s="28"/>
      <c r="P302" s="36"/>
      <c r="Q302" s="36"/>
      <c r="R302" s="30"/>
      <c r="S302" s="30"/>
    </row>
    <row r="303" spans="1:19" ht="24.75" customHeight="1" x14ac:dyDescent="0.25">
      <c r="A303" s="6">
        <v>8</v>
      </c>
      <c r="B303" s="126" t="s">
        <v>79</v>
      </c>
      <c r="C303" s="78">
        <v>3853711</v>
      </c>
      <c r="D303" s="76" t="s">
        <v>62</v>
      </c>
      <c r="E303" s="76" t="s">
        <v>80</v>
      </c>
      <c r="F303" s="76" t="s">
        <v>59</v>
      </c>
      <c r="G303" s="79">
        <v>42065</v>
      </c>
      <c r="H303" s="80">
        <v>43070</v>
      </c>
      <c r="I303" s="80">
        <v>43251</v>
      </c>
      <c r="J303" s="10" t="s">
        <v>81</v>
      </c>
      <c r="K303" s="12" t="s">
        <v>123</v>
      </c>
      <c r="L303" s="28">
        <v>9958916</v>
      </c>
      <c r="M303" s="10">
        <v>43160</v>
      </c>
      <c r="N303" s="13">
        <v>1947.9</v>
      </c>
      <c r="O303" s="39">
        <v>30</v>
      </c>
      <c r="P303" s="36"/>
      <c r="Q303" s="16">
        <v>30</v>
      </c>
      <c r="R303" s="30"/>
      <c r="S303" s="102" t="s">
        <v>144</v>
      </c>
    </row>
    <row r="304" spans="1:19" ht="18" customHeight="1" x14ac:dyDescent="0.25">
      <c r="A304" s="6">
        <v>9</v>
      </c>
      <c r="B304" s="77" t="s">
        <v>84</v>
      </c>
      <c r="C304" s="78">
        <v>73133868</v>
      </c>
      <c r="D304" s="76" t="s">
        <v>62</v>
      </c>
      <c r="E304" s="76" t="s">
        <v>37</v>
      </c>
      <c r="F304" s="76" t="s">
        <v>59</v>
      </c>
      <c r="G304" s="80">
        <v>42795</v>
      </c>
      <c r="H304" s="80">
        <v>43070</v>
      </c>
      <c r="I304" s="80">
        <v>43251</v>
      </c>
      <c r="J304" s="10" t="s">
        <v>81</v>
      </c>
      <c r="K304" s="23" t="s">
        <v>123</v>
      </c>
      <c r="L304" s="23" t="s">
        <v>122</v>
      </c>
      <c r="M304" s="10">
        <v>43160</v>
      </c>
      <c r="N304" s="27">
        <v>1652.4</v>
      </c>
      <c r="O304" s="50">
        <v>30</v>
      </c>
      <c r="P304" s="51">
        <v>7</v>
      </c>
      <c r="Q304" s="16">
        <f>+O304-P304</f>
        <v>23</v>
      </c>
      <c r="R304" s="30"/>
      <c r="S304" s="30"/>
    </row>
    <row r="305" spans="1:19" ht="18" customHeight="1" x14ac:dyDescent="0.25">
      <c r="A305" s="6">
        <v>10</v>
      </c>
      <c r="B305" s="44" t="s">
        <v>93</v>
      </c>
      <c r="C305" s="105">
        <v>43083772</v>
      </c>
      <c r="D305" s="106" t="s">
        <v>62</v>
      </c>
      <c r="E305" s="106" t="s">
        <v>30</v>
      </c>
      <c r="F305" s="106" t="s">
        <v>59</v>
      </c>
      <c r="G305" s="48">
        <v>42802</v>
      </c>
      <c r="H305" s="48">
        <v>43077</v>
      </c>
      <c r="I305" s="48">
        <v>43258</v>
      </c>
      <c r="J305" s="107" t="s">
        <v>81</v>
      </c>
      <c r="K305" s="108" t="s">
        <v>123</v>
      </c>
      <c r="L305" s="46">
        <v>9958926</v>
      </c>
      <c r="M305" s="109">
        <v>43167</v>
      </c>
      <c r="N305" s="110">
        <v>1933.6</v>
      </c>
      <c r="O305" s="111">
        <v>30</v>
      </c>
      <c r="P305" s="112"/>
      <c r="Q305" s="111">
        <v>30</v>
      </c>
      <c r="R305" s="113"/>
      <c r="S305" s="114"/>
    </row>
    <row r="306" spans="1:19" ht="27.75" customHeight="1" x14ac:dyDescent="0.25">
      <c r="A306" s="6">
        <v>11</v>
      </c>
      <c r="B306" s="31" t="s">
        <v>64</v>
      </c>
      <c r="C306" s="8">
        <v>47366375</v>
      </c>
      <c r="D306" s="9" t="s">
        <v>62</v>
      </c>
      <c r="E306" s="9" t="s">
        <v>30</v>
      </c>
      <c r="F306" s="9" t="s">
        <v>59</v>
      </c>
      <c r="G306" s="32">
        <v>42353</v>
      </c>
      <c r="H306" s="10">
        <v>43084</v>
      </c>
      <c r="I306" s="10">
        <v>43265</v>
      </c>
      <c r="J306" s="10" t="s">
        <v>81</v>
      </c>
      <c r="K306" s="35"/>
      <c r="L306" s="12"/>
      <c r="M306" s="12"/>
      <c r="N306" s="13"/>
      <c r="O306" s="39"/>
      <c r="P306" s="15"/>
      <c r="Q306" s="16"/>
      <c r="R306" s="30"/>
      <c r="S306" s="102" t="s">
        <v>119</v>
      </c>
    </row>
    <row r="307" spans="1:19" ht="18" customHeight="1" x14ac:dyDescent="0.25">
      <c r="A307" s="6">
        <v>12</v>
      </c>
      <c r="B307" s="31" t="s">
        <v>142</v>
      </c>
      <c r="C307" s="8">
        <v>72486543</v>
      </c>
      <c r="D307" s="9" t="s">
        <v>62</v>
      </c>
      <c r="E307" s="9" t="s">
        <v>37</v>
      </c>
      <c r="F307" s="9" t="s">
        <v>59</v>
      </c>
      <c r="G307" s="32">
        <v>43175</v>
      </c>
      <c r="H307" s="10">
        <v>43175</v>
      </c>
      <c r="I307" s="10">
        <v>43266</v>
      </c>
      <c r="J307" s="10" t="s">
        <v>60</v>
      </c>
      <c r="K307" s="35"/>
      <c r="L307" s="12"/>
      <c r="M307" s="12"/>
      <c r="N307" s="13"/>
      <c r="O307" s="39"/>
      <c r="P307" s="15"/>
      <c r="Q307" s="16"/>
      <c r="R307" s="30"/>
      <c r="S307" s="30"/>
    </row>
    <row r="308" spans="1:19" ht="25.5" customHeight="1" x14ac:dyDescent="0.25">
      <c r="A308" s="6">
        <v>13</v>
      </c>
      <c r="B308" s="31" t="s">
        <v>92</v>
      </c>
      <c r="C308" s="8">
        <v>46941245</v>
      </c>
      <c r="D308" s="9" t="s">
        <v>62</v>
      </c>
      <c r="E308" s="9" t="s">
        <v>30</v>
      </c>
      <c r="F308" s="9" t="s">
        <v>59</v>
      </c>
      <c r="G308" s="32">
        <v>43009</v>
      </c>
      <c r="H308" s="10">
        <v>43101</v>
      </c>
      <c r="I308" s="10">
        <v>43281</v>
      </c>
      <c r="J308" s="32" t="s">
        <v>69</v>
      </c>
      <c r="K308" s="35"/>
      <c r="L308" s="12"/>
      <c r="M308" s="12"/>
      <c r="N308" s="13"/>
      <c r="O308" s="28"/>
      <c r="P308" s="36"/>
      <c r="Q308" s="36"/>
      <c r="R308" s="30"/>
      <c r="S308" s="103" t="s">
        <v>152</v>
      </c>
    </row>
    <row r="309" spans="1:19" ht="18.75" customHeight="1" x14ac:dyDescent="0.25">
      <c r="A309" s="6">
        <v>14</v>
      </c>
      <c r="B309" s="31" t="s">
        <v>145</v>
      </c>
      <c r="C309" s="8">
        <v>70060538</v>
      </c>
      <c r="D309" s="9" t="s">
        <v>103</v>
      </c>
      <c r="E309" s="9" t="s">
        <v>104</v>
      </c>
      <c r="F309" s="9" t="s">
        <v>59</v>
      </c>
      <c r="G309" s="32">
        <v>43221</v>
      </c>
      <c r="H309" s="32">
        <v>43221</v>
      </c>
      <c r="I309" s="10">
        <v>43281</v>
      </c>
      <c r="J309" s="10" t="s">
        <v>89</v>
      </c>
      <c r="K309" s="35"/>
      <c r="L309" s="12"/>
      <c r="M309" s="12"/>
      <c r="N309" s="13"/>
      <c r="O309" s="28"/>
      <c r="P309" s="36"/>
      <c r="Q309" s="36"/>
      <c r="R309" s="38"/>
      <c r="S309" s="38"/>
    </row>
    <row r="310" spans="1:19" ht="18" customHeight="1" x14ac:dyDescent="0.25">
      <c r="A310" s="6">
        <v>15</v>
      </c>
      <c r="B310" s="31" t="s">
        <v>101</v>
      </c>
      <c r="C310" s="8">
        <v>3853646</v>
      </c>
      <c r="D310" s="9" t="s">
        <v>48</v>
      </c>
      <c r="E310" s="9" t="s">
        <v>80</v>
      </c>
      <c r="F310" s="9" t="s">
        <v>59</v>
      </c>
      <c r="G310" s="32">
        <v>43109</v>
      </c>
      <c r="H310" s="32">
        <v>43199</v>
      </c>
      <c r="I310" s="10">
        <v>43289</v>
      </c>
      <c r="J310" s="10" t="s">
        <v>60</v>
      </c>
      <c r="K310" s="35"/>
      <c r="L310" s="12"/>
      <c r="M310" s="12"/>
      <c r="N310" s="13"/>
      <c r="O310" s="28"/>
      <c r="P310" s="36"/>
      <c r="Q310" s="36"/>
      <c r="R310" s="38"/>
      <c r="S310" s="38"/>
    </row>
    <row r="311" spans="1:19" ht="18" customHeight="1" x14ac:dyDescent="0.25">
      <c r="A311" s="6">
        <v>16</v>
      </c>
      <c r="B311" s="31" t="s">
        <v>132</v>
      </c>
      <c r="C311" s="8">
        <v>42505862</v>
      </c>
      <c r="D311" s="9" t="s">
        <v>62</v>
      </c>
      <c r="E311" s="9" t="s">
        <v>58</v>
      </c>
      <c r="F311" s="9" t="s">
        <v>59</v>
      </c>
      <c r="G311" s="120">
        <v>43200</v>
      </c>
      <c r="H311" s="32">
        <v>43200</v>
      </c>
      <c r="I311" s="32">
        <v>43290</v>
      </c>
      <c r="J311" s="10" t="s">
        <v>60</v>
      </c>
      <c r="K311" s="53"/>
      <c r="L311" s="53"/>
      <c r="M311" s="53"/>
      <c r="N311" s="53"/>
      <c r="O311" s="53"/>
      <c r="P311" s="53"/>
      <c r="Q311" s="53"/>
      <c r="R311" s="53"/>
      <c r="S311" s="53"/>
    </row>
    <row r="312" spans="1:19" ht="18" customHeight="1" x14ac:dyDescent="0.25">
      <c r="A312" s="6">
        <v>17</v>
      </c>
      <c r="B312" s="31" t="s">
        <v>133</v>
      </c>
      <c r="C312" s="8">
        <v>3866210</v>
      </c>
      <c r="D312" s="9" t="s">
        <v>48</v>
      </c>
      <c r="E312" s="9" t="s">
        <v>58</v>
      </c>
      <c r="F312" s="9" t="s">
        <v>59</v>
      </c>
      <c r="G312" s="120">
        <v>43200</v>
      </c>
      <c r="H312" s="32">
        <v>43200</v>
      </c>
      <c r="I312" s="32">
        <v>43290</v>
      </c>
      <c r="J312" s="10" t="s">
        <v>60</v>
      </c>
      <c r="K312" s="53"/>
      <c r="L312" s="53"/>
      <c r="M312" s="53"/>
      <c r="N312" s="53"/>
      <c r="O312" s="53"/>
      <c r="P312" s="53"/>
      <c r="Q312" s="53"/>
      <c r="R312" s="53"/>
      <c r="S312" s="53"/>
    </row>
    <row r="313" spans="1:19" ht="18" customHeight="1" x14ac:dyDescent="0.25">
      <c r="A313" s="6">
        <v>18</v>
      </c>
      <c r="B313" s="31" t="s">
        <v>134</v>
      </c>
      <c r="C313" s="8">
        <v>3898666</v>
      </c>
      <c r="D313" s="9" t="s">
        <v>48</v>
      </c>
      <c r="E313" s="9" t="s">
        <v>37</v>
      </c>
      <c r="F313" s="9" t="s">
        <v>59</v>
      </c>
      <c r="G313" s="120">
        <v>43200</v>
      </c>
      <c r="H313" s="32">
        <v>43200</v>
      </c>
      <c r="I313" s="32">
        <v>43290</v>
      </c>
      <c r="J313" s="10" t="s">
        <v>60</v>
      </c>
      <c r="K313" s="53"/>
      <c r="L313" s="53"/>
      <c r="M313" s="53"/>
      <c r="N313" s="53"/>
      <c r="O313" s="53"/>
      <c r="P313" s="53"/>
      <c r="Q313" s="53"/>
      <c r="R313" s="53"/>
      <c r="S313" s="53"/>
    </row>
    <row r="314" spans="1:19" ht="18" customHeight="1" x14ac:dyDescent="0.25">
      <c r="A314" s="6">
        <v>19</v>
      </c>
      <c r="B314" s="31" t="s">
        <v>61</v>
      </c>
      <c r="C314" s="8">
        <v>47055672</v>
      </c>
      <c r="D314" s="9" t="s">
        <v>62</v>
      </c>
      <c r="E314" s="9" t="s">
        <v>37</v>
      </c>
      <c r="F314" s="9" t="s">
        <v>59</v>
      </c>
      <c r="G314" s="32">
        <v>42835</v>
      </c>
      <c r="H314" s="10">
        <v>43200</v>
      </c>
      <c r="I314" s="10">
        <v>43290</v>
      </c>
      <c r="J314" s="10" t="s">
        <v>60</v>
      </c>
      <c r="K314" s="121" t="s">
        <v>137</v>
      </c>
      <c r="L314" s="42" t="s">
        <v>138</v>
      </c>
      <c r="M314" s="42" t="s">
        <v>148</v>
      </c>
      <c r="N314" s="122">
        <v>1819.7</v>
      </c>
      <c r="O314" s="123">
        <v>30</v>
      </c>
      <c r="P314" s="36">
        <v>3</v>
      </c>
      <c r="Q314" s="36">
        <f>+O314-P314</f>
        <v>27</v>
      </c>
      <c r="R314" s="38"/>
      <c r="S314" s="103"/>
    </row>
    <row r="315" spans="1:19" ht="25.5" x14ac:dyDescent="0.25">
      <c r="A315" s="6">
        <v>20</v>
      </c>
      <c r="B315" s="31" t="s">
        <v>73</v>
      </c>
      <c r="C315" s="8">
        <v>75600963</v>
      </c>
      <c r="D315" s="9" t="s">
        <v>62</v>
      </c>
      <c r="E315" s="9" t="s">
        <v>37</v>
      </c>
      <c r="F315" s="9" t="s">
        <v>59</v>
      </c>
      <c r="G315" s="32">
        <v>42614</v>
      </c>
      <c r="H315" s="40">
        <v>42856</v>
      </c>
      <c r="I315" s="40">
        <v>43312</v>
      </c>
      <c r="J315" s="10" t="s">
        <v>60</v>
      </c>
      <c r="K315" s="12"/>
      <c r="L315" s="9"/>
      <c r="M315" s="32"/>
      <c r="N315" s="13"/>
      <c r="O315" s="9"/>
      <c r="P315" s="36"/>
      <c r="Q315" s="16"/>
      <c r="R315" s="30"/>
      <c r="S315" s="102" t="s">
        <v>119</v>
      </c>
    </row>
    <row r="316" spans="1:19" x14ac:dyDescent="0.25">
      <c r="A316" s="6">
        <v>21</v>
      </c>
      <c r="B316" s="31" t="s">
        <v>68</v>
      </c>
      <c r="C316" s="8">
        <v>42703795</v>
      </c>
      <c r="D316" s="9" t="s">
        <v>48</v>
      </c>
      <c r="E316" s="9" t="s">
        <v>37</v>
      </c>
      <c r="F316" s="9" t="s">
        <v>59</v>
      </c>
      <c r="G316" s="32">
        <v>42948</v>
      </c>
      <c r="H316" s="40">
        <v>42856</v>
      </c>
      <c r="I316" s="40">
        <v>43343</v>
      </c>
      <c r="J316" s="10" t="s">
        <v>136</v>
      </c>
      <c r="K316" s="7"/>
      <c r="L316" s="9"/>
      <c r="M316" s="9"/>
      <c r="N316" s="13"/>
      <c r="O316" s="9"/>
      <c r="P316" s="36"/>
      <c r="Q316" s="16"/>
      <c r="R316" s="30"/>
      <c r="S316" s="7"/>
    </row>
    <row r="317" spans="1:19" ht="25.5" x14ac:dyDescent="0.25">
      <c r="A317" s="6">
        <v>22</v>
      </c>
      <c r="B317" s="41" t="s">
        <v>70</v>
      </c>
      <c r="C317" s="42" t="s">
        <v>71</v>
      </c>
      <c r="D317" s="39" t="s">
        <v>48</v>
      </c>
      <c r="E317" s="39" t="s">
        <v>58</v>
      </c>
      <c r="F317" s="39" t="s">
        <v>59</v>
      </c>
      <c r="G317" s="40">
        <v>42614</v>
      </c>
      <c r="H317" s="40">
        <v>42856</v>
      </c>
      <c r="I317" s="40">
        <v>43343</v>
      </c>
      <c r="J317" s="10" t="s">
        <v>136</v>
      </c>
      <c r="K317" s="12"/>
      <c r="L317" s="9"/>
      <c r="M317" s="32"/>
      <c r="N317" s="13"/>
      <c r="O317" s="39"/>
      <c r="P317" s="36"/>
      <c r="Q317" s="16"/>
      <c r="R317" s="30"/>
      <c r="S317" s="102" t="s">
        <v>118</v>
      </c>
    </row>
    <row r="318" spans="1:19" ht="25.5" x14ac:dyDescent="0.25">
      <c r="A318" s="6">
        <v>23</v>
      </c>
      <c r="B318" s="31" t="s">
        <v>86</v>
      </c>
      <c r="C318" s="8">
        <v>44804254</v>
      </c>
      <c r="D318" s="9" t="s">
        <v>87</v>
      </c>
      <c r="E318" s="9" t="s">
        <v>37</v>
      </c>
      <c r="F318" s="9" t="s">
        <v>59</v>
      </c>
      <c r="G318" s="32">
        <v>42980</v>
      </c>
      <c r="H318" s="10">
        <v>43161</v>
      </c>
      <c r="I318" s="10">
        <v>43344</v>
      </c>
      <c r="J318" s="10" t="s">
        <v>81</v>
      </c>
      <c r="K318" s="35"/>
      <c r="L318" s="12"/>
      <c r="M318" s="12"/>
      <c r="N318" s="13"/>
      <c r="O318" s="28"/>
      <c r="P318" s="36"/>
      <c r="Q318" s="36"/>
      <c r="R318" s="30"/>
      <c r="S318" s="103" t="s">
        <v>149</v>
      </c>
    </row>
    <row r="319" spans="1:19" ht="25.5" x14ac:dyDescent="0.25">
      <c r="A319" s="6">
        <v>24</v>
      </c>
      <c r="B319" s="31" t="s">
        <v>74</v>
      </c>
      <c r="C319" s="8">
        <v>3851191</v>
      </c>
      <c r="D319" s="9" t="s">
        <v>48</v>
      </c>
      <c r="E319" s="9" t="s">
        <v>58</v>
      </c>
      <c r="F319" s="9" t="s">
        <v>59</v>
      </c>
      <c r="G319" s="32">
        <v>42586</v>
      </c>
      <c r="H319" s="32">
        <v>42859</v>
      </c>
      <c r="I319" s="32">
        <v>43346</v>
      </c>
      <c r="J319" s="32" t="s">
        <v>69</v>
      </c>
      <c r="K319" s="12"/>
      <c r="L319" s="9"/>
      <c r="M319" s="32"/>
      <c r="N319" s="13"/>
      <c r="O319" s="9"/>
      <c r="P319" s="36"/>
      <c r="Q319" s="16"/>
      <c r="R319" s="30"/>
      <c r="S319" s="102" t="s">
        <v>116</v>
      </c>
    </row>
    <row r="320" spans="1:19" ht="18.75" customHeight="1" x14ac:dyDescent="0.25">
      <c r="A320" s="6">
        <v>25</v>
      </c>
      <c r="B320" s="31" t="s">
        <v>95</v>
      </c>
      <c r="C320" s="8">
        <v>72108925</v>
      </c>
      <c r="D320" s="9" t="s">
        <v>96</v>
      </c>
      <c r="E320" s="9" t="s">
        <v>97</v>
      </c>
      <c r="F320" s="9" t="s">
        <v>59</v>
      </c>
      <c r="G320" s="32">
        <v>42987</v>
      </c>
      <c r="H320" s="32">
        <v>43168</v>
      </c>
      <c r="I320" s="10">
        <v>43351</v>
      </c>
      <c r="J320" s="10" t="s">
        <v>81</v>
      </c>
      <c r="K320" s="35"/>
      <c r="L320" s="12"/>
      <c r="M320" s="12"/>
      <c r="N320" s="13"/>
      <c r="O320" s="28"/>
      <c r="P320" s="36"/>
      <c r="Q320" s="36"/>
      <c r="R320" s="38"/>
      <c r="S320" s="38"/>
    </row>
    <row r="321" spans="1:19" x14ac:dyDescent="0.25">
      <c r="A321" s="6">
        <v>26</v>
      </c>
      <c r="B321" s="31" t="s">
        <v>76</v>
      </c>
      <c r="C321" s="8">
        <v>3853765</v>
      </c>
      <c r="D321" s="9" t="s">
        <v>48</v>
      </c>
      <c r="E321" s="9" t="s">
        <v>58</v>
      </c>
      <c r="F321" s="9" t="s">
        <v>59</v>
      </c>
      <c r="G321" s="32">
        <v>42867</v>
      </c>
      <c r="H321" s="10">
        <v>43232</v>
      </c>
      <c r="I321" s="10">
        <v>43354</v>
      </c>
      <c r="J321" s="10" t="s">
        <v>147</v>
      </c>
      <c r="K321" s="43"/>
      <c r="L321" s="43"/>
      <c r="M321" s="43"/>
      <c r="N321" s="43"/>
      <c r="O321" s="43"/>
      <c r="P321" s="43"/>
      <c r="Q321" s="43"/>
      <c r="R321" s="43"/>
      <c r="S321" s="43"/>
    </row>
    <row r="322" spans="1:19" x14ac:dyDescent="0.25">
      <c r="A322" s="6">
        <v>27</v>
      </c>
      <c r="B322" s="31" t="s">
        <v>111</v>
      </c>
      <c r="C322" s="12" t="s">
        <v>112</v>
      </c>
      <c r="D322" s="9" t="s">
        <v>48</v>
      </c>
      <c r="E322" s="9" t="s">
        <v>58</v>
      </c>
      <c r="F322" s="9" t="s">
        <v>59</v>
      </c>
      <c r="G322" s="32">
        <v>43144</v>
      </c>
      <c r="H322" s="32">
        <v>43233</v>
      </c>
      <c r="I322" s="10">
        <v>43355</v>
      </c>
      <c r="J322" s="10" t="s">
        <v>60</v>
      </c>
      <c r="K322" s="35"/>
      <c r="L322" s="12"/>
      <c r="M322" s="12"/>
      <c r="N322" s="13"/>
      <c r="O322" s="28"/>
      <c r="P322" s="36"/>
      <c r="Q322" s="36"/>
      <c r="R322" s="38"/>
      <c r="S322" s="38"/>
    </row>
    <row r="323" spans="1:19" ht="18" customHeight="1" x14ac:dyDescent="0.25">
      <c r="A323" s="6">
        <v>28</v>
      </c>
      <c r="B323" s="31" t="s">
        <v>85</v>
      </c>
      <c r="C323" s="8">
        <v>42182678</v>
      </c>
      <c r="D323" s="9" t="s">
        <v>48</v>
      </c>
      <c r="E323" s="9" t="s">
        <v>30</v>
      </c>
      <c r="F323" s="9" t="s">
        <v>59</v>
      </c>
      <c r="G323" s="10">
        <v>42795</v>
      </c>
      <c r="H323" s="10">
        <v>43252</v>
      </c>
      <c r="I323" s="10">
        <v>43373</v>
      </c>
      <c r="J323" s="10" t="s">
        <v>60</v>
      </c>
      <c r="K323" s="23" t="s">
        <v>123</v>
      </c>
      <c r="L323" s="9">
        <v>9958915</v>
      </c>
      <c r="M323" s="10">
        <v>43160</v>
      </c>
      <c r="N323" s="27">
        <v>2750.2</v>
      </c>
      <c r="O323" s="16">
        <v>30</v>
      </c>
      <c r="P323" s="51"/>
      <c r="Q323" s="16">
        <v>30</v>
      </c>
      <c r="R323" s="30"/>
      <c r="S323" s="7"/>
    </row>
    <row r="324" spans="1:19" ht="18" customHeight="1" x14ac:dyDescent="0.25">
      <c r="A324" s="6">
        <v>29</v>
      </c>
      <c r="B324" s="31" t="s">
        <v>82</v>
      </c>
      <c r="C324" s="8">
        <v>3853012</v>
      </c>
      <c r="D324" s="9" t="s">
        <v>48</v>
      </c>
      <c r="E324" s="9" t="s">
        <v>58</v>
      </c>
      <c r="F324" s="9" t="s">
        <v>59</v>
      </c>
      <c r="G324" s="32">
        <v>42461</v>
      </c>
      <c r="H324" s="10">
        <v>43252</v>
      </c>
      <c r="I324" s="10">
        <v>43404</v>
      </c>
      <c r="J324" s="10" t="s">
        <v>81</v>
      </c>
      <c r="K324" s="23" t="s">
        <v>137</v>
      </c>
      <c r="L324" s="23" t="s">
        <v>140</v>
      </c>
      <c r="M324" s="10">
        <v>43191</v>
      </c>
      <c r="N324" s="27">
        <v>2841.5</v>
      </c>
      <c r="O324" s="50">
        <v>30</v>
      </c>
      <c r="P324" s="51">
        <f>12+10</f>
        <v>22</v>
      </c>
      <c r="Q324" s="16">
        <f>+O324-P324</f>
        <v>8</v>
      </c>
      <c r="R324" s="30"/>
      <c r="S324" s="102"/>
    </row>
    <row r="325" spans="1:19" ht="18" customHeight="1" x14ac:dyDescent="0.25">
      <c r="A325" s="6">
        <v>30</v>
      </c>
      <c r="B325" s="31" t="s">
        <v>127</v>
      </c>
      <c r="C325" s="12" t="s">
        <v>128</v>
      </c>
      <c r="D325" s="9" t="s">
        <v>129</v>
      </c>
      <c r="E325" s="9" t="s">
        <v>30</v>
      </c>
      <c r="F325" s="9" t="s">
        <v>59</v>
      </c>
      <c r="G325" s="32">
        <v>43160</v>
      </c>
      <c r="H325" s="32">
        <v>43252</v>
      </c>
      <c r="I325" s="10">
        <v>43434</v>
      </c>
      <c r="J325" s="10" t="s">
        <v>60</v>
      </c>
      <c r="K325" s="35"/>
      <c r="L325" s="12"/>
      <c r="M325" s="12"/>
      <c r="N325" s="13"/>
      <c r="O325" s="28"/>
      <c r="P325" s="36"/>
      <c r="Q325" s="36"/>
      <c r="R325" s="38"/>
      <c r="S325" s="38"/>
    </row>
    <row r="326" spans="1:19" ht="18" customHeight="1" x14ac:dyDescent="0.25">
      <c r="A326" s="6">
        <v>31</v>
      </c>
      <c r="B326" s="31" t="s">
        <v>150</v>
      </c>
      <c r="C326" s="12" t="s">
        <v>151</v>
      </c>
      <c r="D326" s="9" t="s">
        <v>53</v>
      </c>
      <c r="E326" s="9" t="s">
        <v>30</v>
      </c>
      <c r="F326" s="9" t="s">
        <v>59</v>
      </c>
      <c r="G326" s="32">
        <v>43252</v>
      </c>
      <c r="H326" s="32">
        <v>43252</v>
      </c>
      <c r="I326" s="10"/>
      <c r="J326" s="10"/>
      <c r="K326" s="35"/>
      <c r="L326" s="12"/>
      <c r="M326" s="12"/>
      <c r="N326" s="13"/>
      <c r="O326" s="28"/>
      <c r="P326" s="36"/>
      <c r="Q326" s="36"/>
      <c r="R326" s="38"/>
      <c r="S326" s="38"/>
    </row>
    <row r="327" spans="1:19" x14ac:dyDescent="0.25">
      <c r="B327" s="56" t="s">
        <v>130</v>
      </c>
    </row>
    <row r="328" spans="1:19" x14ac:dyDescent="0.25">
      <c r="K328" t="s">
        <v>146</v>
      </c>
    </row>
    <row r="333" spans="1:19" ht="20.25" x14ac:dyDescent="0.3">
      <c r="B333" s="180" t="s">
        <v>153</v>
      </c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</row>
    <row r="334" spans="1:19" ht="21" thickBot="1" x14ac:dyDescent="0.35">
      <c r="A334" s="1"/>
      <c r="B334" s="180" t="s">
        <v>0</v>
      </c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</row>
    <row r="335" spans="1:19" x14ac:dyDescent="0.25">
      <c r="A335" s="185" t="s">
        <v>1</v>
      </c>
      <c r="B335" s="185" t="s">
        <v>2</v>
      </c>
      <c r="C335" s="185" t="s">
        <v>3</v>
      </c>
      <c r="D335" s="185" t="s">
        <v>4</v>
      </c>
      <c r="E335" s="185" t="s">
        <v>5</v>
      </c>
      <c r="F335" s="185" t="s">
        <v>6</v>
      </c>
      <c r="G335" s="187" t="s">
        <v>7</v>
      </c>
      <c r="H335" s="189" t="s">
        <v>8</v>
      </c>
      <c r="I335" s="190"/>
      <c r="J335" s="191" t="s">
        <v>9</v>
      </c>
      <c r="K335" s="193" t="s">
        <v>10</v>
      </c>
      <c r="L335" s="194"/>
      <c r="M335" s="194"/>
      <c r="N335" s="194"/>
      <c r="O335" s="195"/>
      <c r="P335" s="196" t="s">
        <v>120</v>
      </c>
      <c r="Q335" s="196"/>
      <c r="R335" s="187" t="s">
        <v>12</v>
      </c>
      <c r="S335" s="185" t="s">
        <v>13</v>
      </c>
    </row>
    <row r="336" spans="1:19" ht="23.25" customHeight="1" x14ac:dyDescent="0.25">
      <c r="A336" s="186"/>
      <c r="B336" s="186"/>
      <c r="C336" s="186"/>
      <c r="D336" s="186"/>
      <c r="E336" s="186"/>
      <c r="F336" s="186"/>
      <c r="G336" s="188"/>
      <c r="H336" s="2" t="s">
        <v>14</v>
      </c>
      <c r="I336" s="3" t="s">
        <v>15</v>
      </c>
      <c r="J336" s="192"/>
      <c r="K336" s="127" t="s">
        <v>16</v>
      </c>
      <c r="L336" s="127" t="s">
        <v>17</v>
      </c>
      <c r="M336" s="5" t="s">
        <v>18</v>
      </c>
      <c r="N336" s="127" t="s">
        <v>19</v>
      </c>
      <c r="O336" s="127" t="s">
        <v>20</v>
      </c>
      <c r="P336" s="127" t="s">
        <v>21</v>
      </c>
      <c r="Q336" s="127" t="s">
        <v>22</v>
      </c>
      <c r="R336" s="188"/>
      <c r="S336" s="186"/>
    </row>
    <row r="337" spans="1:19" ht="20.25" customHeight="1" x14ac:dyDescent="0.25">
      <c r="A337" s="6">
        <v>1</v>
      </c>
      <c r="B337" s="7" t="s">
        <v>23</v>
      </c>
      <c r="C337" s="8">
        <v>3852026</v>
      </c>
      <c r="D337" s="9" t="s">
        <v>24</v>
      </c>
      <c r="E337" s="9" t="s">
        <v>25</v>
      </c>
      <c r="F337" s="9" t="s">
        <v>26</v>
      </c>
      <c r="G337" s="10">
        <v>42856</v>
      </c>
      <c r="H337" s="10">
        <v>42856</v>
      </c>
      <c r="I337" s="11" t="s">
        <v>27</v>
      </c>
      <c r="J337" s="11"/>
      <c r="K337" s="12" t="s">
        <v>155</v>
      </c>
      <c r="L337" s="12" t="s">
        <v>157</v>
      </c>
      <c r="M337" s="12" t="s">
        <v>158</v>
      </c>
      <c r="N337" s="13">
        <v>5912</v>
      </c>
      <c r="O337" s="14">
        <v>30</v>
      </c>
      <c r="P337" s="15">
        <v>30</v>
      </c>
      <c r="Q337" s="16"/>
      <c r="R337" s="7"/>
      <c r="S337" s="7"/>
    </row>
    <row r="338" spans="1:19" ht="20.25" customHeight="1" x14ac:dyDescent="0.25">
      <c r="A338" s="6">
        <v>2</v>
      </c>
      <c r="B338" s="7" t="s">
        <v>28</v>
      </c>
      <c r="C338" s="17">
        <v>2842379</v>
      </c>
      <c r="D338" s="9" t="s">
        <v>29</v>
      </c>
      <c r="E338" s="9" t="s">
        <v>30</v>
      </c>
      <c r="F338" s="18" t="s">
        <v>26</v>
      </c>
      <c r="G338" s="10">
        <v>41641</v>
      </c>
      <c r="H338" s="10">
        <v>41641</v>
      </c>
      <c r="I338" s="11" t="s">
        <v>27</v>
      </c>
      <c r="J338" s="11"/>
      <c r="K338" s="12" t="s">
        <v>123</v>
      </c>
      <c r="L338" s="12" t="s">
        <v>124</v>
      </c>
      <c r="M338" s="12" t="s">
        <v>125</v>
      </c>
      <c r="N338" s="13">
        <v>4423</v>
      </c>
      <c r="O338" s="19">
        <v>30</v>
      </c>
      <c r="P338" s="20">
        <v>30</v>
      </c>
      <c r="Q338" s="21"/>
      <c r="R338" s="22"/>
      <c r="S338" s="22"/>
    </row>
    <row r="339" spans="1:19" ht="24.75" customHeight="1" x14ac:dyDescent="0.25">
      <c r="A339" s="6">
        <v>3</v>
      </c>
      <c r="B339" s="7" t="s">
        <v>35</v>
      </c>
      <c r="C339" s="8">
        <v>46032383</v>
      </c>
      <c r="D339" s="9" t="s">
        <v>36</v>
      </c>
      <c r="E339" s="9" t="s">
        <v>37</v>
      </c>
      <c r="F339" s="9" t="s">
        <v>26</v>
      </c>
      <c r="G339" s="10">
        <v>41792</v>
      </c>
      <c r="H339" s="10">
        <v>41792</v>
      </c>
      <c r="I339" s="11" t="s">
        <v>27</v>
      </c>
      <c r="J339" s="11"/>
      <c r="K339" s="12" t="s">
        <v>155</v>
      </c>
      <c r="L339" s="23" t="s">
        <v>159</v>
      </c>
      <c r="M339" s="23" t="s">
        <v>158</v>
      </c>
      <c r="N339" s="130" t="s">
        <v>160</v>
      </c>
      <c r="O339" s="24">
        <v>30</v>
      </c>
      <c r="P339" s="20"/>
      <c r="Q339" s="20"/>
      <c r="R339" s="25"/>
      <c r="S339" s="102" t="s">
        <v>121</v>
      </c>
    </row>
    <row r="340" spans="1:19" ht="25.5" x14ac:dyDescent="0.25">
      <c r="A340" s="6">
        <v>4</v>
      </c>
      <c r="B340" s="26" t="s">
        <v>47</v>
      </c>
      <c r="C340" s="8">
        <v>45817642</v>
      </c>
      <c r="D340" s="9" t="s">
        <v>48</v>
      </c>
      <c r="E340" s="9" t="s">
        <v>37</v>
      </c>
      <c r="F340" s="9" t="s">
        <v>26</v>
      </c>
      <c r="G340" s="10">
        <v>41123</v>
      </c>
      <c r="H340" s="10">
        <v>41123</v>
      </c>
      <c r="I340" s="11" t="s">
        <v>27</v>
      </c>
      <c r="J340" s="11"/>
      <c r="K340" s="12"/>
      <c r="L340" s="12"/>
      <c r="M340" s="12"/>
      <c r="N340" s="27"/>
      <c r="O340" s="28"/>
      <c r="P340" s="29"/>
      <c r="Q340" s="16"/>
      <c r="R340" s="30"/>
      <c r="S340" s="102" t="s">
        <v>116</v>
      </c>
    </row>
    <row r="341" spans="1:19" ht="25.5" x14ac:dyDescent="0.25">
      <c r="A341" s="6">
        <v>5</v>
      </c>
      <c r="B341" s="31" t="s">
        <v>55</v>
      </c>
      <c r="C341" s="8">
        <v>3852732</v>
      </c>
      <c r="D341" s="9" t="s">
        <v>56</v>
      </c>
      <c r="E341" s="9" t="s">
        <v>30</v>
      </c>
      <c r="F341" s="9" t="s">
        <v>26</v>
      </c>
      <c r="G341" s="32">
        <v>42676</v>
      </c>
      <c r="H341" s="32">
        <v>42676</v>
      </c>
      <c r="I341" s="11" t="s">
        <v>27</v>
      </c>
      <c r="J341" s="32"/>
      <c r="K341" s="12"/>
      <c r="L341" s="9"/>
      <c r="M341" s="32"/>
      <c r="N341" s="27"/>
      <c r="O341" s="24"/>
      <c r="P341" s="34"/>
      <c r="Q341" s="16"/>
      <c r="R341" s="25"/>
      <c r="S341" s="102" t="s">
        <v>118</v>
      </c>
    </row>
    <row r="342" spans="1:19" ht="25.5" x14ac:dyDescent="0.25">
      <c r="A342" s="6">
        <v>6</v>
      </c>
      <c r="B342" s="31" t="s">
        <v>92</v>
      </c>
      <c r="C342" s="8">
        <v>46941245</v>
      </c>
      <c r="D342" s="9" t="s">
        <v>62</v>
      </c>
      <c r="E342" s="9" t="s">
        <v>30</v>
      </c>
      <c r="F342" s="9" t="s">
        <v>59</v>
      </c>
      <c r="G342" s="32">
        <v>43009</v>
      </c>
      <c r="H342" s="10">
        <v>43101</v>
      </c>
      <c r="I342" s="10">
        <v>43281</v>
      </c>
      <c r="J342" s="32" t="s">
        <v>69</v>
      </c>
      <c r="K342" s="35"/>
      <c r="L342" s="12"/>
      <c r="M342" s="12"/>
      <c r="N342" s="13"/>
      <c r="O342" s="28"/>
      <c r="P342" s="36"/>
      <c r="Q342" s="36"/>
      <c r="R342" s="30"/>
      <c r="S342" s="103" t="s">
        <v>152</v>
      </c>
    </row>
    <row r="343" spans="1:19" x14ac:dyDescent="0.25">
      <c r="A343" s="6">
        <v>7</v>
      </c>
      <c r="B343" s="31" t="s">
        <v>145</v>
      </c>
      <c r="C343" s="8">
        <v>70060538</v>
      </c>
      <c r="D343" s="9" t="s">
        <v>103</v>
      </c>
      <c r="E343" s="9" t="s">
        <v>104</v>
      </c>
      <c r="F343" s="9" t="s">
        <v>59</v>
      </c>
      <c r="G343" s="32">
        <v>43221</v>
      </c>
      <c r="H343" s="32">
        <v>43221</v>
      </c>
      <c r="I343" s="10">
        <v>43312</v>
      </c>
      <c r="J343" s="10" t="s">
        <v>60</v>
      </c>
      <c r="K343" s="35"/>
      <c r="L343" s="12"/>
      <c r="M343" s="12"/>
      <c r="N343" s="13"/>
      <c r="O343" s="28"/>
      <c r="P343" s="36"/>
      <c r="Q343" s="36"/>
      <c r="R343" s="38"/>
      <c r="S343" s="38"/>
    </row>
    <row r="344" spans="1:19" x14ac:dyDescent="0.25">
      <c r="A344" s="6">
        <v>8</v>
      </c>
      <c r="B344" s="31" t="s">
        <v>101</v>
      </c>
      <c r="C344" s="8">
        <v>3853646</v>
      </c>
      <c r="D344" s="9" t="s">
        <v>48</v>
      </c>
      <c r="E344" s="9" t="s">
        <v>80</v>
      </c>
      <c r="F344" s="9" t="s">
        <v>59</v>
      </c>
      <c r="G344" s="32">
        <v>43109</v>
      </c>
      <c r="H344" s="32">
        <v>43199</v>
      </c>
      <c r="I344" s="10">
        <v>43289</v>
      </c>
      <c r="J344" s="10" t="s">
        <v>60</v>
      </c>
      <c r="K344" s="35"/>
      <c r="L344" s="12"/>
      <c r="M344" s="12"/>
      <c r="N344" s="13"/>
      <c r="O344" s="28"/>
      <c r="P344" s="36"/>
      <c r="Q344" s="36"/>
      <c r="R344" s="38"/>
      <c r="S344" s="38"/>
    </row>
    <row r="345" spans="1:19" x14ac:dyDescent="0.25">
      <c r="A345" s="6">
        <v>9</v>
      </c>
      <c r="B345" s="31" t="s">
        <v>133</v>
      </c>
      <c r="C345" s="8">
        <v>3866210</v>
      </c>
      <c r="D345" s="9" t="s">
        <v>48</v>
      </c>
      <c r="E345" s="9" t="s">
        <v>58</v>
      </c>
      <c r="F345" s="9" t="s">
        <v>59</v>
      </c>
      <c r="G345" s="32">
        <v>43200</v>
      </c>
      <c r="H345" s="32">
        <v>43200</v>
      </c>
      <c r="I345" s="32">
        <v>43290</v>
      </c>
      <c r="J345" s="10" t="s">
        <v>60</v>
      </c>
      <c r="K345" s="53"/>
      <c r="L345" s="53"/>
      <c r="M345" s="53"/>
      <c r="N345" s="53"/>
      <c r="O345" s="53"/>
      <c r="P345" s="53"/>
      <c r="Q345" s="53"/>
      <c r="R345" s="53"/>
      <c r="S345" s="53"/>
    </row>
    <row r="346" spans="1:19" x14ac:dyDescent="0.25">
      <c r="A346" s="6">
        <v>10</v>
      </c>
      <c r="B346" s="31" t="s">
        <v>134</v>
      </c>
      <c r="C346" s="8">
        <v>3898666</v>
      </c>
      <c r="D346" s="9" t="s">
        <v>48</v>
      </c>
      <c r="E346" s="9" t="s">
        <v>37</v>
      </c>
      <c r="F346" s="9" t="s">
        <v>59</v>
      </c>
      <c r="G346" s="32">
        <v>43200</v>
      </c>
      <c r="H346" s="32">
        <v>43200</v>
      </c>
      <c r="I346" s="32">
        <v>43290</v>
      </c>
      <c r="J346" s="10" t="s">
        <v>60</v>
      </c>
      <c r="K346" s="53"/>
      <c r="L346" s="53"/>
      <c r="M346" s="53"/>
      <c r="N346" s="53"/>
      <c r="O346" s="53"/>
      <c r="P346" s="53"/>
      <c r="Q346" s="53"/>
      <c r="R346" s="53"/>
      <c r="S346" s="53"/>
    </row>
    <row r="347" spans="1:19" x14ac:dyDescent="0.25">
      <c r="A347" s="6">
        <v>11</v>
      </c>
      <c r="B347" s="31" t="s">
        <v>61</v>
      </c>
      <c r="C347" s="8">
        <v>47055672</v>
      </c>
      <c r="D347" s="9" t="s">
        <v>62</v>
      </c>
      <c r="E347" s="9" t="s">
        <v>37</v>
      </c>
      <c r="F347" s="9" t="s">
        <v>59</v>
      </c>
      <c r="G347" s="32">
        <v>42835</v>
      </c>
      <c r="H347" s="10">
        <v>43200</v>
      </c>
      <c r="I347" s="10">
        <v>43290</v>
      </c>
      <c r="J347" s="10" t="s">
        <v>60</v>
      </c>
      <c r="K347" s="121" t="s">
        <v>137</v>
      </c>
      <c r="L347" s="42" t="s">
        <v>138</v>
      </c>
      <c r="M347" s="42" t="s">
        <v>148</v>
      </c>
      <c r="N347" s="122">
        <v>1819.7</v>
      </c>
      <c r="O347" s="123">
        <v>30</v>
      </c>
      <c r="P347" s="36">
        <v>3</v>
      </c>
      <c r="Q347" s="36">
        <f>+O347-P347</f>
        <v>27</v>
      </c>
      <c r="R347" s="38"/>
      <c r="S347" s="103"/>
    </row>
    <row r="348" spans="1:19" ht="25.5" x14ac:dyDescent="0.25">
      <c r="A348" s="6">
        <v>12</v>
      </c>
      <c r="B348" s="31" t="s">
        <v>73</v>
      </c>
      <c r="C348" s="8">
        <v>75600963</v>
      </c>
      <c r="D348" s="9" t="s">
        <v>62</v>
      </c>
      <c r="E348" s="9" t="s">
        <v>37</v>
      </c>
      <c r="F348" s="9" t="s">
        <v>59</v>
      </c>
      <c r="G348" s="32">
        <v>42614</v>
      </c>
      <c r="H348" s="40">
        <v>42856</v>
      </c>
      <c r="I348" s="40">
        <v>43312</v>
      </c>
      <c r="J348" s="10" t="s">
        <v>60</v>
      </c>
      <c r="K348" s="12"/>
      <c r="L348" s="9"/>
      <c r="M348" s="32"/>
      <c r="N348" s="13"/>
      <c r="O348" s="9"/>
      <c r="P348" s="36"/>
      <c r="Q348" s="16"/>
      <c r="R348" s="30"/>
      <c r="S348" s="102" t="s">
        <v>119</v>
      </c>
    </row>
    <row r="349" spans="1:19" x14ac:dyDescent="0.25">
      <c r="A349" s="6">
        <v>13</v>
      </c>
      <c r="B349" s="31" t="s">
        <v>68</v>
      </c>
      <c r="C349" s="8">
        <v>42703795</v>
      </c>
      <c r="D349" s="9" t="s">
        <v>48</v>
      </c>
      <c r="E349" s="9" t="s">
        <v>37</v>
      </c>
      <c r="F349" s="9" t="s">
        <v>59</v>
      </c>
      <c r="G349" s="32">
        <v>42948</v>
      </c>
      <c r="H349" s="40">
        <v>42856</v>
      </c>
      <c r="I349" s="40">
        <v>43343</v>
      </c>
      <c r="J349" s="10" t="s">
        <v>136</v>
      </c>
      <c r="K349" s="7"/>
      <c r="L349" s="9"/>
      <c r="M349" s="9"/>
      <c r="N349" s="13"/>
      <c r="O349" s="9"/>
      <c r="P349" s="36"/>
      <c r="Q349" s="16"/>
      <c r="R349" s="30"/>
      <c r="S349" s="7"/>
    </row>
    <row r="350" spans="1:19" ht="25.5" x14ac:dyDescent="0.25">
      <c r="A350" s="6">
        <v>14</v>
      </c>
      <c r="B350" s="41" t="s">
        <v>70</v>
      </c>
      <c r="C350" s="42" t="s">
        <v>71</v>
      </c>
      <c r="D350" s="39" t="s">
        <v>48</v>
      </c>
      <c r="E350" s="39" t="s">
        <v>58</v>
      </c>
      <c r="F350" s="39" t="s">
        <v>59</v>
      </c>
      <c r="G350" s="40">
        <v>42614</v>
      </c>
      <c r="H350" s="40">
        <v>42856</v>
      </c>
      <c r="I350" s="40">
        <v>43343</v>
      </c>
      <c r="J350" s="10" t="s">
        <v>136</v>
      </c>
      <c r="K350" s="12"/>
      <c r="L350" s="9"/>
      <c r="M350" s="32"/>
      <c r="N350" s="13"/>
      <c r="O350" s="39"/>
      <c r="P350" s="36"/>
      <c r="Q350" s="16"/>
      <c r="R350" s="30"/>
      <c r="S350" s="102" t="s">
        <v>118</v>
      </c>
    </row>
    <row r="351" spans="1:19" x14ac:dyDescent="0.25">
      <c r="A351" s="6">
        <v>15</v>
      </c>
      <c r="B351" s="31" t="s">
        <v>88</v>
      </c>
      <c r="C351" s="8">
        <v>43469277</v>
      </c>
      <c r="D351" s="9" t="s">
        <v>48</v>
      </c>
      <c r="E351" s="9" t="s">
        <v>80</v>
      </c>
      <c r="F351" s="9" t="s">
        <v>59</v>
      </c>
      <c r="G351" s="32">
        <v>43009</v>
      </c>
      <c r="H351" s="10">
        <v>43252</v>
      </c>
      <c r="I351" s="10">
        <v>43343</v>
      </c>
      <c r="J351" s="32" t="s">
        <v>60</v>
      </c>
      <c r="K351" s="35"/>
      <c r="L351" s="12"/>
      <c r="M351" s="12"/>
      <c r="N351" s="13"/>
      <c r="O351" s="28"/>
      <c r="P351" s="36"/>
      <c r="Q351" s="36"/>
      <c r="R351" s="30"/>
      <c r="S351" s="30"/>
    </row>
    <row r="352" spans="1:19" x14ac:dyDescent="0.25">
      <c r="A352" s="6">
        <v>16</v>
      </c>
      <c r="B352" s="31" t="s">
        <v>84</v>
      </c>
      <c r="C352" s="8">
        <v>73133868</v>
      </c>
      <c r="D352" s="9" t="s">
        <v>62</v>
      </c>
      <c r="E352" s="9" t="s">
        <v>37</v>
      </c>
      <c r="F352" s="9" t="s">
        <v>59</v>
      </c>
      <c r="G352" s="10">
        <v>42795</v>
      </c>
      <c r="H352" s="10">
        <v>43252</v>
      </c>
      <c r="I352" s="10">
        <v>43343</v>
      </c>
      <c r="J352" s="10" t="s">
        <v>60</v>
      </c>
      <c r="K352" s="23" t="s">
        <v>123</v>
      </c>
      <c r="L352" s="23" t="s">
        <v>122</v>
      </c>
      <c r="M352" s="10">
        <v>43160</v>
      </c>
      <c r="N352" s="27">
        <v>1652.4</v>
      </c>
      <c r="O352" s="50">
        <v>30</v>
      </c>
      <c r="P352" s="51">
        <v>7</v>
      </c>
      <c r="Q352" s="16">
        <f>+O352-P352</f>
        <v>23</v>
      </c>
      <c r="R352" s="30"/>
      <c r="S352" s="30"/>
    </row>
    <row r="353" spans="1:19" ht="25.5" x14ac:dyDescent="0.25">
      <c r="A353" s="6">
        <v>17</v>
      </c>
      <c r="B353" s="31" t="s">
        <v>86</v>
      </c>
      <c r="C353" s="8">
        <v>44804254</v>
      </c>
      <c r="D353" s="9" t="s">
        <v>87</v>
      </c>
      <c r="E353" s="9" t="s">
        <v>37</v>
      </c>
      <c r="F353" s="9" t="s">
        <v>59</v>
      </c>
      <c r="G353" s="32">
        <v>42980</v>
      </c>
      <c r="H353" s="10">
        <v>43161</v>
      </c>
      <c r="I353" s="10">
        <v>43344</v>
      </c>
      <c r="J353" s="10" t="s">
        <v>81</v>
      </c>
      <c r="K353" s="35"/>
      <c r="L353" s="12"/>
      <c r="M353" s="12"/>
      <c r="N353" s="13"/>
      <c r="O353" s="28"/>
      <c r="P353" s="36"/>
      <c r="Q353" s="36"/>
      <c r="R353" s="30"/>
      <c r="S353" s="103" t="s">
        <v>149</v>
      </c>
    </row>
    <row r="354" spans="1:19" ht="25.5" x14ac:dyDescent="0.25">
      <c r="A354" s="6">
        <v>18</v>
      </c>
      <c r="B354" s="31" t="s">
        <v>74</v>
      </c>
      <c r="C354" s="8">
        <v>3851191</v>
      </c>
      <c r="D354" s="9" t="s">
        <v>48</v>
      </c>
      <c r="E354" s="9" t="s">
        <v>58</v>
      </c>
      <c r="F354" s="9" t="s">
        <v>59</v>
      </c>
      <c r="G354" s="32">
        <v>42586</v>
      </c>
      <c r="H354" s="32">
        <v>42859</v>
      </c>
      <c r="I354" s="32">
        <v>43346</v>
      </c>
      <c r="J354" s="32" t="s">
        <v>147</v>
      </c>
      <c r="K354" s="12"/>
      <c r="L354" s="9"/>
      <c r="M354" s="32"/>
      <c r="N354" s="13"/>
      <c r="O354" s="9"/>
      <c r="P354" s="36"/>
      <c r="Q354" s="16"/>
      <c r="R354" s="30"/>
      <c r="S354" s="102" t="s">
        <v>116</v>
      </c>
    </row>
    <row r="355" spans="1:19" x14ac:dyDescent="0.25">
      <c r="A355" s="6">
        <v>19</v>
      </c>
      <c r="B355" s="31" t="s">
        <v>76</v>
      </c>
      <c r="C355" s="8">
        <v>3853765</v>
      </c>
      <c r="D355" s="9" t="s">
        <v>48</v>
      </c>
      <c r="E355" s="9" t="s">
        <v>58</v>
      </c>
      <c r="F355" s="9" t="s">
        <v>59</v>
      </c>
      <c r="G355" s="32">
        <v>42867</v>
      </c>
      <c r="H355" s="10">
        <v>43232</v>
      </c>
      <c r="I355" s="10">
        <v>43354</v>
      </c>
      <c r="J355" s="10" t="s">
        <v>147</v>
      </c>
      <c r="K355" s="23" t="s">
        <v>156</v>
      </c>
      <c r="L355" s="128">
        <v>9959155</v>
      </c>
      <c r="M355" s="129">
        <v>43241</v>
      </c>
      <c r="N355" s="27">
        <v>2750.2</v>
      </c>
      <c r="O355" s="128">
        <v>30</v>
      </c>
      <c r="P355" s="43"/>
      <c r="Q355" s="43"/>
      <c r="R355" s="43"/>
      <c r="S355" s="43"/>
    </row>
    <row r="356" spans="1:19" x14ac:dyDescent="0.25">
      <c r="A356" s="6">
        <v>20</v>
      </c>
      <c r="B356" s="31" t="s">
        <v>111</v>
      </c>
      <c r="C356" s="12" t="s">
        <v>112</v>
      </c>
      <c r="D356" s="9" t="s">
        <v>48</v>
      </c>
      <c r="E356" s="9" t="s">
        <v>58</v>
      </c>
      <c r="F356" s="9" t="s">
        <v>59</v>
      </c>
      <c r="G356" s="32">
        <v>43144</v>
      </c>
      <c r="H356" s="32">
        <v>43233</v>
      </c>
      <c r="I356" s="10">
        <v>43355</v>
      </c>
      <c r="J356" s="10" t="s">
        <v>136</v>
      </c>
      <c r="K356" s="35"/>
      <c r="L356" s="12"/>
      <c r="M356" s="12"/>
      <c r="N356" s="13"/>
      <c r="O356" s="28"/>
      <c r="P356" s="36"/>
      <c r="Q356" s="36"/>
      <c r="R356" s="38"/>
      <c r="S356" s="38"/>
    </row>
    <row r="357" spans="1:19" x14ac:dyDescent="0.25">
      <c r="A357" s="6">
        <v>21</v>
      </c>
      <c r="B357" s="31" t="s">
        <v>142</v>
      </c>
      <c r="C357" s="8">
        <v>72486543</v>
      </c>
      <c r="D357" s="9" t="s">
        <v>62</v>
      </c>
      <c r="E357" s="9" t="s">
        <v>37</v>
      </c>
      <c r="F357" s="9" t="s">
        <v>59</v>
      </c>
      <c r="G357" s="32">
        <v>43175</v>
      </c>
      <c r="H357" s="10">
        <v>43267</v>
      </c>
      <c r="I357" s="10">
        <v>43358</v>
      </c>
      <c r="J357" s="10" t="s">
        <v>60</v>
      </c>
      <c r="K357" s="35"/>
      <c r="L357" s="12"/>
      <c r="M357" s="12"/>
      <c r="N357" s="13"/>
      <c r="O357" s="39"/>
      <c r="P357" s="15"/>
      <c r="Q357" s="16"/>
      <c r="R357" s="30"/>
      <c r="S357" s="30"/>
    </row>
    <row r="358" spans="1:19" x14ac:dyDescent="0.25">
      <c r="A358" s="6">
        <v>22</v>
      </c>
      <c r="B358" s="31" t="s">
        <v>85</v>
      </c>
      <c r="C358" s="8">
        <v>42182678</v>
      </c>
      <c r="D358" s="9" t="s">
        <v>48</v>
      </c>
      <c r="E358" s="9" t="s">
        <v>30</v>
      </c>
      <c r="F358" s="9" t="s">
        <v>59</v>
      </c>
      <c r="G358" s="10">
        <v>42795</v>
      </c>
      <c r="H358" s="10">
        <v>43252</v>
      </c>
      <c r="I358" s="10">
        <v>43373</v>
      </c>
      <c r="J358" s="10" t="s">
        <v>136</v>
      </c>
      <c r="K358" s="23" t="s">
        <v>123</v>
      </c>
      <c r="L358" s="9">
        <v>9958915</v>
      </c>
      <c r="M358" s="10">
        <v>43160</v>
      </c>
      <c r="N358" s="27">
        <v>2750.2</v>
      </c>
      <c r="O358" s="16">
        <v>30</v>
      </c>
      <c r="P358" s="51"/>
      <c r="Q358" s="16">
        <v>30</v>
      </c>
      <c r="R358" s="30"/>
      <c r="S358" s="7"/>
    </row>
    <row r="359" spans="1:19" s="135" customFormat="1" ht="25.5" x14ac:dyDescent="0.25">
      <c r="A359" s="131">
        <v>23</v>
      </c>
      <c r="B359" s="41" t="s">
        <v>79</v>
      </c>
      <c r="C359" s="132">
        <v>3853711</v>
      </c>
      <c r="D359" s="39" t="s">
        <v>62</v>
      </c>
      <c r="E359" s="39" t="s">
        <v>80</v>
      </c>
      <c r="F359" s="39" t="s">
        <v>59</v>
      </c>
      <c r="G359" s="40">
        <v>42065</v>
      </c>
      <c r="H359" s="40">
        <v>43252</v>
      </c>
      <c r="I359" s="40">
        <v>43373</v>
      </c>
      <c r="J359" s="40" t="s">
        <v>136</v>
      </c>
      <c r="K359" s="42" t="s">
        <v>123</v>
      </c>
      <c r="L359" s="39">
        <v>9958916</v>
      </c>
      <c r="M359" s="40">
        <v>43160</v>
      </c>
      <c r="N359" s="122">
        <v>1947.9</v>
      </c>
      <c r="O359" s="39">
        <v>30</v>
      </c>
      <c r="P359" s="36"/>
      <c r="Q359" s="134">
        <v>30</v>
      </c>
      <c r="R359" s="30"/>
      <c r="S359" s="102" t="s">
        <v>144</v>
      </c>
    </row>
    <row r="360" spans="1:19" x14ac:dyDescent="0.25">
      <c r="A360" s="6">
        <v>24</v>
      </c>
      <c r="B360" s="44" t="s">
        <v>93</v>
      </c>
      <c r="C360" s="105">
        <v>43083772</v>
      </c>
      <c r="D360" s="106" t="s">
        <v>62</v>
      </c>
      <c r="E360" s="106" t="s">
        <v>30</v>
      </c>
      <c r="F360" s="106" t="s">
        <v>59</v>
      </c>
      <c r="G360" s="48">
        <v>42802</v>
      </c>
      <c r="H360" s="48">
        <v>43259</v>
      </c>
      <c r="I360" s="48">
        <v>43380</v>
      </c>
      <c r="J360" s="107" t="s">
        <v>136</v>
      </c>
      <c r="K360" s="108" t="s">
        <v>123</v>
      </c>
      <c r="L360" s="46">
        <v>9958926</v>
      </c>
      <c r="M360" s="109">
        <v>43167</v>
      </c>
      <c r="N360" s="110">
        <v>1933.6</v>
      </c>
      <c r="O360" s="111">
        <v>30</v>
      </c>
      <c r="P360" s="112"/>
      <c r="Q360" s="111">
        <v>30</v>
      </c>
      <c r="R360" s="113"/>
      <c r="S360" s="114"/>
    </row>
    <row r="361" spans="1:19" ht="25.5" x14ac:dyDescent="0.25">
      <c r="A361" s="6">
        <v>25</v>
      </c>
      <c r="B361" s="41" t="s">
        <v>64</v>
      </c>
      <c r="C361" s="132">
        <v>47366375</v>
      </c>
      <c r="D361" s="39" t="s">
        <v>62</v>
      </c>
      <c r="E361" s="39" t="s">
        <v>30</v>
      </c>
      <c r="F361" s="39" t="s">
        <v>59</v>
      </c>
      <c r="G361" s="40">
        <v>42353</v>
      </c>
      <c r="H361" s="133">
        <v>43266</v>
      </c>
      <c r="I361" s="133">
        <v>43387</v>
      </c>
      <c r="J361" s="133" t="s">
        <v>136</v>
      </c>
      <c r="K361" s="35"/>
      <c r="L361" s="12"/>
      <c r="M361" s="12"/>
      <c r="N361" s="13"/>
      <c r="O361" s="39"/>
      <c r="P361" s="15"/>
      <c r="Q361" s="16"/>
      <c r="R361" s="30"/>
      <c r="S361" s="102" t="s">
        <v>116</v>
      </c>
    </row>
    <row r="362" spans="1:19" x14ac:dyDescent="0.25">
      <c r="A362" s="6">
        <v>26</v>
      </c>
      <c r="B362" s="31" t="s">
        <v>82</v>
      </c>
      <c r="C362" s="8">
        <v>3853012</v>
      </c>
      <c r="D362" s="9" t="s">
        <v>48</v>
      </c>
      <c r="E362" s="9" t="s">
        <v>58</v>
      </c>
      <c r="F362" s="9" t="s">
        <v>59</v>
      </c>
      <c r="G362" s="32">
        <v>42461</v>
      </c>
      <c r="H362" s="10">
        <v>43252</v>
      </c>
      <c r="I362" s="10">
        <v>43404</v>
      </c>
      <c r="J362" s="10" t="s">
        <v>136</v>
      </c>
      <c r="K362" s="23" t="s">
        <v>137</v>
      </c>
      <c r="L362" s="23" t="s">
        <v>140</v>
      </c>
      <c r="M362" s="10">
        <v>43191</v>
      </c>
      <c r="N362" s="27">
        <v>2841.5</v>
      </c>
      <c r="O362" s="50">
        <v>30</v>
      </c>
      <c r="P362" s="51">
        <f>12+10</f>
        <v>22</v>
      </c>
      <c r="Q362" s="16">
        <f>+O362-P362</f>
        <v>8</v>
      </c>
      <c r="R362" s="30"/>
      <c r="S362" s="102"/>
    </row>
    <row r="363" spans="1:19" x14ac:dyDescent="0.25">
      <c r="A363" s="6">
        <v>27</v>
      </c>
      <c r="B363" s="31" t="s">
        <v>127</v>
      </c>
      <c r="C363" s="12" t="s">
        <v>128</v>
      </c>
      <c r="D363" s="9" t="s">
        <v>129</v>
      </c>
      <c r="E363" s="9" t="s">
        <v>30</v>
      </c>
      <c r="F363" s="9" t="s">
        <v>59</v>
      </c>
      <c r="G363" s="32">
        <v>43160</v>
      </c>
      <c r="H363" s="32">
        <v>43252</v>
      </c>
      <c r="I363" s="10">
        <v>43434</v>
      </c>
      <c r="J363" s="10" t="s">
        <v>81</v>
      </c>
      <c r="K363" s="35"/>
      <c r="L363" s="12"/>
      <c r="M363" s="12"/>
      <c r="N363" s="13"/>
      <c r="O363" s="28"/>
      <c r="P363" s="36"/>
      <c r="Q363" s="36"/>
      <c r="R363" s="38"/>
      <c r="S363" s="38"/>
    </row>
    <row r="364" spans="1:19" x14ac:dyDescent="0.25">
      <c r="A364" s="6">
        <v>28</v>
      </c>
      <c r="B364" s="31" t="s">
        <v>150</v>
      </c>
      <c r="C364" s="12" t="s">
        <v>151</v>
      </c>
      <c r="D364" s="9" t="s">
        <v>53</v>
      </c>
      <c r="E364" s="9" t="s">
        <v>30</v>
      </c>
      <c r="F364" s="9" t="s">
        <v>59</v>
      </c>
      <c r="G364" s="32">
        <v>43252</v>
      </c>
      <c r="H364" s="32">
        <v>43252</v>
      </c>
      <c r="I364" s="10">
        <v>43616</v>
      </c>
      <c r="J364" s="10" t="s">
        <v>154</v>
      </c>
      <c r="K364" s="35"/>
      <c r="L364" s="12"/>
      <c r="M364" s="12"/>
      <c r="N364" s="13"/>
      <c r="O364" s="28"/>
      <c r="P364" s="36"/>
      <c r="Q364" s="36"/>
      <c r="R364" s="38"/>
      <c r="S364" s="38"/>
    </row>
    <row r="365" spans="1:19" x14ac:dyDescent="0.25">
      <c r="B365" s="56" t="s">
        <v>130</v>
      </c>
      <c r="K365" t="s">
        <v>161</v>
      </c>
    </row>
    <row r="368" spans="1:19" ht="20.25" x14ac:dyDescent="0.3">
      <c r="B368" s="180" t="s">
        <v>153</v>
      </c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</row>
    <row r="369" spans="1:19" ht="21" thickBot="1" x14ac:dyDescent="0.35">
      <c r="A369" s="1"/>
      <c r="B369" s="180" t="s">
        <v>0</v>
      </c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</row>
    <row r="370" spans="1:19" x14ac:dyDescent="0.25">
      <c r="A370" s="185" t="s">
        <v>1</v>
      </c>
      <c r="B370" s="185" t="s">
        <v>2</v>
      </c>
      <c r="C370" s="185" t="s">
        <v>3</v>
      </c>
      <c r="D370" s="185" t="s">
        <v>4</v>
      </c>
      <c r="E370" s="185" t="s">
        <v>5</v>
      </c>
      <c r="F370" s="185" t="s">
        <v>6</v>
      </c>
      <c r="G370" s="187" t="s">
        <v>7</v>
      </c>
      <c r="H370" s="189" t="s">
        <v>8</v>
      </c>
      <c r="I370" s="190"/>
      <c r="J370" s="191" t="s">
        <v>9</v>
      </c>
      <c r="K370" s="193" t="s">
        <v>10</v>
      </c>
      <c r="L370" s="194"/>
      <c r="M370" s="194"/>
      <c r="N370" s="194"/>
      <c r="O370" s="195"/>
      <c r="P370" s="196" t="s">
        <v>120</v>
      </c>
      <c r="Q370" s="196"/>
      <c r="R370" s="187" t="s">
        <v>12</v>
      </c>
      <c r="S370" s="185" t="s">
        <v>13</v>
      </c>
    </row>
    <row r="371" spans="1:19" x14ac:dyDescent="0.25">
      <c r="A371" s="186"/>
      <c r="B371" s="186"/>
      <c r="C371" s="186"/>
      <c r="D371" s="186"/>
      <c r="E371" s="186"/>
      <c r="F371" s="186"/>
      <c r="G371" s="188"/>
      <c r="H371" s="2" t="s">
        <v>14</v>
      </c>
      <c r="I371" s="3" t="s">
        <v>15</v>
      </c>
      <c r="J371" s="192"/>
      <c r="K371" s="136" t="s">
        <v>16</v>
      </c>
      <c r="L371" s="136" t="s">
        <v>17</v>
      </c>
      <c r="M371" s="5" t="s">
        <v>18</v>
      </c>
      <c r="N371" s="136" t="s">
        <v>19</v>
      </c>
      <c r="O371" s="136" t="s">
        <v>20</v>
      </c>
      <c r="P371" s="136" t="s">
        <v>21</v>
      </c>
      <c r="Q371" s="136" t="s">
        <v>22</v>
      </c>
      <c r="R371" s="188"/>
      <c r="S371" s="186"/>
    </row>
    <row r="372" spans="1:19" x14ac:dyDescent="0.25">
      <c r="A372" s="6">
        <v>1</v>
      </c>
      <c r="B372" s="7" t="s">
        <v>23</v>
      </c>
      <c r="C372" s="8">
        <v>3852026</v>
      </c>
      <c r="D372" s="9" t="s">
        <v>24</v>
      </c>
      <c r="E372" s="9" t="s">
        <v>25</v>
      </c>
      <c r="F372" s="9" t="s">
        <v>26</v>
      </c>
      <c r="G372" s="10">
        <v>42856</v>
      </c>
      <c r="H372" s="10">
        <v>42856</v>
      </c>
      <c r="I372" s="11" t="s">
        <v>27</v>
      </c>
      <c r="J372" s="11"/>
      <c r="K372" s="12" t="s">
        <v>155</v>
      </c>
      <c r="L372" s="12" t="s">
        <v>157</v>
      </c>
      <c r="M372" s="12" t="s">
        <v>158</v>
      </c>
      <c r="N372" s="13">
        <v>5912</v>
      </c>
      <c r="O372" s="14">
        <v>30</v>
      </c>
      <c r="P372" s="15">
        <v>30</v>
      </c>
      <c r="Q372" s="16"/>
      <c r="R372" s="7"/>
      <c r="S372" s="7"/>
    </row>
    <row r="373" spans="1:19" x14ac:dyDescent="0.25">
      <c r="A373" s="6">
        <v>2</v>
      </c>
      <c r="B373" s="7" t="s">
        <v>28</v>
      </c>
      <c r="C373" s="17">
        <v>2842379</v>
      </c>
      <c r="D373" s="9" t="s">
        <v>29</v>
      </c>
      <c r="E373" s="9" t="s">
        <v>30</v>
      </c>
      <c r="F373" s="18" t="s">
        <v>26</v>
      </c>
      <c r="G373" s="10">
        <v>41641</v>
      </c>
      <c r="H373" s="10">
        <v>41641</v>
      </c>
      <c r="I373" s="11" t="s">
        <v>27</v>
      </c>
      <c r="J373" s="11"/>
      <c r="K373" s="12" t="s">
        <v>123</v>
      </c>
      <c r="L373" s="12" t="s">
        <v>124</v>
      </c>
      <c r="M373" s="12" t="s">
        <v>125</v>
      </c>
      <c r="N373" s="13">
        <v>4423</v>
      </c>
      <c r="O373" s="19">
        <v>30</v>
      </c>
      <c r="P373" s="20">
        <v>30</v>
      </c>
      <c r="Q373" s="21"/>
      <c r="R373" s="22"/>
      <c r="S373" s="22"/>
    </row>
    <row r="374" spans="1:19" ht="25.5" x14ac:dyDescent="0.25">
      <c r="A374" s="6">
        <v>3</v>
      </c>
      <c r="B374" s="7" t="s">
        <v>35</v>
      </c>
      <c r="C374" s="8">
        <v>46032383</v>
      </c>
      <c r="D374" s="9" t="s">
        <v>36</v>
      </c>
      <c r="E374" s="9" t="s">
        <v>37</v>
      </c>
      <c r="F374" s="9" t="s">
        <v>26</v>
      </c>
      <c r="G374" s="10">
        <v>41792</v>
      </c>
      <c r="H374" s="10">
        <v>41792</v>
      </c>
      <c r="I374" s="11" t="s">
        <v>27</v>
      </c>
      <c r="J374" s="11"/>
      <c r="K374" s="12" t="s">
        <v>155</v>
      </c>
      <c r="L374" s="23" t="s">
        <v>159</v>
      </c>
      <c r="M374" s="23" t="s">
        <v>158</v>
      </c>
      <c r="N374" s="130" t="s">
        <v>160</v>
      </c>
      <c r="O374" s="24">
        <v>30</v>
      </c>
      <c r="P374" s="20"/>
      <c r="Q374" s="20"/>
      <c r="R374" s="25"/>
      <c r="S374" s="102" t="s">
        <v>121</v>
      </c>
    </row>
    <row r="375" spans="1:19" ht="25.5" x14ac:dyDescent="0.25">
      <c r="A375" s="6">
        <v>4</v>
      </c>
      <c r="B375" s="26" t="s">
        <v>47</v>
      </c>
      <c r="C375" s="8">
        <v>45817642</v>
      </c>
      <c r="D375" s="9" t="s">
        <v>48</v>
      </c>
      <c r="E375" s="9" t="s">
        <v>37</v>
      </c>
      <c r="F375" s="9" t="s">
        <v>26</v>
      </c>
      <c r="G375" s="10">
        <v>41123</v>
      </c>
      <c r="H375" s="10">
        <v>41123</v>
      </c>
      <c r="I375" s="11" t="s">
        <v>27</v>
      </c>
      <c r="J375" s="11"/>
      <c r="K375" s="12"/>
      <c r="L375" s="12"/>
      <c r="M375" s="12"/>
      <c r="N375" s="27"/>
      <c r="O375" s="28"/>
      <c r="P375" s="29"/>
      <c r="Q375" s="16"/>
      <c r="R375" s="30"/>
      <c r="S375" s="102" t="s">
        <v>116</v>
      </c>
    </row>
    <row r="376" spans="1:19" ht="25.5" x14ac:dyDescent="0.25">
      <c r="A376" s="6">
        <v>5</v>
      </c>
      <c r="B376" s="31" t="s">
        <v>55</v>
      </c>
      <c r="C376" s="8">
        <v>3852732</v>
      </c>
      <c r="D376" s="9" t="s">
        <v>56</v>
      </c>
      <c r="E376" s="9" t="s">
        <v>30</v>
      </c>
      <c r="F376" s="9" t="s">
        <v>26</v>
      </c>
      <c r="G376" s="32">
        <v>42676</v>
      </c>
      <c r="H376" s="32">
        <v>42676</v>
      </c>
      <c r="I376" s="11" t="s">
        <v>27</v>
      </c>
      <c r="J376" s="32"/>
      <c r="K376" s="12"/>
      <c r="L376" s="9"/>
      <c r="M376" s="32"/>
      <c r="N376" s="27"/>
      <c r="O376" s="24"/>
      <c r="P376" s="34"/>
      <c r="Q376" s="16"/>
      <c r="R376" s="25"/>
      <c r="S376" s="102" t="s">
        <v>118</v>
      </c>
    </row>
    <row r="377" spans="1:19" x14ac:dyDescent="0.25">
      <c r="A377" s="6">
        <v>6</v>
      </c>
      <c r="B377" s="31" t="s">
        <v>101</v>
      </c>
      <c r="C377" s="8">
        <v>3853646</v>
      </c>
      <c r="D377" s="9" t="s">
        <v>48</v>
      </c>
      <c r="E377" s="9" t="s">
        <v>80</v>
      </c>
      <c r="F377" s="9" t="s">
        <v>59</v>
      </c>
      <c r="G377" s="32">
        <v>43109</v>
      </c>
      <c r="H377" s="32">
        <v>43199</v>
      </c>
      <c r="I377" s="10">
        <v>43289</v>
      </c>
      <c r="J377" s="10" t="s">
        <v>60</v>
      </c>
      <c r="K377" s="35"/>
      <c r="L377" s="12"/>
      <c r="M377" s="12"/>
      <c r="N377" s="13"/>
      <c r="O377" s="28"/>
      <c r="P377" s="36"/>
      <c r="Q377" s="36"/>
      <c r="R377" s="38"/>
      <c r="S377" s="38"/>
    </row>
    <row r="378" spans="1:19" x14ac:dyDescent="0.25">
      <c r="A378" s="6">
        <v>7</v>
      </c>
      <c r="B378" s="31" t="s">
        <v>145</v>
      </c>
      <c r="C378" s="8">
        <v>70060538</v>
      </c>
      <c r="D378" s="9" t="s">
        <v>103</v>
      </c>
      <c r="E378" s="9" t="s">
        <v>104</v>
      </c>
      <c r="F378" s="9" t="s">
        <v>59</v>
      </c>
      <c r="G378" s="32">
        <v>43221</v>
      </c>
      <c r="H378" s="32">
        <v>43221</v>
      </c>
      <c r="I378" s="10">
        <v>43312</v>
      </c>
      <c r="J378" s="10" t="s">
        <v>60</v>
      </c>
      <c r="K378" s="35"/>
      <c r="L378" s="12"/>
      <c r="M378" s="12"/>
      <c r="N378" s="13"/>
      <c r="O378" s="28"/>
      <c r="P378" s="36"/>
      <c r="Q378" s="36"/>
      <c r="R378" s="38"/>
      <c r="S378" s="38"/>
    </row>
    <row r="379" spans="1:19" ht="25.5" x14ac:dyDescent="0.25">
      <c r="A379" s="6">
        <v>8</v>
      </c>
      <c r="B379" s="31" t="s">
        <v>73</v>
      </c>
      <c r="C379" s="8">
        <v>75600963</v>
      </c>
      <c r="D379" s="9" t="s">
        <v>62</v>
      </c>
      <c r="E379" s="9" t="s">
        <v>37</v>
      </c>
      <c r="F379" s="9" t="s">
        <v>59</v>
      </c>
      <c r="G379" s="32">
        <v>42614</v>
      </c>
      <c r="H379" s="40">
        <v>42856</v>
      </c>
      <c r="I379" s="40">
        <v>43312</v>
      </c>
      <c r="J379" s="10" t="s">
        <v>60</v>
      </c>
      <c r="K379" s="12"/>
      <c r="L379" s="9"/>
      <c r="M379" s="32"/>
      <c r="N379" s="13"/>
      <c r="O379" s="9"/>
      <c r="P379" s="36"/>
      <c r="Q379" s="16"/>
      <c r="R379" s="30"/>
      <c r="S379" s="102" t="s">
        <v>119</v>
      </c>
    </row>
    <row r="380" spans="1:19" x14ac:dyDescent="0.25">
      <c r="A380" s="6">
        <v>9</v>
      </c>
      <c r="B380" s="31" t="s">
        <v>68</v>
      </c>
      <c r="C380" s="8">
        <v>42703795</v>
      </c>
      <c r="D380" s="9" t="s">
        <v>48</v>
      </c>
      <c r="E380" s="9" t="s">
        <v>37</v>
      </c>
      <c r="F380" s="9" t="s">
        <v>59</v>
      </c>
      <c r="G380" s="32">
        <v>42948</v>
      </c>
      <c r="H380" s="40">
        <v>42856</v>
      </c>
      <c r="I380" s="40">
        <v>43343</v>
      </c>
      <c r="J380" s="10" t="s">
        <v>136</v>
      </c>
      <c r="K380" s="7"/>
      <c r="L380" s="9"/>
      <c r="M380" s="9"/>
      <c r="N380" s="13"/>
      <c r="O380" s="9"/>
      <c r="P380" s="36"/>
      <c r="Q380" s="16"/>
      <c r="R380" s="30"/>
      <c r="S380" s="7"/>
    </row>
    <row r="381" spans="1:19" ht="25.5" x14ac:dyDescent="0.25">
      <c r="A381" s="6">
        <v>10</v>
      </c>
      <c r="B381" s="41" t="s">
        <v>70</v>
      </c>
      <c r="C381" s="42" t="s">
        <v>71</v>
      </c>
      <c r="D381" s="39" t="s">
        <v>48</v>
      </c>
      <c r="E381" s="39" t="s">
        <v>58</v>
      </c>
      <c r="F381" s="39" t="s">
        <v>59</v>
      </c>
      <c r="G381" s="40">
        <v>42614</v>
      </c>
      <c r="H381" s="40">
        <v>42856</v>
      </c>
      <c r="I381" s="40">
        <v>43343</v>
      </c>
      <c r="J381" s="10" t="s">
        <v>136</v>
      </c>
      <c r="K381" s="12"/>
      <c r="L381" s="9"/>
      <c r="M381" s="32"/>
      <c r="N381" s="13"/>
      <c r="O381" s="39"/>
      <c r="P381" s="36"/>
      <c r="Q381" s="16"/>
      <c r="R381" s="30"/>
      <c r="S381" s="102" t="s">
        <v>118</v>
      </c>
    </row>
    <row r="382" spans="1:19" x14ac:dyDescent="0.25">
      <c r="A382" s="6">
        <v>11</v>
      </c>
      <c r="B382" s="31" t="s">
        <v>88</v>
      </c>
      <c r="C382" s="8">
        <v>43469277</v>
      </c>
      <c r="D382" s="9" t="s">
        <v>48</v>
      </c>
      <c r="E382" s="9" t="s">
        <v>80</v>
      </c>
      <c r="F382" s="9" t="s">
        <v>59</v>
      </c>
      <c r="G382" s="32">
        <v>43009</v>
      </c>
      <c r="H382" s="10">
        <v>43252</v>
      </c>
      <c r="I382" s="10">
        <v>43343</v>
      </c>
      <c r="J382" s="32" t="s">
        <v>60</v>
      </c>
      <c r="K382" s="35"/>
      <c r="L382" s="12"/>
      <c r="M382" s="12"/>
      <c r="N382" s="13"/>
      <c r="O382" s="28"/>
      <c r="P382" s="36"/>
      <c r="Q382" s="36"/>
      <c r="R382" s="30"/>
      <c r="S382" s="30"/>
    </row>
    <row r="383" spans="1:19" x14ac:dyDescent="0.25">
      <c r="A383" s="6">
        <v>12</v>
      </c>
      <c r="B383" s="31" t="s">
        <v>84</v>
      </c>
      <c r="C383" s="8">
        <v>73133868</v>
      </c>
      <c r="D383" s="9" t="s">
        <v>62</v>
      </c>
      <c r="E383" s="9" t="s">
        <v>37</v>
      </c>
      <c r="F383" s="9" t="s">
        <v>59</v>
      </c>
      <c r="G383" s="10">
        <v>42795</v>
      </c>
      <c r="H383" s="10">
        <v>43252</v>
      </c>
      <c r="I383" s="10">
        <v>43343</v>
      </c>
      <c r="J383" s="10" t="s">
        <v>60</v>
      </c>
      <c r="K383" s="23" t="s">
        <v>123</v>
      </c>
      <c r="L383" s="23" t="s">
        <v>122</v>
      </c>
      <c r="M383" s="10">
        <v>43160</v>
      </c>
      <c r="N383" s="27">
        <v>1652.4</v>
      </c>
      <c r="O383" s="50">
        <v>30</v>
      </c>
      <c r="P383" s="51">
        <v>7</v>
      </c>
      <c r="Q383" s="16">
        <f>+O383-P383</f>
        <v>23</v>
      </c>
      <c r="R383" s="30"/>
      <c r="S383" s="30"/>
    </row>
    <row r="384" spans="1:19" ht="25.5" x14ac:dyDescent="0.25">
      <c r="A384" s="6">
        <v>13</v>
      </c>
      <c r="B384" s="31" t="s">
        <v>86</v>
      </c>
      <c r="C384" s="8">
        <v>44804254</v>
      </c>
      <c r="D384" s="9" t="s">
        <v>87</v>
      </c>
      <c r="E384" s="9" t="s">
        <v>37</v>
      </c>
      <c r="F384" s="9" t="s">
        <v>59</v>
      </c>
      <c r="G384" s="32">
        <v>42980</v>
      </c>
      <c r="H384" s="10">
        <v>43161</v>
      </c>
      <c r="I384" s="10">
        <v>43344</v>
      </c>
      <c r="J384" s="10" t="s">
        <v>81</v>
      </c>
      <c r="K384" s="35"/>
      <c r="L384" s="12"/>
      <c r="M384" s="12"/>
      <c r="N384" s="13"/>
      <c r="O384" s="28"/>
      <c r="P384" s="36"/>
      <c r="Q384" s="36"/>
      <c r="R384" s="30"/>
      <c r="S384" s="103" t="s">
        <v>149</v>
      </c>
    </row>
    <row r="385" spans="1:19" ht="25.5" x14ac:dyDescent="0.25">
      <c r="A385" s="6">
        <v>14</v>
      </c>
      <c r="B385" s="31" t="s">
        <v>74</v>
      </c>
      <c r="C385" s="8">
        <v>3851191</v>
      </c>
      <c r="D385" s="9" t="s">
        <v>48</v>
      </c>
      <c r="E385" s="9" t="s">
        <v>58</v>
      </c>
      <c r="F385" s="9" t="s">
        <v>59</v>
      </c>
      <c r="G385" s="32">
        <v>42586</v>
      </c>
      <c r="H385" s="32">
        <v>42859</v>
      </c>
      <c r="I385" s="32">
        <v>43346</v>
      </c>
      <c r="J385" s="32" t="s">
        <v>147</v>
      </c>
      <c r="K385" s="12"/>
      <c r="L385" s="9"/>
      <c r="M385" s="32"/>
      <c r="N385" s="13"/>
      <c r="O385" s="9"/>
      <c r="P385" s="36"/>
      <c r="Q385" s="16"/>
      <c r="R385" s="30"/>
      <c r="S385" s="102" t="s">
        <v>116</v>
      </c>
    </row>
    <row r="386" spans="1:19" x14ac:dyDescent="0.25">
      <c r="A386" s="6">
        <v>15</v>
      </c>
      <c r="B386" s="31" t="s">
        <v>76</v>
      </c>
      <c r="C386" s="8">
        <v>3853765</v>
      </c>
      <c r="D386" s="9" t="s">
        <v>48</v>
      </c>
      <c r="E386" s="9" t="s">
        <v>58</v>
      </c>
      <c r="F386" s="9" t="s">
        <v>59</v>
      </c>
      <c r="G386" s="32">
        <v>42867</v>
      </c>
      <c r="H386" s="10">
        <v>43232</v>
      </c>
      <c r="I386" s="10">
        <v>43354</v>
      </c>
      <c r="J386" s="10" t="s">
        <v>147</v>
      </c>
      <c r="K386" s="23" t="s">
        <v>156</v>
      </c>
      <c r="L386" s="128">
        <v>9959155</v>
      </c>
      <c r="M386" s="129">
        <v>43241</v>
      </c>
      <c r="N386" s="27">
        <v>2750.2</v>
      </c>
      <c r="O386" s="128">
        <v>30</v>
      </c>
      <c r="P386" s="43"/>
      <c r="Q386" s="43"/>
      <c r="R386" s="43"/>
      <c r="S386" s="43"/>
    </row>
    <row r="387" spans="1:19" x14ac:dyDescent="0.25">
      <c r="A387" s="6">
        <v>16</v>
      </c>
      <c r="B387" s="31" t="s">
        <v>111</v>
      </c>
      <c r="C387" s="12" t="s">
        <v>112</v>
      </c>
      <c r="D387" s="9" t="s">
        <v>48</v>
      </c>
      <c r="E387" s="9" t="s">
        <v>58</v>
      </c>
      <c r="F387" s="9" t="s">
        <v>59</v>
      </c>
      <c r="G387" s="32">
        <v>43144</v>
      </c>
      <c r="H387" s="32">
        <v>43233</v>
      </c>
      <c r="I387" s="10">
        <v>43355</v>
      </c>
      <c r="J387" s="10" t="s">
        <v>136</v>
      </c>
      <c r="K387" s="35"/>
      <c r="L387" s="12"/>
      <c r="M387" s="12"/>
      <c r="N387" s="13"/>
      <c r="O387" s="28"/>
      <c r="P387" s="36"/>
      <c r="Q387" s="36"/>
      <c r="R387" s="38"/>
      <c r="S387" s="38"/>
    </row>
    <row r="388" spans="1:19" x14ac:dyDescent="0.25">
      <c r="A388" s="6">
        <v>17</v>
      </c>
      <c r="B388" s="31" t="s">
        <v>142</v>
      </c>
      <c r="C388" s="8">
        <v>72486543</v>
      </c>
      <c r="D388" s="9" t="s">
        <v>62</v>
      </c>
      <c r="E388" s="9" t="s">
        <v>37</v>
      </c>
      <c r="F388" s="9" t="s">
        <v>59</v>
      </c>
      <c r="G388" s="32">
        <v>43175</v>
      </c>
      <c r="H388" s="10">
        <v>43267</v>
      </c>
      <c r="I388" s="10">
        <v>43358</v>
      </c>
      <c r="J388" s="10" t="s">
        <v>60</v>
      </c>
      <c r="K388" s="35"/>
      <c r="L388" s="12"/>
      <c r="M388" s="12"/>
      <c r="N388" s="13"/>
      <c r="O388" s="39"/>
      <c r="P388" s="15"/>
      <c r="Q388" s="16"/>
      <c r="R388" s="30"/>
      <c r="S388" s="30"/>
    </row>
    <row r="389" spans="1:19" x14ac:dyDescent="0.25">
      <c r="A389" s="6">
        <v>18</v>
      </c>
      <c r="B389" s="31" t="s">
        <v>85</v>
      </c>
      <c r="C389" s="8">
        <v>42182678</v>
      </c>
      <c r="D389" s="9" t="s">
        <v>48</v>
      </c>
      <c r="E389" s="9" t="s">
        <v>30</v>
      </c>
      <c r="F389" s="9" t="s">
        <v>59</v>
      </c>
      <c r="G389" s="10">
        <v>42795</v>
      </c>
      <c r="H389" s="10">
        <v>43252</v>
      </c>
      <c r="I389" s="10">
        <v>43373</v>
      </c>
      <c r="J389" s="10" t="s">
        <v>136</v>
      </c>
      <c r="K389" s="23" t="s">
        <v>123</v>
      </c>
      <c r="L389" s="9">
        <v>9958915</v>
      </c>
      <c r="M389" s="10">
        <v>43160</v>
      </c>
      <c r="N389" s="27">
        <v>2750.2</v>
      </c>
      <c r="O389" s="16">
        <v>30</v>
      </c>
      <c r="P389" s="51"/>
      <c r="Q389" s="16">
        <v>30</v>
      </c>
      <c r="R389" s="30"/>
      <c r="S389" s="7"/>
    </row>
    <row r="390" spans="1:19" ht="25.5" x14ac:dyDescent="0.25">
      <c r="A390" s="6">
        <v>19</v>
      </c>
      <c r="B390" s="41" t="s">
        <v>79</v>
      </c>
      <c r="C390" s="132">
        <v>3853711</v>
      </c>
      <c r="D390" s="39" t="s">
        <v>62</v>
      </c>
      <c r="E390" s="39" t="s">
        <v>80</v>
      </c>
      <c r="F390" s="39" t="s">
        <v>59</v>
      </c>
      <c r="G390" s="40">
        <v>42065</v>
      </c>
      <c r="H390" s="40">
        <v>43252</v>
      </c>
      <c r="I390" s="40">
        <v>43373</v>
      </c>
      <c r="J390" s="40" t="s">
        <v>136</v>
      </c>
      <c r="K390" s="42" t="s">
        <v>123</v>
      </c>
      <c r="L390" s="39">
        <v>9958916</v>
      </c>
      <c r="M390" s="40">
        <v>43160</v>
      </c>
      <c r="N390" s="122">
        <v>1947.9</v>
      </c>
      <c r="O390" s="39">
        <v>30</v>
      </c>
      <c r="P390" s="36"/>
      <c r="Q390" s="134">
        <v>30</v>
      </c>
      <c r="R390" s="30"/>
      <c r="S390" s="102" t="s">
        <v>144</v>
      </c>
    </row>
    <row r="391" spans="1:19" x14ac:dyDescent="0.25">
      <c r="A391" s="6">
        <v>20</v>
      </c>
      <c r="B391" s="44" t="s">
        <v>93</v>
      </c>
      <c r="C391" s="105">
        <v>43083772</v>
      </c>
      <c r="D391" s="106" t="s">
        <v>62</v>
      </c>
      <c r="E391" s="106" t="s">
        <v>30</v>
      </c>
      <c r="F391" s="106" t="s">
        <v>59</v>
      </c>
      <c r="G391" s="48">
        <v>42802</v>
      </c>
      <c r="H391" s="48">
        <v>43259</v>
      </c>
      <c r="I391" s="48">
        <v>43380</v>
      </c>
      <c r="J391" s="107" t="s">
        <v>136</v>
      </c>
      <c r="K391" s="108" t="s">
        <v>123</v>
      </c>
      <c r="L391" s="46">
        <v>9958926</v>
      </c>
      <c r="M391" s="109">
        <v>43167</v>
      </c>
      <c r="N391" s="110">
        <v>1933.6</v>
      </c>
      <c r="O391" s="111">
        <v>30</v>
      </c>
      <c r="P391" s="112"/>
      <c r="Q391" s="111">
        <v>30</v>
      </c>
      <c r="R391" s="113"/>
      <c r="S391" s="114"/>
    </row>
    <row r="392" spans="1:19" ht="25.5" x14ac:dyDescent="0.25">
      <c r="A392" s="6">
        <v>21</v>
      </c>
      <c r="B392" s="41" t="s">
        <v>64</v>
      </c>
      <c r="C392" s="132">
        <v>47366375</v>
      </c>
      <c r="D392" s="39" t="s">
        <v>62</v>
      </c>
      <c r="E392" s="39" t="s">
        <v>30</v>
      </c>
      <c r="F392" s="39" t="s">
        <v>59</v>
      </c>
      <c r="G392" s="40">
        <v>42353</v>
      </c>
      <c r="H392" s="133">
        <v>43266</v>
      </c>
      <c r="I392" s="133">
        <v>43387</v>
      </c>
      <c r="J392" s="133" t="s">
        <v>136</v>
      </c>
      <c r="K392" s="35"/>
      <c r="L392" s="12"/>
      <c r="M392" s="12"/>
      <c r="N392" s="13"/>
      <c r="O392" s="39"/>
      <c r="P392" s="15"/>
      <c r="Q392" s="16"/>
      <c r="R392" s="30"/>
      <c r="S392" s="102" t="s">
        <v>116</v>
      </c>
    </row>
    <row r="393" spans="1:19" x14ac:dyDescent="0.25">
      <c r="A393" s="6">
        <v>22</v>
      </c>
      <c r="B393" s="31" t="s">
        <v>82</v>
      </c>
      <c r="C393" s="8">
        <v>3853012</v>
      </c>
      <c r="D393" s="9" t="s">
        <v>48</v>
      </c>
      <c r="E393" s="9" t="s">
        <v>58</v>
      </c>
      <c r="F393" s="9" t="s">
        <v>59</v>
      </c>
      <c r="G393" s="32">
        <v>42461</v>
      </c>
      <c r="H393" s="10">
        <v>43252</v>
      </c>
      <c r="I393" s="10">
        <v>43404</v>
      </c>
      <c r="J393" s="10" t="s">
        <v>136</v>
      </c>
      <c r="K393" s="23" t="s">
        <v>137</v>
      </c>
      <c r="L393" s="23" t="s">
        <v>140</v>
      </c>
      <c r="M393" s="10">
        <v>43191</v>
      </c>
      <c r="N393" s="27">
        <v>2841.5</v>
      </c>
      <c r="O393" s="50">
        <v>30</v>
      </c>
      <c r="P393" s="51">
        <f>12+10</f>
        <v>22</v>
      </c>
      <c r="Q393" s="16">
        <f>+O393-P393</f>
        <v>8</v>
      </c>
      <c r="R393" s="30"/>
      <c r="S393" s="102"/>
    </row>
    <row r="394" spans="1:19" ht="25.5" x14ac:dyDescent="0.25">
      <c r="A394" s="6">
        <v>23</v>
      </c>
      <c r="B394" s="31" t="s">
        <v>92</v>
      </c>
      <c r="C394" s="8">
        <v>46941245</v>
      </c>
      <c r="D394" s="9" t="s">
        <v>62</v>
      </c>
      <c r="E394" s="9" t="s">
        <v>30</v>
      </c>
      <c r="F394" s="9" t="s">
        <v>59</v>
      </c>
      <c r="G394" s="32">
        <v>43009</v>
      </c>
      <c r="H394" s="10">
        <v>43282</v>
      </c>
      <c r="I394" s="10">
        <v>43404</v>
      </c>
      <c r="J394" s="32" t="s">
        <v>147</v>
      </c>
      <c r="K394" s="35"/>
      <c r="L394" s="12"/>
      <c r="M394" s="12"/>
      <c r="N394" s="13"/>
      <c r="O394" s="28"/>
      <c r="P394" s="36"/>
      <c r="Q394" s="36"/>
      <c r="R394" s="30"/>
      <c r="S394" s="103" t="s">
        <v>152</v>
      </c>
    </row>
    <row r="395" spans="1:19" x14ac:dyDescent="0.25">
      <c r="A395" s="6">
        <v>24</v>
      </c>
      <c r="B395" s="31" t="s">
        <v>134</v>
      </c>
      <c r="C395" s="8">
        <v>3898666</v>
      </c>
      <c r="D395" s="9" t="s">
        <v>48</v>
      </c>
      <c r="E395" s="9" t="s">
        <v>37</v>
      </c>
      <c r="F395" s="9" t="s">
        <v>59</v>
      </c>
      <c r="G395" s="32">
        <v>43200</v>
      </c>
      <c r="H395" s="32">
        <v>43291</v>
      </c>
      <c r="I395" s="32">
        <v>43413</v>
      </c>
      <c r="J395" s="10" t="s">
        <v>136</v>
      </c>
      <c r="K395" s="53"/>
      <c r="L395" s="53"/>
      <c r="M395" s="53"/>
      <c r="N395" s="53"/>
      <c r="O395" s="53"/>
      <c r="P395" s="53"/>
      <c r="Q395" s="53"/>
      <c r="R395" s="53"/>
      <c r="S395" s="53"/>
    </row>
    <row r="396" spans="1:19" x14ac:dyDescent="0.25">
      <c r="A396" s="6">
        <v>25</v>
      </c>
      <c r="B396" s="31" t="s">
        <v>133</v>
      </c>
      <c r="C396" s="8">
        <v>3866210</v>
      </c>
      <c r="D396" s="9" t="s">
        <v>48</v>
      </c>
      <c r="E396" s="9" t="s">
        <v>58</v>
      </c>
      <c r="F396" s="9" t="s">
        <v>59</v>
      </c>
      <c r="G396" s="32">
        <v>43200</v>
      </c>
      <c r="H396" s="32">
        <v>43291</v>
      </c>
      <c r="I396" s="32">
        <v>43413</v>
      </c>
      <c r="J396" s="10" t="s">
        <v>136</v>
      </c>
      <c r="K396" s="53"/>
      <c r="L396" s="53"/>
      <c r="M396" s="53"/>
      <c r="N396" s="53"/>
      <c r="O396" s="53"/>
      <c r="P396" s="53"/>
      <c r="Q396" s="53"/>
      <c r="R396" s="53"/>
      <c r="S396" s="53"/>
    </row>
    <row r="397" spans="1:19" x14ac:dyDescent="0.25">
      <c r="A397" s="6">
        <v>26</v>
      </c>
      <c r="B397" s="31" t="s">
        <v>127</v>
      </c>
      <c r="C397" s="12" t="s">
        <v>128</v>
      </c>
      <c r="D397" s="9" t="s">
        <v>129</v>
      </c>
      <c r="E397" s="9" t="s">
        <v>30</v>
      </c>
      <c r="F397" s="9" t="s">
        <v>59</v>
      </c>
      <c r="G397" s="32">
        <v>43160</v>
      </c>
      <c r="H397" s="32">
        <v>43252</v>
      </c>
      <c r="I397" s="10">
        <v>43434</v>
      </c>
      <c r="J397" s="10" t="s">
        <v>81</v>
      </c>
      <c r="K397" s="35"/>
      <c r="L397" s="12"/>
      <c r="M397" s="12"/>
      <c r="N397" s="13"/>
      <c r="O397" s="28"/>
      <c r="P397" s="36"/>
      <c r="Q397" s="36"/>
      <c r="R397" s="38"/>
      <c r="S397" s="38"/>
    </row>
    <row r="398" spans="1:19" x14ac:dyDescent="0.25">
      <c r="A398" s="6">
        <v>27</v>
      </c>
      <c r="B398" s="31" t="s">
        <v>61</v>
      </c>
      <c r="C398" s="8">
        <v>47055672</v>
      </c>
      <c r="D398" s="9" t="s">
        <v>62</v>
      </c>
      <c r="E398" s="9" t="s">
        <v>37</v>
      </c>
      <c r="F398" s="9" t="s">
        <v>59</v>
      </c>
      <c r="G398" s="32">
        <v>42835</v>
      </c>
      <c r="H398" s="10">
        <v>43291</v>
      </c>
      <c r="I398" s="10">
        <v>43413</v>
      </c>
      <c r="J398" s="10" t="s">
        <v>136</v>
      </c>
      <c r="K398" s="121" t="s">
        <v>137</v>
      </c>
      <c r="L398" s="42" t="s">
        <v>138</v>
      </c>
      <c r="M398" s="42" t="s">
        <v>148</v>
      </c>
      <c r="N398" s="122">
        <v>1819.7</v>
      </c>
      <c r="O398" s="123">
        <v>30</v>
      </c>
      <c r="P398" s="36">
        <v>3</v>
      </c>
      <c r="Q398" s="36">
        <f>+O398-P398</f>
        <v>27</v>
      </c>
      <c r="R398" s="38"/>
      <c r="S398" s="103"/>
    </row>
    <row r="399" spans="1:19" x14ac:dyDescent="0.25">
      <c r="A399" s="6">
        <v>28</v>
      </c>
      <c r="B399" s="31" t="s">
        <v>150</v>
      </c>
      <c r="C399" s="12" t="s">
        <v>151</v>
      </c>
      <c r="D399" s="9" t="s">
        <v>53</v>
      </c>
      <c r="E399" s="9" t="s">
        <v>30</v>
      </c>
      <c r="F399" s="9" t="s">
        <v>59</v>
      </c>
      <c r="G399" s="32">
        <v>43252</v>
      </c>
      <c r="H399" s="32">
        <v>43252</v>
      </c>
      <c r="I399" s="10">
        <v>43616</v>
      </c>
      <c r="J399" s="10" t="s">
        <v>154</v>
      </c>
      <c r="K399" s="35"/>
      <c r="L399" s="12"/>
      <c r="M399" s="12"/>
      <c r="N399" s="13"/>
      <c r="O399" s="28"/>
      <c r="P399" s="36"/>
      <c r="Q399" s="36"/>
      <c r="R399" s="38"/>
      <c r="S399" s="38"/>
    </row>
    <row r="400" spans="1:19" x14ac:dyDescent="0.25">
      <c r="B400" s="56" t="s">
        <v>130</v>
      </c>
      <c r="K400" t="s">
        <v>161</v>
      </c>
    </row>
    <row r="405" spans="1:19" ht="20.25" x14ac:dyDescent="0.3">
      <c r="B405" s="180" t="s">
        <v>162</v>
      </c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</row>
    <row r="406" spans="1:19" ht="20.25" x14ac:dyDescent="0.3">
      <c r="A406" s="1"/>
      <c r="B406" s="180" t="s">
        <v>0</v>
      </c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</row>
    <row r="407" spans="1:19" ht="21" thickBot="1" x14ac:dyDescent="0.35">
      <c r="A407" s="1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</row>
    <row r="408" spans="1:19" x14ac:dyDescent="0.25">
      <c r="A408" s="185" t="s">
        <v>1</v>
      </c>
      <c r="B408" s="185" t="s">
        <v>2</v>
      </c>
      <c r="C408" s="185" t="s">
        <v>3</v>
      </c>
      <c r="D408" s="185" t="s">
        <v>4</v>
      </c>
      <c r="E408" s="185" t="s">
        <v>5</v>
      </c>
      <c r="F408" s="185" t="s">
        <v>6</v>
      </c>
      <c r="G408" s="187" t="s">
        <v>7</v>
      </c>
      <c r="H408" s="189" t="s">
        <v>8</v>
      </c>
      <c r="I408" s="190"/>
      <c r="J408" s="191" t="s">
        <v>9</v>
      </c>
      <c r="K408" s="193" t="s">
        <v>10</v>
      </c>
      <c r="L408" s="194"/>
      <c r="M408" s="194"/>
      <c r="N408" s="194"/>
      <c r="O408" s="195"/>
      <c r="P408" s="196" t="s">
        <v>120</v>
      </c>
      <c r="Q408" s="196"/>
      <c r="R408" s="187" t="s">
        <v>12</v>
      </c>
      <c r="S408" s="185" t="s">
        <v>13</v>
      </c>
    </row>
    <row r="409" spans="1:19" ht="21" customHeight="1" x14ac:dyDescent="0.25">
      <c r="A409" s="186"/>
      <c r="B409" s="186"/>
      <c r="C409" s="186"/>
      <c r="D409" s="186"/>
      <c r="E409" s="186"/>
      <c r="F409" s="186"/>
      <c r="G409" s="188"/>
      <c r="H409" s="2" t="s">
        <v>14</v>
      </c>
      <c r="I409" s="3" t="s">
        <v>15</v>
      </c>
      <c r="J409" s="192"/>
      <c r="K409" s="138" t="s">
        <v>16</v>
      </c>
      <c r="L409" s="138" t="s">
        <v>17</v>
      </c>
      <c r="M409" s="5" t="s">
        <v>18</v>
      </c>
      <c r="N409" s="138" t="s">
        <v>19</v>
      </c>
      <c r="O409" s="138" t="s">
        <v>20</v>
      </c>
      <c r="P409" s="138" t="s">
        <v>21</v>
      </c>
      <c r="Q409" s="138" t="s">
        <v>22</v>
      </c>
      <c r="R409" s="188"/>
      <c r="S409" s="186"/>
    </row>
    <row r="410" spans="1:19" x14ac:dyDescent="0.25">
      <c r="A410" s="6">
        <v>1</v>
      </c>
      <c r="B410" s="7" t="s">
        <v>23</v>
      </c>
      <c r="C410" s="8">
        <v>3852026</v>
      </c>
      <c r="D410" s="9" t="s">
        <v>24</v>
      </c>
      <c r="E410" s="9" t="s">
        <v>25</v>
      </c>
      <c r="F410" s="9" t="s">
        <v>26</v>
      </c>
      <c r="G410" s="10">
        <v>42856</v>
      </c>
      <c r="H410" s="10">
        <v>42856</v>
      </c>
      <c r="I410" s="11" t="s">
        <v>27</v>
      </c>
      <c r="J410" s="11"/>
      <c r="K410" s="12" t="s">
        <v>155</v>
      </c>
      <c r="L410" s="12" t="s">
        <v>157</v>
      </c>
      <c r="M410" s="12" t="s">
        <v>158</v>
      </c>
      <c r="N410" s="13">
        <v>5912</v>
      </c>
      <c r="O410" s="14">
        <v>30</v>
      </c>
      <c r="P410" s="15">
        <v>30</v>
      </c>
      <c r="Q410" s="16"/>
      <c r="R410" s="7"/>
      <c r="S410" s="7"/>
    </row>
    <row r="411" spans="1:19" x14ac:dyDescent="0.25">
      <c r="A411" s="6">
        <v>2</v>
      </c>
      <c r="B411" s="7" t="s">
        <v>28</v>
      </c>
      <c r="C411" s="17">
        <v>2842379</v>
      </c>
      <c r="D411" s="9" t="s">
        <v>29</v>
      </c>
      <c r="E411" s="9" t="s">
        <v>30</v>
      </c>
      <c r="F411" s="18" t="s">
        <v>26</v>
      </c>
      <c r="G411" s="10">
        <v>41641</v>
      </c>
      <c r="H411" s="10">
        <v>41641</v>
      </c>
      <c r="I411" s="11" t="s">
        <v>27</v>
      </c>
      <c r="J411" s="11"/>
      <c r="K411" s="12" t="s">
        <v>123</v>
      </c>
      <c r="L411" s="12" t="s">
        <v>124</v>
      </c>
      <c r="M411" s="12" t="s">
        <v>125</v>
      </c>
      <c r="N411" s="13">
        <v>4423</v>
      </c>
      <c r="O411" s="19">
        <v>30</v>
      </c>
      <c r="P411" s="20">
        <v>30</v>
      </c>
      <c r="Q411" s="21"/>
      <c r="R411" s="22"/>
      <c r="S411" s="22"/>
    </row>
    <row r="412" spans="1:19" ht="25.5" x14ac:dyDescent="0.25">
      <c r="A412" s="6">
        <v>3</v>
      </c>
      <c r="B412" s="7" t="s">
        <v>35</v>
      </c>
      <c r="C412" s="8">
        <v>46032383</v>
      </c>
      <c r="D412" s="9" t="s">
        <v>36</v>
      </c>
      <c r="E412" s="9" t="s">
        <v>37</v>
      </c>
      <c r="F412" s="9" t="s">
        <v>26</v>
      </c>
      <c r="G412" s="10">
        <v>41792</v>
      </c>
      <c r="H412" s="10">
        <v>41792</v>
      </c>
      <c r="I412" s="11" t="s">
        <v>27</v>
      </c>
      <c r="J412" s="11"/>
      <c r="K412" s="12" t="s">
        <v>155</v>
      </c>
      <c r="L412" s="23" t="s">
        <v>159</v>
      </c>
      <c r="M412" s="23" t="s">
        <v>158</v>
      </c>
      <c r="N412" s="130" t="s">
        <v>160</v>
      </c>
      <c r="O412" s="24">
        <v>30</v>
      </c>
      <c r="P412" s="20"/>
      <c r="Q412" s="20"/>
      <c r="R412" s="25"/>
      <c r="S412" s="102" t="s">
        <v>121</v>
      </c>
    </row>
    <row r="413" spans="1:19" ht="25.5" x14ac:dyDescent="0.25">
      <c r="A413" s="6">
        <v>4</v>
      </c>
      <c r="B413" s="26" t="s">
        <v>47</v>
      </c>
      <c r="C413" s="8">
        <v>45817642</v>
      </c>
      <c r="D413" s="9" t="s">
        <v>48</v>
      </c>
      <c r="E413" s="9" t="s">
        <v>37</v>
      </c>
      <c r="F413" s="9" t="s">
        <v>26</v>
      </c>
      <c r="G413" s="10">
        <v>41123</v>
      </c>
      <c r="H413" s="10">
        <v>41123</v>
      </c>
      <c r="I413" s="11" t="s">
        <v>27</v>
      </c>
      <c r="J413" s="11"/>
      <c r="K413" s="12"/>
      <c r="L413" s="12"/>
      <c r="M413" s="12"/>
      <c r="N413" s="27"/>
      <c r="O413" s="28"/>
      <c r="P413" s="29"/>
      <c r="Q413" s="16"/>
      <c r="R413" s="30"/>
      <c r="S413" s="102" t="s">
        <v>116</v>
      </c>
    </row>
    <row r="414" spans="1:19" x14ac:dyDescent="0.25">
      <c r="A414" s="6">
        <v>5</v>
      </c>
      <c r="B414" s="31" t="s">
        <v>55</v>
      </c>
      <c r="C414" s="8">
        <v>3852732</v>
      </c>
      <c r="D414" s="9" t="s">
        <v>56</v>
      </c>
      <c r="E414" s="9" t="s">
        <v>30</v>
      </c>
      <c r="F414" s="9" t="s">
        <v>26</v>
      </c>
      <c r="G414" s="32">
        <v>42676</v>
      </c>
      <c r="H414" s="32">
        <v>42676</v>
      </c>
      <c r="I414" s="11" t="s">
        <v>27</v>
      </c>
      <c r="J414" s="32"/>
      <c r="K414" s="12"/>
      <c r="L414" s="9"/>
      <c r="M414" s="32"/>
      <c r="N414" s="27"/>
      <c r="O414" s="24">
        <v>30</v>
      </c>
      <c r="P414" s="34">
        <v>2</v>
      </c>
      <c r="Q414" s="16">
        <f>+O414-P414</f>
        <v>28</v>
      </c>
      <c r="R414" s="25"/>
      <c r="S414" s="102"/>
    </row>
    <row r="415" spans="1:19" ht="25.5" x14ac:dyDescent="0.25">
      <c r="A415" s="6">
        <v>6</v>
      </c>
      <c r="B415" s="41" t="s">
        <v>70</v>
      </c>
      <c r="C415" s="42" t="s">
        <v>71</v>
      </c>
      <c r="D415" s="39" t="s">
        <v>48</v>
      </c>
      <c r="E415" s="39" t="s">
        <v>58</v>
      </c>
      <c r="F415" s="39" t="s">
        <v>59</v>
      </c>
      <c r="G415" s="40">
        <v>42614</v>
      </c>
      <c r="H415" s="40">
        <v>42856</v>
      </c>
      <c r="I415" s="40">
        <v>43343</v>
      </c>
      <c r="J415" s="10" t="s">
        <v>136</v>
      </c>
      <c r="K415" s="12"/>
      <c r="L415" s="9"/>
      <c r="M415" s="32"/>
      <c r="N415" s="13"/>
      <c r="O415" s="39"/>
      <c r="P415" s="36"/>
      <c r="Q415" s="16"/>
      <c r="R415" s="30"/>
      <c r="S415" s="102" t="s">
        <v>118</v>
      </c>
    </row>
    <row r="416" spans="1:19" x14ac:dyDescent="0.25">
      <c r="A416" s="6">
        <v>7</v>
      </c>
      <c r="B416" s="31" t="s">
        <v>88</v>
      </c>
      <c r="C416" s="8">
        <v>43469277</v>
      </c>
      <c r="D416" s="9" t="s">
        <v>48</v>
      </c>
      <c r="E416" s="9" t="s">
        <v>80</v>
      </c>
      <c r="F416" s="9" t="s">
        <v>59</v>
      </c>
      <c r="G416" s="32">
        <v>43009</v>
      </c>
      <c r="H416" s="10">
        <v>43252</v>
      </c>
      <c r="I416" s="10">
        <v>43343</v>
      </c>
      <c r="J416" s="32" t="s">
        <v>60</v>
      </c>
      <c r="K416" s="35"/>
      <c r="L416" s="12"/>
      <c r="M416" s="12"/>
      <c r="N416" s="13"/>
      <c r="O416" s="28"/>
      <c r="P416" s="36"/>
      <c r="Q416" s="36"/>
      <c r="R416" s="30"/>
      <c r="S416" s="30"/>
    </row>
    <row r="417" spans="1:19" x14ac:dyDescent="0.25">
      <c r="A417" s="6">
        <v>8</v>
      </c>
      <c r="B417" s="31" t="s">
        <v>84</v>
      </c>
      <c r="C417" s="8">
        <v>73133868</v>
      </c>
      <c r="D417" s="9" t="s">
        <v>62</v>
      </c>
      <c r="E417" s="9" t="s">
        <v>37</v>
      </c>
      <c r="F417" s="9" t="s">
        <v>59</v>
      </c>
      <c r="G417" s="10">
        <v>42795</v>
      </c>
      <c r="H417" s="10">
        <v>43252</v>
      </c>
      <c r="I417" s="10">
        <v>43343</v>
      </c>
      <c r="J417" s="10" t="s">
        <v>60</v>
      </c>
      <c r="K417" s="23" t="s">
        <v>123</v>
      </c>
      <c r="L417" s="23" t="s">
        <v>122</v>
      </c>
      <c r="M417" s="10">
        <v>43160</v>
      </c>
      <c r="N417" s="27">
        <v>1652.4</v>
      </c>
      <c r="O417" s="50">
        <v>30</v>
      </c>
      <c r="P417" s="51">
        <v>7</v>
      </c>
      <c r="Q417" s="16">
        <f>+O417-P417</f>
        <v>23</v>
      </c>
      <c r="R417" s="30"/>
      <c r="S417" s="30"/>
    </row>
    <row r="418" spans="1:19" ht="25.5" x14ac:dyDescent="0.25">
      <c r="A418" s="6">
        <v>9</v>
      </c>
      <c r="B418" s="31" t="s">
        <v>86</v>
      </c>
      <c r="C418" s="8">
        <v>44804254</v>
      </c>
      <c r="D418" s="9" t="s">
        <v>87</v>
      </c>
      <c r="E418" s="9" t="s">
        <v>37</v>
      </c>
      <c r="F418" s="9" t="s">
        <v>59</v>
      </c>
      <c r="G418" s="32">
        <v>42980</v>
      </c>
      <c r="H418" s="10">
        <v>43161</v>
      </c>
      <c r="I418" s="10">
        <v>43344</v>
      </c>
      <c r="J418" s="10" t="s">
        <v>81</v>
      </c>
      <c r="K418" s="35"/>
      <c r="L418" s="12"/>
      <c r="M418" s="12"/>
      <c r="N418" s="13"/>
      <c r="O418" s="28"/>
      <c r="P418" s="36"/>
      <c r="Q418" s="36"/>
      <c r="R418" s="30"/>
      <c r="S418" s="103" t="s">
        <v>149</v>
      </c>
    </row>
    <row r="419" spans="1:19" ht="25.5" x14ac:dyDescent="0.25">
      <c r="A419" s="6">
        <v>10</v>
      </c>
      <c r="B419" s="31" t="s">
        <v>74</v>
      </c>
      <c r="C419" s="8">
        <v>3851191</v>
      </c>
      <c r="D419" s="9" t="s">
        <v>48</v>
      </c>
      <c r="E419" s="9" t="s">
        <v>58</v>
      </c>
      <c r="F419" s="9" t="s">
        <v>59</v>
      </c>
      <c r="G419" s="32">
        <v>42586</v>
      </c>
      <c r="H419" s="32">
        <v>42859</v>
      </c>
      <c r="I419" s="32">
        <v>43346</v>
      </c>
      <c r="J419" s="32" t="s">
        <v>147</v>
      </c>
      <c r="K419" s="12"/>
      <c r="L419" s="9"/>
      <c r="M419" s="32"/>
      <c r="N419" s="13"/>
      <c r="O419" s="9"/>
      <c r="P419" s="36"/>
      <c r="Q419" s="16"/>
      <c r="R419" s="30"/>
      <c r="S419" s="102" t="s">
        <v>164</v>
      </c>
    </row>
    <row r="420" spans="1:19" x14ac:dyDescent="0.25">
      <c r="A420" s="6">
        <v>11</v>
      </c>
      <c r="B420" s="31" t="s">
        <v>76</v>
      </c>
      <c r="C420" s="8">
        <v>3853765</v>
      </c>
      <c r="D420" s="9" t="s">
        <v>48</v>
      </c>
      <c r="E420" s="9" t="s">
        <v>58</v>
      </c>
      <c r="F420" s="9" t="s">
        <v>59</v>
      </c>
      <c r="G420" s="32">
        <v>42867</v>
      </c>
      <c r="H420" s="10">
        <v>43232</v>
      </c>
      <c r="I420" s="10">
        <v>43354</v>
      </c>
      <c r="J420" s="10" t="s">
        <v>147</v>
      </c>
      <c r="K420" s="23" t="s">
        <v>156</v>
      </c>
      <c r="L420" s="128">
        <v>9959155</v>
      </c>
      <c r="M420" s="129">
        <v>43241</v>
      </c>
      <c r="N420" s="27">
        <v>2750.2</v>
      </c>
      <c r="O420" s="128">
        <v>30</v>
      </c>
      <c r="P420" s="128">
        <v>10</v>
      </c>
      <c r="Q420" s="128">
        <f>+O420-P420</f>
        <v>20</v>
      </c>
      <c r="R420" s="43"/>
      <c r="S420" s="43"/>
    </row>
    <row r="421" spans="1:19" x14ac:dyDescent="0.25">
      <c r="A421" s="6">
        <v>12</v>
      </c>
      <c r="B421" s="31" t="s">
        <v>111</v>
      </c>
      <c r="C421" s="12" t="s">
        <v>112</v>
      </c>
      <c r="D421" s="9" t="s">
        <v>48</v>
      </c>
      <c r="E421" s="9" t="s">
        <v>58</v>
      </c>
      <c r="F421" s="9" t="s">
        <v>59</v>
      </c>
      <c r="G421" s="32">
        <v>43144</v>
      </c>
      <c r="H421" s="32">
        <v>43233</v>
      </c>
      <c r="I421" s="10">
        <v>43355</v>
      </c>
      <c r="J421" s="10" t="s">
        <v>136</v>
      </c>
      <c r="K421" s="35"/>
      <c r="L421" s="12"/>
      <c r="M421" s="12"/>
      <c r="N421" s="13"/>
      <c r="O421" s="28"/>
      <c r="P421" s="36"/>
      <c r="Q421" s="36"/>
      <c r="R421" s="38"/>
      <c r="S421" s="38"/>
    </row>
    <row r="422" spans="1:19" x14ac:dyDescent="0.25">
      <c r="A422" s="6">
        <v>13</v>
      </c>
      <c r="B422" s="31" t="s">
        <v>142</v>
      </c>
      <c r="C422" s="8">
        <v>72486543</v>
      </c>
      <c r="D422" s="9" t="s">
        <v>62</v>
      </c>
      <c r="E422" s="9" t="s">
        <v>37</v>
      </c>
      <c r="F422" s="9" t="s">
        <v>59</v>
      </c>
      <c r="G422" s="32">
        <v>43175</v>
      </c>
      <c r="H422" s="10">
        <v>43267</v>
      </c>
      <c r="I422" s="10">
        <v>43358</v>
      </c>
      <c r="J422" s="10" t="s">
        <v>60</v>
      </c>
      <c r="K422" s="35"/>
      <c r="L422" s="12"/>
      <c r="M422" s="12"/>
      <c r="N422" s="13"/>
      <c r="O422" s="39"/>
      <c r="P422" s="15"/>
      <c r="Q422" s="16"/>
      <c r="R422" s="30"/>
      <c r="S422" s="30"/>
    </row>
    <row r="423" spans="1:19" x14ac:dyDescent="0.25">
      <c r="A423" s="6">
        <v>14</v>
      </c>
      <c r="B423" s="31" t="s">
        <v>85</v>
      </c>
      <c r="C423" s="8">
        <v>42182678</v>
      </c>
      <c r="D423" s="9" t="s">
        <v>48</v>
      </c>
      <c r="E423" s="9" t="s">
        <v>30</v>
      </c>
      <c r="F423" s="9" t="s">
        <v>59</v>
      </c>
      <c r="G423" s="10">
        <v>42795</v>
      </c>
      <c r="H423" s="10">
        <v>43252</v>
      </c>
      <c r="I423" s="10">
        <v>43373</v>
      </c>
      <c r="J423" s="10" t="s">
        <v>136</v>
      </c>
      <c r="K423" s="23" t="s">
        <v>123</v>
      </c>
      <c r="L423" s="9">
        <v>9958915</v>
      </c>
      <c r="M423" s="10">
        <v>43160</v>
      </c>
      <c r="N423" s="27">
        <v>2750.2</v>
      </c>
      <c r="O423" s="16">
        <v>30</v>
      </c>
      <c r="P423" s="51"/>
      <c r="Q423" s="16">
        <v>30</v>
      </c>
      <c r="R423" s="30"/>
      <c r="S423" s="7"/>
    </row>
    <row r="424" spans="1:19" ht="25.5" x14ac:dyDescent="0.25">
      <c r="A424" s="6">
        <v>15</v>
      </c>
      <c r="B424" s="41" t="s">
        <v>79</v>
      </c>
      <c r="C424" s="132">
        <v>3853711</v>
      </c>
      <c r="D424" s="39" t="s">
        <v>62</v>
      </c>
      <c r="E424" s="39" t="s">
        <v>80</v>
      </c>
      <c r="F424" s="39" t="s">
        <v>59</v>
      </c>
      <c r="G424" s="40">
        <v>42065</v>
      </c>
      <c r="H424" s="40">
        <v>43252</v>
      </c>
      <c r="I424" s="40">
        <v>43373</v>
      </c>
      <c r="J424" s="40" t="s">
        <v>136</v>
      </c>
      <c r="K424" s="42" t="s">
        <v>123</v>
      </c>
      <c r="L424" s="39">
        <v>9958916</v>
      </c>
      <c r="M424" s="40">
        <v>43160</v>
      </c>
      <c r="N424" s="122">
        <v>1947.9</v>
      </c>
      <c r="O424" s="39">
        <v>30</v>
      </c>
      <c r="P424" s="36"/>
      <c r="Q424" s="134">
        <v>30</v>
      </c>
      <c r="R424" s="30"/>
      <c r="S424" s="102" t="s">
        <v>144</v>
      </c>
    </row>
    <row r="425" spans="1:19" x14ac:dyDescent="0.25">
      <c r="A425" s="6">
        <v>16</v>
      </c>
      <c r="B425" s="31" t="s">
        <v>163</v>
      </c>
      <c r="C425" s="8">
        <v>42067062</v>
      </c>
      <c r="D425" s="9" t="s">
        <v>62</v>
      </c>
      <c r="E425" s="9" t="s">
        <v>37</v>
      </c>
      <c r="F425" s="9" t="s">
        <v>59</v>
      </c>
      <c r="G425" s="32">
        <v>43282</v>
      </c>
      <c r="H425" s="40">
        <v>43282</v>
      </c>
      <c r="I425" s="40">
        <v>43373</v>
      </c>
      <c r="J425" s="10" t="s">
        <v>60</v>
      </c>
      <c r="K425" s="7"/>
      <c r="L425" s="9"/>
      <c r="M425" s="9"/>
      <c r="N425" s="13"/>
      <c r="O425" s="9"/>
      <c r="P425" s="36"/>
      <c r="Q425" s="16"/>
      <c r="R425" s="30"/>
      <c r="S425" s="7"/>
    </row>
    <row r="426" spans="1:19" x14ac:dyDescent="0.25">
      <c r="A426" s="6">
        <v>17</v>
      </c>
      <c r="B426" s="44" t="s">
        <v>93</v>
      </c>
      <c r="C426" s="105">
        <v>43083772</v>
      </c>
      <c r="D426" s="106" t="s">
        <v>62</v>
      </c>
      <c r="E426" s="106" t="s">
        <v>30</v>
      </c>
      <c r="F426" s="106" t="s">
        <v>59</v>
      </c>
      <c r="G426" s="48">
        <v>42802</v>
      </c>
      <c r="H426" s="48">
        <v>43259</v>
      </c>
      <c r="I426" s="48">
        <v>43380</v>
      </c>
      <c r="J426" s="107" t="s">
        <v>136</v>
      </c>
      <c r="K426" s="108" t="s">
        <v>123</v>
      </c>
      <c r="L426" s="46">
        <v>9958926</v>
      </c>
      <c r="M426" s="109">
        <v>43167</v>
      </c>
      <c r="N426" s="110">
        <v>1933.6</v>
      </c>
      <c r="O426" s="111">
        <v>30</v>
      </c>
      <c r="P426" s="112"/>
      <c r="Q426" s="111">
        <v>30</v>
      </c>
      <c r="R426" s="113"/>
      <c r="S426" s="114"/>
    </row>
    <row r="427" spans="1:19" ht="25.5" x14ac:dyDescent="0.25">
      <c r="A427" s="6">
        <v>18</v>
      </c>
      <c r="B427" s="41" t="s">
        <v>64</v>
      </c>
      <c r="C427" s="132">
        <v>47366375</v>
      </c>
      <c r="D427" s="39" t="s">
        <v>62</v>
      </c>
      <c r="E427" s="39" t="s">
        <v>30</v>
      </c>
      <c r="F427" s="39" t="s">
        <v>59</v>
      </c>
      <c r="G427" s="40">
        <v>42353</v>
      </c>
      <c r="H427" s="133">
        <v>43266</v>
      </c>
      <c r="I427" s="133">
        <v>43387</v>
      </c>
      <c r="J427" s="133" t="s">
        <v>136</v>
      </c>
      <c r="K427" s="35"/>
      <c r="L427" s="12"/>
      <c r="M427" s="12"/>
      <c r="N427" s="13"/>
      <c r="O427" s="39"/>
      <c r="P427" s="15"/>
      <c r="Q427" s="16"/>
      <c r="R427" s="30"/>
      <c r="S427" s="102" t="s">
        <v>116</v>
      </c>
    </row>
    <row r="428" spans="1:19" ht="25.5" x14ac:dyDescent="0.25">
      <c r="A428" s="6">
        <v>19</v>
      </c>
      <c r="B428" s="31" t="s">
        <v>73</v>
      </c>
      <c r="C428" s="8">
        <v>75600963</v>
      </c>
      <c r="D428" s="9" t="s">
        <v>62</v>
      </c>
      <c r="E428" s="9" t="s">
        <v>37</v>
      </c>
      <c r="F428" s="9" t="s">
        <v>59</v>
      </c>
      <c r="G428" s="32">
        <v>42614</v>
      </c>
      <c r="H428" s="40">
        <v>42948</v>
      </c>
      <c r="I428" s="40">
        <v>43404</v>
      </c>
      <c r="J428" s="10" t="s">
        <v>60</v>
      </c>
      <c r="K428" s="12"/>
      <c r="L428" s="9"/>
      <c r="M428" s="32"/>
      <c r="N428" s="13"/>
      <c r="O428" s="9"/>
      <c r="P428" s="36"/>
      <c r="Q428" s="16"/>
      <c r="R428" s="30"/>
      <c r="S428" s="102" t="s">
        <v>119</v>
      </c>
    </row>
    <row r="429" spans="1:19" x14ac:dyDescent="0.25">
      <c r="A429" s="6">
        <v>20</v>
      </c>
      <c r="B429" s="31" t="s">
        <v>82</v>
      </c>
      <c r="C429" s="8">
        <v>3853012</v>
      </c>
      <c r="D429" s="9" t="s">
        <v>48</v>
      </c>
      <c r="E429" s="9" t="s">
        <v>58</v>
      </c>
      <c r="F429" s="9" t="s">
        <v>59</v>
      </c>
      <c r="G429" s="32">
        <v>42461</v>
      </c>
      <c r="H429" s="10">
        <v>43252</v>
      </c>
      <c r="I429" s="10">
        <v>43404</v>
      </c>
      <c r="J429" s="10" t="s">
        <v>136</v>
      </c>
      <c r="K429" s="23" t="s">
        <v>137</v>
      </c>
      <c r="L429" s="23" t="s">
        <v>140</v>
      </c>
      <c r="M429" s="10">
        <v>43191</v>
      </c>
      <c r="N429" s="27">
        <v>2841.5</v>
      </c>
      <c r="O429" s="50">
        <v>30</v>
      </c>
      <c r="P429" s="51">
        <f>12+10</f>
        <v>22</v>
      </c>
      <c r="Q429" s="16">
        <f>+O429-P429</f>
        <v>8</v>
      </c>
      <c r="R429" s="30"/>
      <c r="S429" s="102"/>
    </row>
    <row r="430" spans="1:19" ht="25.5" x14ac:dyDescent="0.25">
      <c r="A430" s="6">
        <v>21</v>
      </c>
      <c r="B430" s="31" t="s">
        <v>92</v>
      </c>
      <c r="C430" s="8">
        <v>46941245</v>
      </c>
      <c r="D430" s="9" t="s">
        <v>62</v>
      </c>
      <c r="E430" s="9" t="s">
        <v>30</v>
      </c>
      <c r="F430" s="9" t="s">
        <v>59</v>
      </c>
      <c r="G430" s="32">
        <v>43009</v>
      </c>
      <c r="H430" s="10">
        <v>43282</v>
      </c>
      <c r="I430" s="10">
        <v>43404</v>
      </c>
      <c r="J430" s="32" t="s">
        <v>147</v>
      </c>
      <c r="K430" s="35"/>
      <c r="L430" s="12"/>
      <c r="M430" s="12"/>
      <c r="N430" s="13"/>
      <c r="O430" s="28"/>
      <c r="P430" s="36"/>
      <c r="Q430" s="36"/>
      <c r="R430" s="30"/>
      <c r="S430" s="103" t="s">
        <v>152</v>
      </c>
    </row>
    <row r="431" spans="1:19" x14ac:dyDescent="0.25">
      <c r="A431" s="6">
        <v>22</v>
      </c>
      <c r="B431" s="31" t="s">
        <v>101</v>
      </c>
      <c r="C431" s="8">
        <v>3853646</v>
      </c>
      <c r="D431" s="9" t="s">
        <v>48</v>
      </c>
      <c r="E431" s="9" t="s">
        <v>80</v>
      </c>
      <c r="F431" s="9" t="s">
        <v>59</v>
      </c>
      <c r="G431" s="32">
        <v>43109</v>
      </c>
      <c r="H431" s="32">
        <v>43290</v>
      </c>
      <c r="I431" s="10">
        <v>43412</v>
      </c>
      <c r="J431" s="10" t="s">
        <v>136</v>
      </c>
      <c r="K431" s="35"/>
      <c r="L431" s="12"/>
      <c r="M431" s="12"/>
      <c r="N431" s="13"/>
      <c r="O431" s="28"/>
      <c r="P431" s="36"/>
      <c r="Q431" s="36"/>
      <c r="R431" s="38"/>
      <c r="S431" s="38"/>
    </row>
    <row r="432" spans="1:19" x14ac:dyDescent="0.25">
      <c r="A432" s="6">
        <v>23</v>
      </c>
      <c r="B432" s="31" t="s">
        <v>134</v>
      </c>
      <c r="C432" s="8">
        <v>3898666</v>
      </c>
      <c r="D432" s="9" t="s">
        <v>48</v>
      </c>
      <c r="E432" s="9" t="s">
        <v>37</v>
      </c>
      <c r="F432" s="9" t="s">
        <v>59</v>
      </c>
      <c r="G432" s="32">
        <v>43200</v>
      </c>
      <c r="H432" s="32">
        <v>43291</v>
      </c>
      <c r="I432" s="32">
        <v>43413</v>
      </c>
      <c r="J432" s="10" t="s">
        <v>136</v>
      </c>
      <c r="K432" s="53"/>
      <c r="L432" s="53"/>
      <c r="M432" s="53"/>
      <c r="N432" s="53"/>
      <c r="O432" s="53"/>
      <c r="P432" s="53"/>
      <c r="Q432" s="53"/>
      <c r="R432" s="53"/>
      <c r="S432" s="53"/>
    </row>
    <row r="433" spans="1:19" x14ac:dyDescent="0.25">
      <c r="A433" s="6">
        <v>24</v>
      </c>
      <c r="B433" s="31" t="s">
        <v>133</v>
      </c>
      <c r="C433" s="8">
        <v>3866210</v>
      </c>
      <c r="D433" s="9" t="s">
        <v>48</v>
      </c>
      <c r="E433" s="9" t="s">
        <v>58</v>
      </c>
      <c r="F433" s="9" t="s">
        <v>59</v>
      </c>
      <c r="G433" s="32">
        <v>43200</v>
      </c>
      <c r="H433" s="32">
        <v>43291</v>
      </c>
      <c r="I433" s="32">
        <v>43413</v>
      </c>
      <c r="J433" s="10" t="s">
        <v>136</v>
      </c>
      <c r="K433" s="53"/>
      <c r="L433" s="53"/>
      <c r="M433" s="53"/>
      <c r="N433" s="53"/>
      <c r="O433" s="53"/>
      <c r="P433" s="53"/>
      <c r="Q433" s="53"/>
      <c r="R433" s="53"/>
      <c r="S433" s="53"/>
    </row>
    <row r="434" spans="1:19" x14ac:dyDescent="0.25">
      <c r="A434" s="6">
        <v>25</v>
      </c>
      <c r="B434" s="31" t="s">
        <v>127</v>
      </c>
      <c r="C434" s="12" t="s">
        <v>128</v>
      </c>
      <c r="D434" s="9" t="s">
        <v>129</v>
      </c>
      <c r="E434" s="9" t="s">
        <v>30</v>
      </c>
      <c r="F434" s="9" t="s">
        <v>59</v>
      </c>
      <c r="G434" s="32">
        <v>43160</v>
      </c>
      <c r="H434" s="32">
        <v>43252</v>
      </c>
      <c r="I434" s="10">
        <v>43434</v>
      </c>
      <c r="J434" s="10" t="s">
        <v>81</v>
      </c>
      <c r="K434" s="35"/>
      <c r="L434" s="12"/>
      <c r="M434" s="12"/>
      <c r="N434" s="13"/>
      <c r="O434" s="28"/>
      <c r="P434" s="36"/>
      <c r="Q434" s="36"/>
      <c r="R434" s="38"/>
      <c r="S434" s="38"/>
    </row>
    <row r="435" spans="1:19" x14ac:dyDescent="0.25">
      <c r="A435" s="6">
        <v>26</v>
      </c>
      <c r="B435" s="31" t="s">
        <v>61</v>
      </c>
      <c r="C435" s="8">
        <v>47055672</v>
      </c>
      <c r="D435" s="9" t="s">
        <v>62</v>
      </c>
      <c r="E435" s="9" t="s">
        <v>37</v>
      </c>
      <c r="F435" s="9" t="s">
        <v>59</v>
      </c>
      <c r="G435" s="32">
        <v>42835</v>
      </c>
      <c r="H435" s="10">
        <v>43291</v>
      </c>
      <c r="I435" s="10">
        <v>43413</v>
      </c>
      <c r="J435" s="10" t="s">
        <v>136</v>
      </c>
      <c r="K435" s="121" t="s">
        <v>137</v>
      </c>
      <c r="L435" s="42" t="s">
        <v>138</v>
      </c>
      <c r="M435" s="42" t="s">
        <v>148</v>
      </c>
      <c r="N435" s="122">
        <v>1819.7</v>
      </c>
      <c r="O435" s="123">
        <v>30</v>
      </c>
      <c r="P435" s="36">
        <v>3</v>
      </c>
      <c r="Q435" s="36">
        <f>+O435-P435</f>
        <v>27</v>
      </c>
      <c r="R435" s="38"/>
      <c r="S435" s="103"/>
    </row>
    <row r="436" spans="1:19" ht="29.25" x14ac:dyDescent="0.25">
      <c r="A436" s="6">
        <v>27</v>
      </c>
      <c r="B436" s="31" t="s">
        <v>145</v>
      </c>
      <c r="C436" s="8">
        <v>70060538</v>
      </c>
      <c r="D436" s="144" t="s">
        <v>166</v>
      </c>
      <c r="E436" s="9" t="s">
        <v>104</v>
      </c>
      <c r="F436" s="9" t="s">
        <v>59</v>
      </c>
      <c r="G436" s="32">
        <v>43313</v>
      </c>
      <c r="H436" s="32">
        <v>43313</v>
      </c>
      <c r="I436" s="10">
        <v>43496</v>
      </c>
      <c r="J436" s="10" t="s">
        <v>81</v>
      </c>
      <c r="K436" s="35"/>
      <c r="L436" s="12"/>
      <c r="M436" s="12"/>
      <c r="N436" s="13"/>
      <c r="O436" s="28"/>
      <c r="P436" s="36"/>
      <c r="Q436" s="36"/>
      <c r="R436" s="38"/>
      <c r="S436" s="38"/>
    </row>
    <row r="437" spans="1:19" x14ac:dyDescent="0.25">
      <c r="A437" s="6">
        <v>28</v>
      </c>
      <c r="B437" s="31" t="s">
        <v>150</v>
      </c>
      <c r="C437" s="12" t="s">
        <v>151</v>
      </c>
      <c r="D437" s="9" t="s">
        <v>53</v>
      </c>
      <c r="E437" s="9" t="s">
        <v>30</v>
      </c>
      <c r="F437" s="9" t="s">
        <v>59</v>
      </c>
      <c r="G437" s="32">
        <v>43252</v>
      </c>
      <c r="H437" s="32">
        <v>43252</v>
      </c>
      <c r="I437" s="10">
        <v>43616</v>
      </c>
      <c r="J437" s="10" t="s">
        <v>154</v>
      </c>
      <c r="K437" s="35"/>
      <c r="L437" s="12"/>
      <c r="M437" s="12"/>
      <c r="N437" s="13"/>
      <c r="O437" s="28"/>
      <c r="P437" s="36"/>
      <c r="Q437" s="36"/>
      <c r="R437" s="38"/>
      <c r="S437" s="38"/>
    </row>
    <row r="438" spans="1:19" x14ac:dyDescent="0.25">
      <c r="B438" s="56" t="s">
        <v>130</v>
      </c>
      <c r="K438" t="s">
        <v>165</v>
      </c>
    </row>
    <row r="443" spans="1:19" ht="20.25" x14ac:dyDescent="0.3">
      <c r="B443" s="180" t="s">
        <v>162</v>
      </c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</row>
    <row r="444" spans="1:19" ht="20.25" x14ac:dyDescent="0.3">
      <c r="A444" s="1"/>
      <c r="B444" s="180" t="s">
        <v>0</v>
      </c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</row>
    <row r="445" spans="1:19" ht="21" thickBot="1" x14ac:dyDescent="0.35">
      <c r="A445" s="1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</row>
    <row r="446" spans="1:19" x14ac:dyDescent="0.25">
      <c r="A446" s="185" t="s">
        <v>1</v>
      </c>
      <c r="B446" s="185" t="s">
        <v>2</v>
      </c>
      <c r="C446" s="185" t="s">
        <v>3</v>
      </c>
      <c r="D446" s="185" t="s">
        <v>4</v>
      </c>
      <c r="E446" s="185" t="s">
        <v>5</v>
      </c>
      <c r="F446" s="185" t="s">
        <v>6</v>
      </c>
      <c r="G446" s="187" t="s">
        <v>7</v>
      </c>
      <c r="H446" s="189" t="s">
        <v>8</v>
      </c>
      <c r="I446" s="190"/>
      <c r="J446" s="191" t="s">
        <v>9</v>
      </c>
      <c r="K446" s="193" t="s">
        <v>10</v>
      </c>
      <c r="L446" s="194"/>
      <c r="M446" s="194"/>
      <c r="N446" s="194"/>
      <c r="O446" s="195"/>
      <c r="P446" s="196" t="s">
        <v>120</v>
      </c>
      <c r="Q446" s="196"/>
      <c r="R446" s="187" t="s">
        <v>12</v>
      </c>
      <c r="S446" s="185" t="s">
        <v>13</v>
      </c>
    </row>
    <row r="447" spans="1:19" ht="21.75" customHeight="1" x14ac:dyDescent="0.25">
      <c r="A447" s="186"/>
      <c r="B447" s="186"/>
      <c r="C447" s="186"/>
      <c r="D447" s="186"/>
      <c r="E447" s="186"/>
      <c r="F447" s="186"/>
      <c r="G447" s="188"/>
      <c r="H447" s="2" t="s">
        <v>14</v>
      </c>
      <c r="I447" s="3" t="s">
        <v>15</v>
      </c>
      <c r="J447" s="192"/>
      <c r="K447" s="140" t="s">
        <v>16</v>
      </c>
      <c r="L447" s="140" t="s">
        <v>17</v>
      </c>
      <c r="M447" s="5" t="s">
        <v>18</v>
      </c>
      <c r="N447" s="140" t="s">
        <v>19</v>
      </c>
      <c r="O447" s="140" t="s">
        <v>20</v>
      </c>
      <c r="P447" s="140" t="s">
        <v>21</v>
      </c>
      <c r="Q447" s="140" t="s">
        <v>22</v>
      </c>
      <c r="R447" s="188"/>
      <c r="S447" s="186"/>
    </row>
    <row r="448" spans="1:19" x14ac:dyDescent="0.25">
      <c r="A448" s="6">
        <v>1</v>
      </c>
      <c r="B448" s="7" t="s">
        <v>23</v>
      </c>
      <c r="C448" s="8">
        <v>3852026</v>
      </c>
      <c r="D448" s="9" t="s">
        <v>24</v>
      </c>
      <c r="E448" s="9" t="s">
        <v>25</v>
      </c>
      <c r="F448" s="9" t="s">
        <v>26</v>
      </c>
      <c r="G448" s="10">
        <v>42856</v>
      </c>
      <c r="H448" s="10">
        <v>42856</v>
      </c>
      <c r="I448" s="11" t="s">
        <v>27</v>
      </c>
      <c r="J448" s="11"/>
      <c r="K448" s="12" t="s">
        <v>155</v>
      </c>
      <c r="L448" s="12" t="s">
        <v>157</v>
      </c>
      <c r="M448" s="12" t="s">
        <v>158</v>
      </c>
      <c r="N448" s="13">
        <v>5912</v>
      </c>
      <c r="O448" s="14">
        <v>30</v>
      </c>
      <c r="P448" s="15">
        <v>30</v>
      </c>
      <c r="Q448" s="16"/>
      <c r="R448" s="7"/>
      <c r="S448" s="7"/>
    </row>
    <row r="449" spans="1:19" x14ac:dyDescent="0.25">
      <c r="A449" s="6">
        <v>2</v>
      </c>
      <c r="B449" s="7" t="s">
        <v>28</v>
      </c>
      <c r="C449" s="17">
        <v>2842379</v>
      </c>
      <c r="D449" s="9" t="s">
        <v>29</v>
      </c>
      <c r="E449" s="9" t="s">
        <v>30</v>
      </c>
      <c r="F449" s="18" t="s">
        <v>26</v>
      </c>
      <c r="G449" s="10">
        <v>41641</v>
      </c>
      <c r="H449" s="10">
        <v>41641</v>
      </c>
      <c r="I449" s="11" t="s">
        <v>27</v>
      </c>
      <c r="J449" s="11"/>
      <c r="K449" s="12" t="s">
        <v>123</v>
      </c>
      <c r="L449" s="12" t="s">
        <v>124</v>
      </c>
      <c r="M449" s="12" t="s">
        <v>125</v>
      </c>
      <c r="N449" s="13">
        <v>4423</v>
      </c>
      <c r="O449" s="19">
        <v>30</v>
      </c>
      <c r="P449" s="20">
        <v>30</v>
      </c>
      <c r="Q449" s="21"/>
      <c r="R449" s="22"/>
      <c r="S449" s="22"/>
    </row>
    <row r="450" spans="1:19" ht="25.5" x14ac:dyDescent="0.25">
      <c r="A450" s="6">
        <v>3</v>
      </c>
      <c r="B450" s="7" t="s">
        <v>35</v>
      </c>
      <c r="C450" s="8">
        <v>46032383</v>
      </c>
      <c r="D450" s="9" t="s">
        <v>36</v>
      </c>
      <c r="E450" s="9" t="s">
        <v>37</v>
      </c>
      <c r="F450" s="9" t="s">
        <v>26</v>
      </c>
      <c r="G450" s="10">
        <v>41792</v>
      </c>
      <c r="H450" s="10">
        <v>41792</v>
      </c>
      <c r="I450" s="11" t="s">
        <v>27</v>
      </c>
      <c r="J450" s="11"/>
      <c r="K450" s="12" t="s">
        <v>155</v>
      </c>
      <c r="L450" s="23" t="s">
        <v>159</v>
      </c>
      <c r="M450" s="23" t="s">
        <v>158</v>
      </c>
      <c r="N450" s="130" t="s">
        <v>160</v>
      </c>
      <c r="O450" s="24">
        <v>30</v>
      </c>
      <c r="P450" s="20"/>
      <c r="Q450" s="16">
        <f>+O450-P450</f>
        <v>30</v>
      </c>
      <c r="R450" s="25"/>
      <c r="S450" s="102" t="s">
        <v>121</v>
      </c>
    </row>
    <row r="451" spans="1:19" ht="25.5" x14ac:dyDescent="0.25">
      <c r="A451" s="6">
        <v>4</v>
      </c>
      <c r="B451" s="26" t="s">
        <v>47</v>
      </c>
      <c r="C451" s="8">
        <v>45817642</v>
      </c>
      <c r="D451" s="9" t="s">
        <v>48</v>
      </c>
      <c r="E451" s="9" t="s">
        <v>37</v>
      </c>
      <c r="F451" s="9" t="s">
        <v>26</v>
      </c>
      <c r="G451" s="10">
        <v>41123</v>
      </c>
      <c r="H451" s="10">
        <v>41123</v>
      </c>
      <c r="I451" s="11" t="s">
        <v>27</v>
      </c>
      <c r="J451" s="11"/>
      <c r="K451" s="12" t="s">
        <v>172</v>
      </c>
      <c r="L451" s="12" t="s">
        <v>173</v>
      </c>
      <c r="M451" s="12" t="s">
        <v>174</v>
      </c>
      <c r="N451" s="27">
        <v>2463.8000000000002</v>
      </c>
      <c r="O451" s="28">
        <v>30</v>
      </c>
      <c r="P451" s="29"/>
      <c r="Q451" s="16">
        <f>+O451-P451</f>
        <v>30</v>
      </c>
      <c r="R451" s="30"/>
      <c r="S451" s="102" t="s">
        <v>116</v>
      </c>
    </row>
    <row r="452" spans="1:19" x14ac:dyDescent="0.25">
      <c r="A452" s="6">
        <v>5</v>
      </c>
      <c r="B452" s="31" t="s">
        <v>55</v>
      </c>
      <c r="C452" s="8">
        <v>3852732</v>
      </c>
      <c r="D452" s="9" t="s">
        <v>56</v>
      </c>
      <c r="E452" s="9" t="s">
        <v>30</v>
      </c>
      <c r="F452" s="9" t="s">
        <v>26</v>
      </c>
      <c r="G452" s="32">
        <v>42676</v>
      </c>
      <c r="H452" s="32">
        <v>42676</v>
      </c>
      <c r="I452" s="11" t="s">
        <v>27</v>
      </c>
      <c r="J452" s="32"/>
      <c r="K452" s="12"/>
      <c r="L452" s="9"/>
      <c r="M452" s="32"/>
      <c r="N452" s="27"/>
      <c r="O452" s="24">
        <v>30</v>
      </c>
      <c r="P452" s="34">
        <v>2</v>
      </c>
      <c r="Q452" s="16">
        <f>+O452-P452</f>
        <v>28</v>
      </c>
      <c r="R452" s="25"/>
      <c r="S452" s="102"/>
    </row>
    <row r="453" spans="1:19" ht="25.5" x14ac:dyDescent="0.25">
      <c r="A453" s="6">
        <v>6</v>
      </c>
      <c r="B453" s="31" t="s">
        <v>74</v>
      </c>
      <c r="C453" s="8">
        <v>3851191</v>
      </c>
      <c r="D453" s="9" t="s">
        <v>48</v>
      </c>
      <c r="E453" s="9" t="s">
        <v>58</v>
      </c>
      <c r="F453" s="9" t="s">
        <v>59</v>
      </c>
      <c r="G453" s="32">
        <v>42586</v>
      </c>
      <c r="H453" s="32">
        <v>42859</v>
      </c>
      <c r="I453" s="32">
        <v>43346</v>
      </c>
      <c r="J453" s="32" t="s">
        <v>147</v>
      </c>
      <c r="K453" s="12" t="s">
        <v>172</v>
      </c>
      <c r="L453" s="9">
        <v>9959410</v>
      </c>
      <c r="M453" s="32">
        <v>43316</v>
      </c>
      <c r="N453" s="13">
        <v>2478.3000000000002</v>
      </c>
      <c r="O453" s="9">
        <v>30</v>
      </c>
      <c r="P453" s="36"/>
      <c r="Q453" s="16">
        <f>+O453-P453</f>
        <v>30</v>
      </c>
      <c r="R453" s="30"/>
      <c r="S453" s="102" t="s">
        <v>118</v>
      </c>
    </row>
    <row r="454" spans="1:19" x14ac:dyDescent="0.25">
      <c r="A454" s="6">
        <v>7</v>
      </c>
      <c r="B454" s="31" t="s">
        <v>76</v>
      </c>
      <c r="C454" s="8">
        <v>3853765</v>
      </c>
      <c r="D454" s="9" t="s">
        <v>48</v>
      </c>
      <c r="E454" s="9" t="s">
        <v>58</v>
      </c>
      <c r="F454" s="9" t="s">
        <v>59</v>
      </c>
      <c r="G454" s="32">
        <v>42867</v>
      </c>
      <c r="H454" s="10">
        <v>43232</v>
      </c>
      <c r="I454" s="10">
        <v>43354</v>
      </c>
      <c r="J454" s="10" t="s">
        <v>147</v>
      </c>
      <c r="K454" s="23" t="s">
        <v>156</v>
      </c>
      <c r="L454" s="128">
        <v>9959155</v>
      </c>
      <c r="M454" s="129">
        <v>43241</v>
      </c>
      <c r="N454" s="27">
        <v>2750.2</v>
      </c>
      <c r="O454" s="128">
        <v>30</v>
      </c>
      <c r="P454" s="128">
        <v>10</v>
      </c>
      <c r="Q454" s="128">
        <f>+O454-P454</f>
        <v>20</v>
      </c>
      <c r="R454" s="43"/>
      <c r="S454" s="43"/>
    </row>
    <row r="455" spans="1:19" x14ac:dyDescent="0.25">
      <c r="A455" s="6">
        <v>8</v>
      </c>
      <c r="B455" s="31" t="s">
        <v>111</v>
      </c>
      <c r="C455" s="12" t="s">
        <v>112</v>
      </c>
      <c r="D455" s="9" t="s">
        <v>48</v>
      </c>
      <c r="E455" s="9" t="s">
        <v>58</v>
      </c>
      <c r="F455" s="9" t="s">
        <v>59</v>
      </c>
      <c r="G455" s="32">
        <v>43144</v>
      </c>
      <c r="H455" s="32">
        <v>43233</v>
      </c>
      <c r="I455" s="10">
        <v>43355</v>
      </c>
      <c r="J455" s="10" t="s">
        <v>136</v>
      </c>
      <c r="K455" s="35"/>
      <c r="L455" s="12"/>
      <c r="M455" s="12"/>
      <c r="N455" s="13"/>
      <c r="O455" s="28"/>
      <c r="P455" s="36"/>
      <c r="Q455" s="36"/>
      <c r="R455" s="38"/>
      <c r="S455" s="38"/>
    </row>
    <row r="456" spans="1:19" x14ac:dyDescent="0.25">
      <c r="A456" s="6">
        <v>9</v>
      </c>
      <c r="B456" s="31" t="s">
        <v>142</v>
      </c>
      <c r="C456" s="8">
        <v>72486543</v>
      </c>
      <c r="D456" s="9" t="s">
        <v>62</v>
      </c>
      <c r="E456" s="9" t="s">
        <v>37</v>
      </c>
      <c r="F456" s="9" t="s">
        <v>59</v>
      </c>
      <c r="G456" s="32">
        <v>43175</v>
      </c>
      <c r="H456" s="10">
        <v>43267</v>
      </c>
      <c r="I456" s="10">
        <v>43358</v>
      </c>
      <c r="J456" s="10" t="s">
        <v>60</v>
      </c>
      <c r="K456" s="35"/>
      <c r="L456" s="12"/>
      <c r="M456" s="12"/>
      <c r="N456" s="13"/>
      <c r="O456" s="39"/>
      <c r="P456" s="15"/>
      <c r="Q456" s="16"/>
      <c r="R456" s="30"/>
      <c r="S456" s="30"/>
    </row>
    <row r="457" spans="1:19" x14ac:dyDescent="0.25">
      <c r="A457" s="6">
        <v>10</v>
      </c>
      <c r="B457" s="31" t="s">
        <v>85</v>
      </c>
      <c r="C457" s="8">
        <v>42182678</v>
      </c>
      <c r="D457" s="9" t="s">
        <v>48</v>
      </c>
      <c r="E457" s="9" t="s">
        <v>30</v>
      </c>
      <c r="F457" s="9" t="s">
        <v>59</v>
      </c>
      <c r="G457" s="10">
        <v>42795</v>
      </c>
      <c r="H457" s="10">
        <v>43252</v>
      </c>
      <c r="I457" s="10">
        <v>43373</v>
      </c>
      <c r="J457" s="10" t="s">
        <v>136</v>
      </c>
      <c r="K457" s="23" t="s">
        <v>123</v>
      </c>
      <c r="L457" s="9">
        <v>9958915</v>
      </c>
      <c r="M457" s="10">
        <v>43160</v>
      </c>
      <c r="N457" s="27">
        <v>2750.2</v>
      </c>
      <c r="O457" s="16">
        <v>30</v>
      </c>
      <c r="P457" s="51"/>
      <c r="Q457" s="16">
        <v>30</v>
      </c>
      <c r="R457" s="30"/>
      <c r="S457" s="7"/>
    </row>
    <row r="458" spans="1:19" ht="25.5" x14ac:dyDescent="0.25">
      <c r="A458" s="6">
        <v>11</v>
      </c>
      <c r="B458" s="41" t="s">
        <v>79</v>
      </c>
      <c r="C458" s="132">
        <v>3853711</v>
      </c>
      <c r="D458" s="39" t="s">
        <v>62</v>
      </c>
      <c r="E458" s="39" t="s">
        <v>80</v>
      </c>
      <c r="F458" s="39" t="s">
        <v>59</v>
      </c>
      <c r="G458" s="40">
        <v>42065</v>
      </c>
      <c r="H458" s="40">
        <v>43252</v>
      </c>
      <c r="I458" s="40">
        <v>43373</v>
      </c>
      <c r="J458" s="40" t="s">
        <v>136</v>
      </c>
      <c r="K458" s="42" t="s">
        <v>123</v>
      </c>
      <c r="L458" s="39">
        <v>9958916</v>
      </c>
      <c r="M458" s="40">
        <v>43160</v>
      </c>
      <c r="N458" s="122">
        <v>1947.9</v>
      </c>
      <c r="O458" s="39">
        <v>30</v>
      </c>
      <c r="P458" s="36"/>
      <c r="Q458" s="134">
        <v>30</v>
      </c>
      <c r="R458" s="30"/>
      <c r="S458" s="102" t="s">
        <v>144</v>
      </c>
    </row>
    <row r="459" spans="1:19" x14ac:dyDescent="0.25">
      <c r="A459" s="6">
        <v>12</v>
      </c>
      <c r="B459" s="31" t="s">
        <v>163</v>
      </c>
      <c r="C459" s="8">
        <v>42067062</v>
      </c>
      <c r="D459" s="9" t="s">
        <v>62</v>
      </c>
      <c r="E459" s="9" t="s">
        <v>37</v>
      </c>
      <c r="F459" s="9" t="s">
        <v>59</v>
      </c>
      <c r="G459" s="32">
        <v>43282</v>
      </c>
      <c r="H459" s="40">
        <v>43282</v>
      </c>
      <c r="I459" s="40">
        <v>43373</v>
      </c>
      <c r="J459" s="10" t="s">
        <v>60</v>
      </c>
      <c r="K459" s="7"/>
      <c r="L459" s="9"/>
      <c r="M459" s="9"/>
      <c r="N459" s="13"/>
      <c r="O459" s="9"/>
      <c r="P459" s="36"/>
      <c r="Q459" s="16"/>
      <c r="R459" s="30"/>
      <c r="S459" s="7"/>
    </row>
    <row r="460" spans="1:19" x14ac:dyDescent="0.25">
      <c r="A460" s="6">
        <v>13</v>
      </c>
      <c r="B460" s="44" t="s">
        <v>93</v>
      </c>
      <c r="C460" s="105">
        <v>43083772</v>
      </c>
      <c r="D460" s="106" t="s">
        <v>62</v>
      </c>
      <c r="E460" s="106" t="s">
        <v>30</v>
      </c>
      <c r="F460" s="106" t="s">
        <v>59</v>
      </c>
      <c r="G460" s="48">
        <v>42802</v>
      </c>
      <c r="H460" s="48">
        <v>43259</v>
      </c>
      <c r="I460" s="48">
        <v>43380</v>
      </c>
      <c r="J460" s="107" t="s">
        <v>136</v>
      </c>
      <c r="K460" s="108" t="s">
        <v>123</v>
      </c>
      <c r="L460" s="46">
        <v>9958926</v>
      </c>
      <c r="M460" s="109">
        <v>43167</v>
      </c>
      <c r="N460" s="110">
        <v>1933.6</v>
      </c>
      <c r="O460" s="111">
        <v>30</v>
      </c>
      <c r="P460" s="112"/>
      <c r="Q460" s="111">
        <v>30</v>
      </c>
      <c r="R460" s="113"/>
      <c r="S460" s="114"/>
    </row>
    <row r="461" spans="1:19" ht="25.5" x14ac:dyDescent="0.25">
      <c r="A461" s="6">
        <v>14</v>
      </c>
      <c r="B461" s="41" t="s">
        <v>64</v>
      </c>
      <c r="C461" s="132">
        <v>47366375</v>
      </c>
      <c r="D461" s="39" t="s">
        <v>62</v>
      </c>
      <c r="E461" s="39" t="s">
        <v>30</v>
      </c>
      <c r="F461" s="39" t="s">
        <v>59</v>
      </c>
      <c r="G461" s="40">
        <v>42353</v>
      </c>
      <c r="H461" s="133">
        <v>43266</v>
      </c>
      <c r="I461" s="133">
        <v>43387</v>
      </c>
      <c r="J461" s="133" t="s">
        <v>136</v>
      </c>
      <c r="K461" s="35"/>
      <c r="L461" s="12"/>
      <c r="M461" s="12"/>
      <c r="N461" s="13"/>
      <c r="O461" s="39"/>
      <c r="P461" s="15"/>
      <c r="Q461" s="16"/>
      <c r="R461" s="30"/>
      <c r="S461" s="102" t="s">
        <v>116</v>
      </c>
    </row>
    <row r="462" spans="1:19" x14ac:dyDescent="0.25">
      <c r="A462" s="6">
        <v>15</v>
      </c>
      <c r="B462" s="31" t="s">
        <v>88</v>
      </c>
      <c r="C462" s="8">
        <v>43469277</v>
      </c>
      <c r="D462" s="9" t="s">
        <v>48</v>
      </c>
      <c r="E462" s="9" t="s">
        <v>80</v>
      </c>
      <c r="F462" s="9" t="s">
        <v>59</v>
      </c>
      <c r="G462" s="32">
        <v>43009</v>
      </c>
      <c r="H462" s="10">
        <v>43252</v>
      </c>
      <c r="I462" s="10">
        <v>43404</v>
      </c>
      <c r="J462" s="32" t="s">
        <v>171</v>
      </c>
      <c r="K462" s="35"/>
      <c r="L462" s="12"/>
      <c r="M462" s="12"/>
      <c r="N462" s="13"/>
      <c r="O462" s="28"/>
      <c r="P462" s="36"/>
      <c r="Q462" s="36"/>
      <c r="R462" s="30"/>
      <c r="S462" s="30"/>
    </row>
    <row r="463" spans="1:19" x14ac:dyDescent="0.25">
      <c r="A463" s="6">
        <v>16</v>
      </c>
      <c r="B463" s="31" t="s">
        <v>84</v>
      </c>
      <c r="C463" s="8">
        <v>73133868</v>
      </c>
      <c r="D463" s="9" t="s">
        <v>62</v>
      </c>
      <c r="E463" s="9" t="s">
        <v>37</v>
      </c>
      <c r="F463" s="9" t="s">
        <v>59</v>
      </c>
      <c r="G463" s="10">
        <v>42795</v>
      </c>
      <c r="H463" s="10">
        <v>43252</v>
      </c>
      <c r="I463" s="10">
        <v>43404</v>
      </c>
      <c r="J463" s="10" t="s">
        <v>171</v>
      </c>
      <c r="K463" s="23" t="s">
        <v>123</v>
      </c>
      <c r="L463" s="23" t="s">
        <v>122</v>
      </c>
      <c r="M463" s="10">
        <v>43160</v>
      </c>
      <c r="N463" s="27">
        <v>1652.4</v>
      </c>
      <c r="O463" s="50">
        <v>30</v>
      </c>
      <c r="P463" s="51">
        <v>7</v>
      </c>
      <c r="Q463" s="16">
        <f>+O463-P463</f>
        <v>23</v>
      </c>
      <c r="R463" s="30"/>
      <c r="S463" s="30"/>
    </row>
    <row r="464" spans="1:19" ht="25.5" x14ac:dyDescent="0.25">
      <c r="A464" s="6">
        <v>17</v>
      </c>
      <c r="B464" s="31" t="s">
        <v>73</v>
      </c>
      <c r="C464" s="8">
        <v>75600963</v>
      </c>
      <c r="D464" s="9" t="s">
        <v>62</v>
      </c>
      <c r="E464" s="9" t="s">
        <v>37</v>
      </c>
      <c r="F464" s="9" t="s">
        <v>59</v>
      </c>
      <c r="G464" s="32">
        <v>42614</v>
      </c>
      <c r="H464" s="40">
        <v>42948</v>
      </c>
      <c r="I464" s="40">
        <v>43404</v>
      </c>
      <c r="J464" s="10" t="s">
        <v>60</v>
      </c>
      <c r="K464" s="12"/>
      <c r="L464" s="9"/>
      <c r="M464" s="32"/>
      <c r="N464" s="13"/>
      <c r="O464" s="9"/>
      <c r="P464" s="36"/>
      <c r="Q464" s="16"/>
      <c r="R464" s="30"/>
      <c r="S464" s="102" t="s">
        <v>119</v>
      </c>
    </row>
    <row r="465" spans="1:19" x14ac:dyDescent="0.25">
      <c r="A465" s="6">
        <v>18</v>
      </c>
      <c r="B465" s="31" t="s">
        <v>82</v>
      </c>
      <c r="C465" s="8">
        <v>3853012</v>
      </c>
      <c r="D465" s="9" t="s">
        <v>48</v>
      </c>
      <c r="E465" s="9" t="s">
        <v>58</v>
      </c>
      <c r="F465" s="9" t="s">
        <v>59</v>
      </c>
      <c r="G465" s="32">
        <v>42461</v>
      </c>
      <c r="H465" s="10">
        <v>43252</v>
      </c>
      <c r="I465" s="10">
        <v>43404</v>
      </c>
      <c r="J465" s="10" t="s">
        <v>136</v>
      </c>
      <c r="K465" s="23" t="s">
        <v>137</v>
      </c>
      <c r="L465" s="23" t="s">
        <v>140</v>
      </c>
      <c r="M465" s="10">
        <v>43191</v>
      </c>
      <c r="N465" s="27">
        <v>2841.5</v>
      </c>
      <c r="O465" s="50">
        <v>30</v>
      </c>
      <c r="P465" s="51">
        <f>12+10</f>
        <v>22</v>
      </c>
      <c r="Q465" s="16">
        <f>+O465-P465</f>
        <v>8</v>
      </c>
      <c r="R465" s="30"/>
      <c r="S465" s="102"/>
    </row>
    <row r="466" spans="1:19" ht="25.5" x14ac:dyDescent="0.25">
      <c r="A466" s="6">
        <v>19</v>
      </c>
      <c r="B466" s="31" t="s">
        <v>92</v>
      </c>
      <c r="C466" s="8">
        <v>46941245</v>
      </c>
      <c r="D466" s="9" t="s">
        <v>62</v>
      </c>
      <c r="E466" s="9" t="s">
        <v>30</v>
      </c>
      <c r="F466" s="9" t="s">
        <v>59</v>
      </c>
      <c r="G466" s="32">
        <v>43009</v>
      </c>
      <c r="H466" s="10">
        <v>43282</v>
      </c>
      <c r="I466" s="10">
        <v>43404</v>
      </c>
      <c r="J466" s="32" t="s">
        <v>147</v>
      </c>
      <c r="K466" s="35"/>
      <c r="L466" s="12"/>
      <c r="M466" s="12"/>
      <c r="N466" s="13"/>
      <c r="O466" s="28"/>
      <c r="P466" s="36"/>
      <c r="Q466" s="36"/>
      <c r="R466" s="30"/>
      <c r="S466" s="103" t="s">
        <v>152</v>
      </c>
    </row>
    <row r="467" spans="1:19" x14ac:dyDescent="0.25">
      <c r="A467" s="6">
        <v>20</v>
      </c>
      <c r="B467" s="31" t="s">
        <v>167</v>
      </c>
      <c r="C467" s="8">
        <v>77038701</v>
      </c>
      <c r="D467" s="9" t="s">
        <v>168</v>
      </c>
      <c r="E467" s="9" t="s">
        <v>30</v>
      </c>
      <c r="F467" s="9" t="s">
        <v>59</v>
      </c>
      <c r="G467" s="32">
        <v>43315</v>
      </c>
      <c r="H467" s="10">
        <v>43315</v>
      </c>
      <c r="I467" s="10">
        <v>43406</v>
      </c>
      <c r="J467" s="32" t="s">
        <v>60</v>
      </c>
      <c r="K467" s="35"/>
      <c r="L467" s="12"/>
      <c r="M467" s="12"/>
      <c r="N467" s="13"/>
      <c r="O467" s="28"/>
      <c r="P467" s="36"/>
      <c r="Q467" s="36"/>
      <c r="R467" s="30"/>
      <c r="S467" s="103"/>
    </row>
    <row r="468" spans="1:19" x14ac:dyDescent="0.25">
      <c r="A468" s="6">
        <v>21</v>
      </c>
      <c r="B468" s="31" t="s">
        <v>169</v>
      </c>
      <c r="C468" s="8">
        <v>72889097</v>
      </c>
      <c r="D468" s="9" t="s">
        <v>170</v>
      </c>
      <c r="E468" s="9" t="s">
        <v>30</v>
      </c>
      <c r="F468" s="9" t="s">
        <v>59</v>
      </c>
      <c r="G468" s="32">
        <v>43315</v>
      </c>
      <c r="H468" s="10">
        <v>43315</v>
      </c>
      <c r="I468" s="10">
        <v>43406</v>
      </c>
      <c r="J468" s="32" t="s">
        <v>60</v>
      </c>
      <c r="K468" s="35"/>
      <c r="L468" s="12"/>
      <c r="M468" s="12"/>
      <c r="N468" s="13"/>
      <c r="O468" s="28"/>
      <c r="P468" s="36"/>
      <c r="Q468" s="36"/>
      <c r="R468" s="30"/>
      <c r="S468" s="103"/>
    </row>
    <row r="469" spans="1:19" x14ac:dyDescent="0.25">
      <c r="A469" s="6">
        <v>22</v>
      </c>
      <c r="B469" s="31" t="s">
        <v>101</v>
      </c>
      <c r="C469" s="8">
        <v>3853646</v>
      </c>
      <c r="D469" s="9" t="s">
        <v>48</v>
      </c>
      <c r="E469" s="9" t="s">
        <v>80</v>
      </c>
      <c r="F469" s="9" t="s">
        <v>59</v>
      </c>
      <c r="G469" s="32">
        <v>43109</v>
      </c>
      <c r="H469" s="32">
        <v>43290</v>
      </c>
      <c r="I469" s="10">
        <v>43412</v>
      </c>
      <c r="J469" s="10" t="s">
        <v>136</v>
      </c>
      <c r="K469" s="35"/>
      <c r="L469" s="12"/>
      <c r="M469" s="12"/>
      <c r="N469" s="13"/>
      <c r="O469" s="28"/>
      <c r="P469" s="36"/>
      <c r="Q469" s="36"/>
      <c r="R469" s="38"/>
      <c r="S469" s="38"/>
    </row>
    <row r="470" spans="1:19" x14ac:dyDescent="0.25">
      <c r="A470" s="6">
        <v>23</v>
      </c>
      <c r="B470" s="31" t="s">
        <v>134</v>
      </c>
      <c r="C470" s="8">
        <v>3898666</v>
      </c>
      <c r="D470" s="9" t="s">
        <v>48</v>
      </c>
      <c r="E470" s="9" t="s">
        <v>37</v>
      </c>
      <c r="F470" s="9" t="s">
        <v>59</v>
      </c>
      <c r="G470" s="32">
        <v>43200</v>
      </c>
      <c r="H470" s="32">
        <v>43291</v>
      </c>
      <c r="I470" s="32">
        <v>43413</v>
      </c>
      <c r="J470" s="10" t="s">
        <v>136</v>
      </c>
      <c r="K470" s="53"/>
      <c r="L470" s="53"/>
      <c r="M470" s="53"/>
      <c r="N470" s="53"/>
      <c r="O470" s="53"/>
      <c r="P470" s="53"/>
      <c r="Q470" s="53"/>
      <c r="R470" s="53"/>
      <c r="S470" s="53"/>
    </row>
    <row r="471" spans="1:19" x14ac:dyDescent="0.25">
      <c r="A471" s="6">
        <v>24</v>
      </c>
      <c r="B471" s="31" t="s">
        <v>133</v>
      </c>
      <c r="C471" s="8">
        <v>3866210</v>
      </c>
      <c r="D471" s="9" t="s">
        <v>48</v>
      </c>
      <c r="E471" s="9" t="s">
        <v>58</v>
      </c>
      <c r="F471" s="9" t="s">
        <v>59</v>
      </c>
      <c r="G471" s="32">
        <v>43200</v>
      </c>
      <c r="H471" s="32">
        <v>43291</v>
      </c>
      <c r="I471" s="32">
        <v>43413</v>
      </c>
      <c r="J471" s="10" t="s">
        <v>136</v>
      </c>
      <c r="K471" s="53"/>
      <c r="L471" s="53"/>
      <c r="M471" s="53"/>
      <c r="N471" s="53"/>
      <c r="O471" s="53"/>
      <c r="P471" s="53"/>
      <c r="Q471" s="53"/>
      <c r="R471" s="53"/>
      <c r="S471" s="53"/>
    </row>
    <row r="472" spans="1:19" x14ac:dyDescent="0.25">
      <c r="A472" s="6">
        <v>25</v>
      </c>
      <c r="B472" s="31" t="s">
        <v>61</v>
      </c>
      <c r="C472" s="8">
        <v>47055672</v>
      </c>
      <c r="D472" s="9" t="s">
        <v>62</v>
      </c>
      <c r="E472" s="9" t="s">
        <v>37</v>
      </c>
      <c r="F472" s="9" t="s">
        <v>59</v>
      </c>
      <c r="G472" s="32">
        <v>42835</v>
      </c>
      <c r="H472" s="10">
        <v>43291</v>
      </c>
      <c r="I472" s="10">
        <v>43413</v>
      </c>
      <c r="J472" s="10" t="s">
        <v>136</v>
      </c>
      <c r="K472" s="121" t="s">
        <v>137</v>
      </c>
      <c r="L472" s="42" t="s">
        <v>138</v>
      </c>
      <c r="M472" s="42" t="s">
        <v>148</v>
      </c>
      <c r="N472" s="122">
        <v>1819.7</v>
      </c>
      <c r="O472" s="123">
        <v>30</v>
      </c>
      <c r="P472" s="36">
        <v>3</v>
      </c>
      <c r="Q472" s="36">
        <f>+O472-P472</f>
        <v>27</v>
      </c>
      <c r="R472" s="38"/>
      <c r="S472" s="103"/>
    </row>
    <row r="473" spans="1:19" x14ac:dyDescent="0.25">
      <c r="A473" s="6">
        <v>26</v>
      </c>
      <c r="B473" s="31" t="s">
        <v>175</v>
      </c>
      <c r="C473" s="8">
        <v>239928</v>
      </c>
      <c r="D473" s="9" t="s">
        <v>48</v>
      </c>
      <c r="E473" s="106" t="s">
        <v>30</v>
      </c>
      <c r="F473" s="9" t="s">
        <v>59</v>
      </c>
      <c r="G473" s="32">
        <v>43327</v>
      </c>
      <c r="H473" s="10">
        <v>43330</v>
      </c>
      <c r="I473" s="10">
        <v>43421</v>
      </c>
      <c r="J473" s="10" t="s">
        <v>60</v>
      </c>
      <c r="K473" s="121"/>
      <c r="L473" s="42"/>
      <c r="M473" s="42"/>
      <c r="N473" s="122"/>
      <c r="O473" s="123"/>
      <c r="P473" s="36"/>
      <c r="Q473" s="36"/>
      <c r="R473" s="38"/>
      <c r="S473" s="103"/>
    </row>
    <row r="474" spans="1:19" ht="25.5" x14ac:dyDescent="0.25">
      <c r="A474" s="6">
        <v>27</v>
      </c>
      <c r="B474" s="41" t="s">
        <v>70</v>
      </c>
      <c r="C474" s="42" t="s">
        <v>71</v>
      </c>
      <c r="D474" s="39" t="s">
        <v>48</v>
      </c>
      <c r="E474" s="39" t="s">
        <v>58</v>
      </c>
      <c r="F474" s="39" t="s">
        <v>59</v>
      </c>
      <c r="G474" s="40">
        <v>42614</v>
      </c>
      <c r="H474" s="40">
        <v>43344</v>
      </c>
      <c r="I474" s="40">
        <v>43434</v>
      </c>
      <c r="J474" s="10" t="s">
        <v>136</v>
      </c>
      <c r="K474" s="12"/>
      <c r="L474" s="9"/>
      <c r="M474" s="32"/>
      <c r="N474" s="13"/>
      <c r="O474" s="39"/>
      <c r="P474" s="36"/>
      <c r="Q474" s="16"/>
      <c r="R474" s="30"/>
      <c r="S474" s="102" t="s">
        <v>118</v>
      </c>
    </row>
    <row r="475" spans="1:19" x14ac:dyDescent="0.25">
      <c r="A475" s="6">
        <v>28</v>
      </c>
      <c r="B475" s="31" t="s">
        <v>127</v>
      </c>
      <c r="C475" s="12" t="s">
        <v>128</v>
      </c>
      <c r="D475" s="9" t="s">
        <v>129</v>
      </c>
      <c r="E475" s="9" t="s">
        <v>30</v>
      </c>
      <c r="F475" s="9" t="s">
        <v>59</v>
      </c>
      <c r="G475" s="32">
        <v>43160</v>
      </c>
      <c r="H475" s="32">
        <v>43252</v>
      </c>
      <c r="I475" s="10">
        <v>43434</v>
      </c>
      <c r="J475" s="10" t="s">
        <v>81</v>
      </c>
      <c r="K475" s="35"/>
      <c r="L475" s="12"/>
      <c r="M475" s="12"/>
      <c r="N475" s="13"/>
      <c r="O475" s="28"/>
      <c r="P475" s="36"/>
      <c r="Q475" s="36"/>
      <c r="R475" s="38"/>
      <c r="S475" s="38"/>
    </row>
    <row r="476" spans="1:19" ht="29.25" x14ac:dyDescent="0.25">
      <c r="A476" s="6">
        <v>29</v>
      </c>
      <c r="B476" s="31" t="s">
        <v>145</v>
      </c>
      <c r="C476" s="8">
        <v>70060538</v>
      </c>
      <c r="D476" s="144" t="s">
        <v>166</v>
      </c>
      <c r="E476" s="9" t="s">
        <v>104</v>
      </c>
      <c r="F476" s="9" t="s">
        <v>59</v>
      </c>
      <c r="G476" s="32">
        <v>43313</v>
      </c>
      <c r="H476" s="32">
        <v>43313</v>
      </c>
      <c r="I476" s="10">
        <v>43496</v>
      </c>
      <c r="J476" s="10" t="s">
        <v>81</v>
      </c>
      <c r="K476" s="35"/>
      <c r="L476" s="12"/>
      <c r="M476" s="12"/>
      <c r="N476" s="13"/>
      <c r="O476" s="28"/>
      <c r="P476" s="36"/>
      <c r="Q476" s="36"/>
      <c r="R476" s="38"/>
      <c r="S476" s="38"/>
    </row>
    <row r="477" spans="1:19" ht="25.5" x14ac:dyDescent="0.25">
      <c r="A477" s="6">
        <v>30</v>
      </c>
      <c r="B477" s="31" t="s">
        <v>86</v>
      </c>
      <c r="C477" s="8">
        <v>44804254</v>
      </c>
      <c r="D477" s="9" t="s">
        <v>87</v>
      </c>
      <c r="E477" s="9" t="s">
        <v>37</v>
      </c>
      <c r="F477" s="9" t="s">
        <v>59</v>
      </c>
      <c r="G477" s="32">
        <v>42980</v>
      </c>
      <c r="H477" s="10">
        <v>43345</v>
      </c>
      <c r="I477" s="10">
        <v>43525</v>
      </c>
      <c r="J477" s="10" t="s">
        <v>81</v>
      </c>
      <c r="K477" s="35"/>
      <c r="L477" s="12"/>
      <c r="M477" s="12"/>
      <c r="N477" s="13"/>
      <c r="O477" s="28"/>
      <c r="P477" s="36"/>
      <c r="Q477" s="36"/>
      <c r="R477" s="30"/>
      <c r="S477" s="103" t="s">
        <v>149</v>
      </c>
    </row>
    <row r="478" spans="1:19" x14ac:dyDescent="0.25">
      <c r="A478" s="6">
        <v>31</v>
      </c>
      <c r="B478" s="31" t="s">
        <v>150</v>
      </c>
      <c r="C478" s="12" t="s">
        <v>151</v>
      </c>
      <c r="D478" s="9" t="s">
        <v>53</v>
      </c>
      <c r="E478" s="9" t="s">
        <v>30</v>
      </c>
      <c r="F478" s="9" t="s">
        <v>59</v>
      </c>
      <c r="G478" s="32">
        <v>43252</v>
      </c>
      <c r="H478" s="32">
        <v>43252</v>
      </c>
      <c r="I478" s="10">
        <v>43616</v>
      </c>
      <c r="J478" s="10" t="s">
        <v>154</v>
      </c>
      <c r="K478" s="35"/>
      <c r="L478" s="12"/>
      <c r="M478" s="12"/>
      <c r="N478" s="13"/>
      <c r="O478" s="28"/>
      <c r="P478" s="36"/>
      <c r="Q478" s="36"/>
      <c r="R478" s="38"/>
      <c r="S478" s="38"/>
    </row>
    <row r="479" spans="1:19" x14ac:dyDescent="0.25">
      <c r="B479" s="56" t="s">
        <v>130</v>
      </c>
      <c r="K479" t="s">
        <v>176</v>
      </c>
    </row>
    <row r="482" spans="1:19" ht="20.25" x14ac:dyDescent="0.3">
      <c r="B482" s="180" t="s">
        <v>177</v>
      </c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</row>
    <row r="483" spans="1:19" ht="20.25" x14ac:dyDescent="0.3">
      <c r="A483" s="1"/>
      <c r="B483" s="180" t="s">
        <v>0</v>
      </c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</row>
    <row r="484" spans="1:19" ht="21" thickBot="1" x14ac:dyDescent="0.35">
      <c r="A484" s="1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</row>
    <row r="485" spans="1:19" x14ac:dyDescent="0.25">
      <c r="A485" s="185" t="s">
        <v>1</v>
      </c>
      <c r="B485" s="185" t="s">
        <v>2</v>
      </c>
      <c r="C485" s="185" t="s">
        <v>3</v>
      </c>
      <c r="D485" s="185" t="s">
        <v>4</v>
      </c>
      <c r="E485" s="185" t="s">
        <v>5</v>
      </c>
      <c r="F485" s="185" t="s">
        <v>6</v>
      </c>
      <c r="G485" s="187" t="s">
        <v>7</v>
      </c>
      <c r="H485" s="189" t="s">
        <v>8</v>
      </c>
      <c r="I485" s="190"/>
      <c r="J485" s="191" t="s">
        <v>9</v>
      </c>
      <c r="K485" s="193" t="s">
        <v>10</v>
      </c>
      <c r="L485" s="194"/>
      <c r="M485" s="194"/>
      <c r="N485" s="194"/>
      <c r="O485" s="195"/>
      <c r="P485" s="196" t="s">
        <v>120</v>
      </c>
      <c r="Q485" s="196"/>
      <c r="R485" s="187" t="s">
        <v>12</v>
      </c>
      <c r="S485" s="185" t="s">
        <v>13</v>
      </c>
    </row>
    <row r="486" spans="1:19" ht="21.75" customHeight="1" x14ac:dyDescent="0.25">
      <c r="A486" s="186"/>
      <c r="B486" s="186"/>
      <c r="C486" s="186"/>
      <c r="D486" s="186"/>
      <c r="E486" s="186"/>
      <c r="F486" s="186"/>
      <c r="G486" s="188"/>
      <c r="H486" s="2" t="s">
        <v>14</v>
      </c>
      <c r="I486" s="3" t="s">
        <v>15</v>
      </c>
      <c r="J486" s="192"/>
      <c r="K486" s="146" t="s">
        <v>16</v>
      </c>
      <c r="L486" s="146" t="s">
        <v>17</v>
      </c>
      <c r="M486" s="5" t="s">
        <v>18</v>
      </c>
      <c r="N486" s="146" t="s">
        <v>19</v>
      </c>
      <c r="O486" s="146" t="s">
        <v>20</v>
      </c>
      <c r="P486" s="146" t="s">
        <v>21</v>
      </c>
      <c r="Q486" s="146" t="s">
        <v>22</v>
      </c>
      <c r="R486" s="188"/>
      <c r="S486" s="186"/>
    </row>
    <row r="487" spans="1:19" ht="18" customHeight="1" x14ac:dyDescent="0.25">
      <c r="A487" s="6">
        <v>1</v>
      </c>
      <c r="B487" s="7" t="s">
        <v>23</v>
      </c>
      <c r="C487" s="8">
        <v>3852026</v>
      </c>
      <c r="D487" s="9" t="s">
        <v>24</v>
      </c>
      <c r="E487" s="9" t="s">
        <v>25</v>
      </c>
      <c r="F487" s="9" t="s">
        <v>26</v>
      </c>
      <c r="G487" s="10">
        <v>42856</v>
      </c>
      <c r="H487" s="10">
        <v>42856</v>
      </c>
      <c r="I487" s="11" t="s">
        <v>27</v>
      </c>
      <c r="J487" s="11"/>
      <c r="K487" s="12" t="s">
        <v>155</v>
      </c>
      <c r="L487" s="12" t="s">
        <v>157</v>
      </c>
      <c r="M487" s="12" t="s">
        <v>158</v>
      </c>
      <c r="N487" s="13">
        <v>5912</v>
      </c>
      <c r="O487" s="14">
        <v>30</v>
      </c>
      <c r="P487" s="15">
        <v>30</v>
      </c>
      <c r="Q487" s="16"/>
      <c r="R487" s="7"/>
      <c r="S487" s="7"/>
    </row>
    <row r="488" spans="1:19" ht="18" customHeight="1" x14ac:dyDescent="0.25">
      <c r="A488" s="6">
        <v>2</v>
      </c>
      <c r="B488" s="7" t="s">
        <v>28</v>
      </c>
      <c r="C488" s="17">
        <v>2842379</v>
      </c>
      <c r="D488" s="9" t="s">
        <v>29</v>
      </c>
      <c r="E488" s="9" t="s">
        <v>30</v>
      </c>
      <c r="F488" s="18" t="s">
        <v>26</v>
      </c>
      <c r="G488" s="10">
        <v>41641</v>
      </c>
      <c r="H488" s="10">
        <v>41641</v>
      </c>
      <c r="I488" s="11" t="s">
        <v>27</v>
      </c>
      <c r="J488" s="11"/>
      <c r="K488" s="12" t="s">
        <v>123</v>
      </c>
      <c r="L488" s="12" t="s">
        <v>124</v>
      </c>
      <c r="M488" s="12" t="s">
        <v>125</v>
      </c>
      <c r="N488" s="13">
        <v>4423</v>
      </c>
      <c r="O488" s="19">
        <v>30</v>
      </c>
      <c r="P488" s="20">
        <v>30</v>
      </c>
      <c r="Q488" s="21"/>
      <c r="R488" s="22"/>
      <c r="S488" s="22"/>
    </row>
    <row r="489" spans="1:19" ht="25.5" x14ac:dyDescent="0.25">
      <c r="A489" s="6">
        <v>3</v>
      </c>
      <c r="B489" s="7" t="s">
        <v>35</v>
      </c>
      <c r="C489" s="8">
        <v>46032383</v>
      </c>
      <c r="D489" s="9" t="s">
        <v>36</v>
      </c>
      <c r="E489" s="9" t="s">
        <v>37</v>
      </c>
      <c r="F489" s="9" t="s">
        <v>26</v>
      </c>
      <c r="G489" s="10">
        <v>41792</v>
      </c>
      <c r="H489" s="10">
        <v>41792</v>
      </c>
      <c r="I489" s="11" t="s">
        <v>27</v>
      </c>
      <c r="J489" s="11"/>
      <c r="K489" s="12" t="s">
        <v>155</v>
      </c>
      <c r="L489" s="23" t="s">
        <v>159</v>
      </c>
      <c r="M489" s="23" t="s">
        <v>158</v>
      </c>
      <c r="N489" s="130" t="s">
        <v>160</v>
      </c>
      <c r="O489" s="24">
        <v>30</v>
      </c>
      <c r="P489" s="20"/>
      <c r="Q489" s="16">
        <f>+O489-P489</f>
        <v>30</v>
      </c>
      <c r="R489" s="25"/>
      <c r="S489" s="102" t="s">
        <v>121</v>
      </c>
    </row>
    <row r="490" spans="1:19" ht="25.5" x14ac:dyDescent="0.25">
      <c r="A490" s="6">
        <v>4</v>
      </c>
      <c r="B490" s="26" t="s">
        <v>47</v>
      </c>
      <c r="C490" s="8">
        <v>45817642</v>
      </c>
      <c r="D490" s="9" t="s">
        <v>48</v>
      </c>
      <c r="E490" s="9" t="s">
        <v>37</v>
      </c>
      <c r="F490" s="9" t="s">
        <v>26</v>
      </c>
      <c r="G490" s="10">
        <v>41123</v>
      </c>
      <c r="H490" s="10">
        <v>41123</v>
      </c>
      <c r="I490" s="11" t="s">
        <v>27</v>
      </c>
      <c r="J490" s="11"/>
      <c r="K490" s="12" t="s">
        <v>172</v>
      </c>
      <c r="L490" s="12" t="s">
        <v>173</v>
      </c>
      <c r="M490" s="12" t="s">
        <v>174</v>
      </c>
      <c r="N490" s="27">
        <v>2463.8000000000002</v>
      </c>
      <c r="O490" s="28">
        <v>30</v>
      </c>
      <c r="P490" s="29"/>
      <c r="Q490" s="16">
        <f>+O490-P490</f>
        <v>30</v>
      </c>
      <c r="R490" s="30"/>
      <c r="S490" s="102" t="s">
        <v>182</v>
      </c>
    </row>
    <row r="491" spans="1:19" ht="18" customHeight="1" x14ac:dyDescent="0.25">
      <c r="A491" s="6">
        <v>5</v>
      </c>
      <c r="B491" s="31" t="s">
        <v>55</v>
      </c>
      <c r="C491" s="8">
        <v>3852732</v>
      </c>
      <c r="D491" s="9" t="s">
        <v>56</v>
      </c>
      <c r="E491" s="9" t="s">
        <v>30</v>
      </c>
      <c r="F491" s="9" t="s">
        <v>26</v>
      </c>
      <c r="G491" s="32">
        <v>42676</v>
      </c>
      <c r="H491" s="32">
        <v>42676</v>
      </c>
      <c r="I491" s="11" t="s">
        <v>27</v>
      </c>
      <c r="J491" s="32"/>
      <c r="K491" s="12"/>
      <c r="L491" s="9"/>
      <c r="M491" s="32"/>
      <c r="N491" s="27"/>
      <c r="O491" s="24">
        <v>30</v>
      </c>
      <c r="P491" s="34">
        <v>2</v>
      </c>
      <c r="Q491" s="16">
        <f>+O491-P491</f>
        <v>28</v>
      </c>
      <c r="R491" s="25"/>
      <c r="S491" s="102"/>
    </row>
    <row r="492" spans="1:19" ht="18" customHeight="1" x14ac:dyDescent="0.25">
      <c r="A492" s="6">
        <v>6</v>
      </c>
      <c r="B492" s="31" t="s">
        <v>76</v>
      </c>
      <c r="C492" s="8">
        <v>3853765</v>
      </c>
      <c r="D492" s="9" t="s">
        <v>48</v>
      </c>
      <c r="E492" s="9" t="s">
        <v>58</v>
      </c>
      <c r="F492" s="9" t="s">
        <v>59</v>
      </c>
      <c r="G492" s="32">
        <v>42867</v>
      </c>
      <c r="H492" s="10">
        <v>43232</v>
      </c>
      <c r="I492" s="10">
        <v>43354</v>
      </c>
      <c r="J492" s="10" t="s">
        <v>147</v>
      </c>
      <c r="K492" s="23" t="s">
        <v>156</v>
      </c>
      <c r="L492" s="128">
        <v>9959155</v>
      </c>
      <c r="M492" s="129">
        <v>43241</v>
      </c>
      <c r="N492" s="27">
        <v>2750.2</v>
      </c>
      <c r="O492" s="128">
        <v>30</v>
      </c>
      <c r="P492" s="128">
        <v>10</v>
      </c>
      <c r="Q492" s="128">
        <f>+O492-P492</f>
        <v>20</v>
      </c>
      <c r="R492" s="43"/>
      <c r="S492" s="43"/>
    </row>
    <row r="493" spans="1:19" ht="18" customHeight="1" x14ac:dyDescent="0.25">
      <c r="A493" s="6">
        <v>7</v>
      </c>
      <c r="B493" s="31" t="s">
        <v>142</v>
      </c>
      <c r="C493" s="8">
        <v>72486543</v>
      </c>
      <c r="D493" s="9" t="s">
        <v>62</v>
      </c>
      <c r="E493" s="9" t="s">
        <v>37</v>
      </c>
      <c r="F493" s="9" t="s">
        <v>59</v>
      </c>
      <c r="G493" s="32">
        <v>43175</v>
      </c>
      <c r="H493" s="10">
        <v>43267</v>
      </c>
      <c r="I493" s="10">
        <v>43358</v>
      </c>
      <c r="J493" s="10" t="s">
        <v>60</v>
      </c>
      <c r="K493" s="35"/>
      <c r="L493" s="12"/>
      <c r="M493" s="12"/>
      <c r="N493" s="13"/>
      <c r="O493" s="39"/>
      <c r="P493" s="15"/>
      <c r="Q493" s="16"/>
      <c r="R493" s="30"/>
      <c r="S493" s="30"/>
    </row>
    <row r="494" spans="1:19" ht="18" customHeight="1" x14ac:dyDescent="0.25">
      <c r="A494" s="6">
        <v>8</v>
      </c>
      <c r="B494" s="31" t="s">
        <v>85</v>
      </c>
      <c r="C494" s="8">
        <v>42182678</v>
      </c>
      <c r="D494" s="9" t="s">
        <v>48</v>
      </c>
      <c r="E494" s="9" t="s">
        <v>30</v>
      </c>
      <c r="F494" s="9" t="s">
        <v>59</v>
      </c>
      <c r="G494" s="10">
        <v>42795</v>
      </c>
      <c r="H494" s="10">
        <v>43252</v>
      </c>
      <c r="I494" s="10">
        <v>43373</v>
      </c>
      <c r="J494" s="10" t="s">
        <v>136</v>
      </c>
      <c r="K494" s="23" t="s">
        <v>123</v>
      </c>
      <c r="L494" s="9">
        <v>9958915</v>
      </c>
      <c r="M494" s="10">
        <v>43160</v>
      </c>
      <c r="N494" s="27">
        <v>2750.2</v>
      </c>
      <c r="O494" s="16">
        <v>30</v>
      </c>
      <c r="P494" s="51"/>
      <c r="Q494" s="16">
        <v>30</v>
      </c>
      <c r="R494" s="30"/>
      <c r="S494" s="7"/>
    </row>
    <row r="495" spans="1:19" ht="25.5" x14ac:dyDescent="0.25">
      <c r="A495" s="6">
        <v>9</v>
      </c>
      <c r="B495" s="41" t="s">
        <v>79</v>
      </c>
      <c r="C495" s="132">
        <v>3853711</v>
      </c>
      <c r="D495" s="39" t="s">
        <v>62</v>
      </c>
      <c r="E495" s="39" t="s">
        <v>80</v>
      </c>
      <c r="F495" s="39" t="s">
        <v>59</v>
      </c>
      <c r="G495" s="40">
        <v>42065</v>
      </c>
      <c r="H495" s="40">
        <v>43252</v>
      </c>
      <c r="I495" s="40">
        <v>43373</v>
      </c>
      <c r="J495" s="40" t="s">
        <v>136</v>
      </c>
      <c r="K495" s="42" t="s">
        <v>123</v>
      </c>
      <c r="L495" s="39">
        <v>9958916</v>
      </c>
      <c r="M495" s="40">
        <v>43160</v>
      </c>
      <c r="N495" s="122">
        <v>1947.9</v>
      </c>
      <c r="O495" s="39">
        <v>30</v>
      </c>
      <c r="P495" s="36"/>
      <c r="Q495" s="134">
        <v>30</v>
      </c>
      <c r="R495" s="30"/>
      <c r="S495" s="102" t="s">
        <v>144</v>
      </c>
    </row>
    <row r="496" spans="1:19" ht="18" customHeight="1" x14ac:dyDescent="0.25">
      <c r="A496" s="6">
        <v>10</v>
      </c>
      <c r="B496" s="31" t="s">
        <v>163</v>
      </c>
      <c r="C496" s="8">
        <v>42067062</v>
      </c>
      <c r="D496" s="9" t="s">
        <v>62</v>
      </c>
      <c r="E496" s="9" t="s">
        <v>37</v>
      </c>
      <c r="F496" s="9" t="s">
        <v>59</v>
      </c>
      <c r="G496" s="32">
        <v>43282</v>
      </c>
      <c r="H496" s="40">
        <v>43282</v>
      </c>
      <c r="I496" s="40">
        <v>43373</v>
      </c>
      <c r="J496" s="10" t="s">
        <v>60</v>
      </c>
      <c r="K496" s="7"/>
      <c r="L496" s="9"/>
      <c r="M496" s="9"/>
      <c r="N496" s="13"/>
      <c r="O496" s="9"/>
      <c r="P496" s="36"/>
      <c r="Q496" s="16"/>
      <c r="R496" s="30"/>
      <c r="S496" s="7"/>
    </row>
    <row r="497" spans="1:19" ht="18" customHeight="1" x14ac:dyDescent="0.25">
      <c r="A497" s="6">
        <v>11</v>
      </c>
      <c r="B497" s="44" t="s">
        <v>93</v>
      </c>
      <c r="C497" s="105">
        <v>43083772</v>
      </c>
      <c r="D497" s="106" t="s">
        <v>62</v>
      </c>
      <c r="E497" s="106" t="s">
        <v>30</v>
      </c>
      <c r="F497" s="106" t="s">
        <v>59</v>
      </c>
      <c r="G497" s="48">
        <v>42802</v>
      </c>
      <c r="H497" s="48">
        <v>43259</v>
      </c>
      <c r="I497" s="48">
        <v>43380</v>
      </c>
      <c r="J497" s="107" t="s">
        <v>136</v>
      </c>
      <c r="K497" s="108" t="s">
        <v>123</v>
      </c>
      <c r="L497" s="46">
        <v>9958926</v>
      </c>
      <c r="M497" s="109">
        <v>43167</v>
      </c>
      <c r="N497" s="110">
        <v>1933.6</v>
      </c>
      <c r="O497" s="111">
        <v>30</v>
      </c>
      <c r="P497" s="112"/>
      <c r="Q497" s="111">
        <v>30</v>
      </c>
      <c r="R497" s="113"/>
      <c r="S497" s="114"/>
    </row>
    <row r="498" spans="1:19" ht="25.5" x14ac:dyDescent="0.25">
      <c r="A498" s="6">
        <v>12</v>
      </c>
      <c r="B498" s="41" t="s">
        <v>64</v>
      </c>
      <c r="C498" s="132">
        <v>47366375</v>
      </c>
      <c r="D498" s="39" t="s">
        <v>62</v>
      </c>
      <c r="E498" s="39" t="s">
        <v>30</v>
      </c>
      <c r="F498" s="39" t="s">
        <v>59</v>
      </c>
      <c r="G498" s="40">
        <v>42353</v>
      </c>
      <c r="H498" s="133">
        <v>43266</v>
      </c>
      <c r="I498" s="133">
        <v>43387</v>
      </c>
      <c r="J498" s="133" t="s">
        <v>136</v>
      </c>
      <c r="K498" s="35"/>
      <c r="L498" s="12"/>
      <c r="M498" s="12"/>
      <c r="N498" s="13"/>
      <c r="O498" s="39"/>
      <c r="P498" s="15"/>
      <c r="Q498" s="16"/>
      <c r="R498" s="30"/>
      <c r="S498" s="102" t="s">
        <v>116</v>
      </c>
    </row>
    <row r="499" spans="1:19" ht="18" customHeight="1" x14ac:dyDescent="0.25">
      <c r="A499" s="6">
        <v>13</v>
      </c>
      <c r="B499" s="31" t="s">
        <v>88</v>
      </c>
      <c r="C499" s="8">
        <v>43469277</v>
      </c>
      <c r="D499" s="9" t="s">
        <v>48</v>
      </c>
      <c r="E499" s="9" t="s">
        <v>80</v>
      </c>
      <c r="F499" s="9" t="s">
        <v>59</v>
      </c>
      <c r="G499" s="32">
        <v>43009</v>
      </c>
      <c r="H499" s="10">
        <v>43252</v>
      </c>
      <c r="I499" s="10">
        <v>43404</v>
      </c>
      <c r="J499" s="32" t="s">
        <v>171</v>
      </c>
      <c r="K499" s="35"/>
      <c r="L499" s="12"/>
      <c r="M499" s="12"/>
      <c r="N499" s="13"/>
      <c r="O499" s="28"/>
      <c r="P499" s="36"/>
      <c r="Q499" s="36"/>
      <c r="R499" s="30"/>
      <c r="S499" s="30"/>
    </row>
    <row r="500" spans="1:19" ht="18" customHeight="1" x14ac:dyDescent="0.25">
      <c r="A500" s="6">
        <v>14</v>
      </c>
      <c r="B500" s="31" t="s">
        <v>84</v>
      </c>
      <c r="C500" s="8">
        <v>73133868</v>
      </c>
      <c r="D500" s="9" t="s">
        <v>62</v>
      </c>
      <c r="E500" s="9" t="s">
        <v>37</v>
      </c>
      <c r="F500" s="9" t="s">
        <v>59</v>
      </c>
      <c r="G500" s="10">
        <v>42795</v>
      </c>
      <c r="H500" s="10">
        <v>43252</v>
      </c>
      <c r="I500" s="10">
        <v>43404</v>
      </c>
      <c r="J500" s="10" t="s">
        <v>171</v>
      </c>
      <c r="K500" s="23" t="s">
        <v>123</v>
      </c>
      <c r="L500" s="23" t="s">
        <v>122</v>
      </c>
      <c r="M500" s="10">
        <v>43160</v>
      </c>
      <c r="N500" s="27">
        <v>1652.4</v>
      </c>
      <c r="O500" s="50">
        <v>30</v>
      </c>
      <c r="P500" s="51">
        <v>7</v>
      </c>
      <c r="Q500" s="16">
        <f>+O500-P500</f>
        <v>23</v>
      </c>
      <c r="R500" s="30"/>
      <c r="S500" s="30"/>
    </row>
    <row r="501" spans="1:19" ht="25.5" x14ac:dyDescent="0.25">
      <c r="A501" s="6">
        <v>15</v>
      </c>
      <c r="B501" s="31" t="s">
        <v>73</v>
      </c>
      <c r="C501" s="8">
        <v>75600963</v>
      </c>
      <c r="D501" s="9" t="s">
        <v>62</v>
      </c>
      <c r="E501" s="9" t="s">
        <v>37</v>
      </c>
      <c r="F501" s="9" t="s">
        <v>59</v>
      </c>
      <c r="G501" s="32">
        <v>42614</v>
      </c>
      <c r="H501" s="40">
        <v>42948</v>
      </c>
      <c r="I501" s="40">
        <v>43404</v>
      </c>
      <c r="J501" s="10" t="s">
        <v>60</v>
      </c>
      <c r="K501" s="12"/>
      <c r="L501" s="9"/>
      <c r="M501" s="32"/>
      <c r="N501" s="13"/>
      <c r="O501" s="9"/>
      <c r="P501" s="36"/>
      <c r="Q501" s="16"/>
      <c r="R501" s="30"/>
      <c r="S501" s="102" t="s">
        <v>183</v>
      </c>
    </row>
    <row r="502" spans="1:19" x14ac:dyDescent="0.25">
      <c r="A502" s="6">
        <v>16</v>
      </c>
      <c r="B502" s="31" t="s">
        <v>82</v>
      </c>
      <c r="C502" s="8">
        <v>3853012</v>
      </c>
      <c r="D502" s="9" t="s">
        <v>48</v>
      </c>
      <c r="E502" s="9" t="s">
        <v>58</v>
      </c>
      <c r="F502" s="9" t="s">
        <v>59</v>
      </c>
      <c r="G502" s="32">
        <v>42461</v>
      </c>
      <c r="H502" s="10">
        <v>43252</v>
      </c>
      <c r="I502" s="10">
        <v>43404</v>
      </c>
      <c r="J502" s="10" t="s">
        <v>136</v>
      </c>
      <c r="K502" s="23" t="s">
        <v>137</v>
      </c>
      <c r="L502" s="23" t="s">
        <v>140</v>
      </c>
      <c r="M502" s="10">
        <v>43191</v>
      </c>
      <c r="N502" s="27">
        <v>2841.5</v>
      </c>
      <c r="O502" s="50">
        <v>30</v>
      </c>
      <c r="P502" s="51">
        <f>12+10+8</f>
        <v>30</v>
      </c>
      <c r="Q502" s="16">
        <f>+O502-P502</f>
        <v>0</v>
      </c>
      <c r="R502" s="30"/>
      <c r="S502" s="102"/>
    </row>
    <row r="503" spans="1:19" ht="25.5" x14ac:dyDescent="0.25">
      <c r="A503" s="6">
        <v>17</v>
      </c>
      <c r="B503" s="31" t="s">
        <v>92</v>
      </c>
      <c r="C503" s="8">
        <v>46941245</v>
      </c>
      <c r="D503" s="9" t="s">
        <v>62</v>
      </c>
      <c r="E503" s="9" t="s">
        <v>30</v>
      </c>
      <c r="F503" s="9" t="s">
        <v>59</v>
      </c>
      <c r="G503" s="32">
        <v>43009</v>
      </c>
      <c r="H503" s="10">
        <v>43282</v>
      </c>
      <c r="I503" s="10">
        <v>43404</v>
      </c>
      <c r="J503" s="32" t="s">
        <v>147</v>
      </c>
      <c r="K503" s="35"/>
      <c r="L503" s="12"/>
      <c r="M503" s="12"/>
      <c r="N503" s="13"/>
      <c r="O503" s="28"/>
      <c r="P503" s="36"/>
      <c r="Q503" s="36"/>
      <c r="R503" s="30"/>
      <c r="S503" s="103" t="s">
        <v>152</v>
      </c>
    </row>
    <row r="504" spans="1:19" ht="18" customHeight="1" x14ac:dyDescent="0.25">
      <c r="A504" s="6">
        <v>18</v>
      </c>
      <c r="B504" s="31" t="s">
        <v>167</v>
      </c>
      <c r="C504" s="8">
        <v>77038701</v>
      </c>
      <c r="D504" s="9" t="s">
        <v>168</v>
      </c>
      <c r="E504" s="9" t="s">
        <v>30</v>
      </c>
      <c r="F504" s="9" t="s">
        <v>59</v>
      </c>
      <c r="G504" s="32">
        <v>43315</v>
      </c>
      <c r="H504" s="10">
        <v>43315</v>
      </c>
      <c r="I504" s="10">
        <v>43406</v>
      </c>
      <c r="J504" s="32" t="s">
        <v>60</v>
      </c>
      <c r="K504" s="35"/>
      <c r="L504" s="12"/>
      <c r="M504" s="12"/>
      <c r="N504" s="13"/>
      <c r="O504" s="28"/>
      <c r="P504" s="36"/>
      <c r="Q504" s="36"/>
      <c r="R504" s="30"/>
      <c r="S504" s="103"/>
    </row>
    <row r="505" spans="1:19" ht="18" customHeight="1" x14ac:dyDescent="0.25">
      <c r="A505" s="6">
        <v>19</v>
      </c>
      <c r="B505" s="31" t="s">
        <v>169</v>
      </c>
      <c r="C505" s="8">
        <v>72889097</v>
      </c>
      <c r="D505" s="9" t="s">
        <v>170</v>
      </c>
      <c r="E505" s="9" t="s">
        <v>30</v>
      </c>
      <c r="F505" s="9" t="s">
        <v>59</v>
      </c>
      <c r="G505" s="32">
        <v>43315</v>
      </c>
      <c r="H505" s="10">
        <v>43315</v>
      </c>
      <c r="I505" s="10">
        <v>43406</v>
      </c>
      <c r="J505" s="32" t="s">
        <v>60</v>
      </c>
      <c r="K505" s="35"/>
      <c r="L505" s="12"/>
      <c r="M505" s="12"/>
      <c r="N505" s="13"/>
      <c r="O505" s="28"/>
      <c r="P505" s="36"/>
      <c r="Q505" s="36"/>
      <c r="R505" s="30"/>
      <c r="S505" s="103"/>
    </row>
    <row r="506" spans="1:19" ht="18" customHeight="1" x14ac:dyDescent="0.25">
      <c r="A506" s="6">
        <v>20</v>
      </c>
      <c r="B506" s="31" t="s">
        <v>101</v>
      </c>
      <c r="C506" s="8">
        <v>3853646</v>
      </c>
      <c r="D506" s="9" t="s">
        <v>48</v>
      </c>
      <c r="E506" s="9" t="s">
        <v>80</v>
      </c>
      <c r="F506" s="9" t="s">
        <v>59</v>
      </c>
      <c r="G506" s="32">
        <v>43109</v>
      </c>
      <c r="H506" s="32">
        <v>43290</v>
      </c>
      <c r="I506" s="10">
        <v>43412</v>
      </c>
      <c r="J506" s="10" t="s">
        <v>136</v>
      </c>
      <c r="K506" s="35"/>
      <c r="L506" s="12"/>
      <c r="M506" s="12"/>
      <c r="N506" s="13"/>
      <c r="O506" s="28"/>
      <c r="P506" s="36"/>
      <c r="Q506" s="36"/>
      <c r="R506" s="38"/>
      <c r="S506" s="38"/>
    </row>
    <row r="507" spans="1:19" ht="18" customHeight="1" x14ac:dyDescent="0.25">
      <c r="A507" s="6">
        <v>21</v>
      </c>
      <c r="B507" s="31" t="s">
        <v>134</v>
      </c>
      <c r="C507" s="8">
        <v>3898666</v>
      </c>
      <c r="D507" s="9" t="s">
        <v>48</v>
      </c>
      <c r="E507" s="9" t="s">
        <v>37</v>
      </c>
      <c r="F507" s="9" t="s">
        <v>59</v>
      </c>
      <c r="G507" s="32">
        <v>43200</v>
      </c>
      <c r="H507" s="32">
        <v>43291</v>
      </c>
      <c r="I507" s="32">
        <v>43413</v>
      </c>
      <c r="J507" s="10" t="s">
        <v>136</v>
      </c>
      <c r="K507" s="53"/>
      <c r="L507" s="53"/>
      <c r="M507" s="53"/>
      <c r="N507" s="53"/>
      <c r="O507" s="53"/>
      <c r="P507" s="53"/>
      <c r="Q507" s="53"/>
      <c r="R507" s="53"/>
      <c r="S507" s="53"/>
    </row>
    <row r="508" spans="1:19" ht="18" customHeight="1" x14ac:dyDescent="0.25">
      <c r="A508" s="6">
        <v>22</v>
      </c>
      <c r="B508" s="31" t="s">
        <v>133</v>
      </c>
      <c r="C508" s="8">
        <v>3866210</v>
      </c>
      <c r="D508" s="9" t="s">
        <v>48</v>
      </c>
      <c r="E508" s="9" t="s">
        <v>58</v>
      </c>
      <c r="F508" s="9" t="s">
        <v>59</v>
      </c>
      <c r="G508" s="32">
        <v>43200</v>
      </c>
      <c r="H508" s="32">
        <v>43291</v>
      </c>
      <c r="I508" s="32">
        <v>43413</v>
      </c>
      <c r="J508" s="10" t="s">
        <v>136</v>
      </c>
      <c r="K508" s="53"/>
      <c r="L508" s="53"/>
      <c r="M508" s="53"/>
      <c r="N508" s="53"/>
      <c r="O508" s="53"/>
      <c r="P508" s="53"/>
      <c r="Q508" s="53"/>
      <c r="R508" s="53"/>
      <c r="S508" s="53"/>
    </row>
    <row r="509" spans="1:19" ht="18" customHeight="1" x14ac:dyDescent="0.25">
      <c r="A509" s="6">
        <v>23</v>
      </c>
      <c r="B509" s="31" t="s">
        <v>61</v>
      </c>
      <c r="C509" s="8">
        <v>47055672</v>
      </c>
      <c r="D509" s="9" t="s">
        <v>62</v>
      </c>
      <c r="E509" s="9" t="s">
        <v>37</v>
      </c>
      <c r="F509" s="9" t="s">
        <v>59</v>
      </c>
      <c r="G509" s="32">
        <v>42835</v>
      </c>
      <c r="H509" s="10">
        <v>43291</v>
      </c>
      <c r="I509" s="10">
        <v>43413</v>
      </c>
      <c r="J509" s="10" t="s">
        <v>136</v>
      </c>
      <c r="K509" s="121" t="s">
        <v>137</v>
      </c>
      <c r="L509" s="42" t="s">
        <v>138</v>
      </c>
      <c r="M509" s="42" t="s">
        <v>148</v>
      </c>
      <c r="N509" s="122">
        <v>1819.7</v>
      </c>
      <c r="O509" s="123">
        <v>30</v>
      </c>
      <c r="P509" s="36">
        <v>3</v>
      </c>
      <c r="Q509" s="36">
        <f>+O509-P509</f>
        <v>27</v>
      </c>
      <c r="R509" s="38"/>
      <c r="S509" s="103"/>
    </row>
    <row r="510" spans="1:19" ht="18" customHeight="1" x14ac:dyDescent="0.25">
      <c r="A510" s="6">
        <v>24</v>
      </c>
      <c r="B510" s="31" t="s">
        <v>175</v>
      </c>
      <c r="C510" s="8">
        <v>239928</v>
      </c>
      <c r="D510" s="9" t="s">
        <v>48</v>
      </c>
      <c r="E510" s="106" t="s">
        <v>30</v>
      </c>
      <c r="F510" s="9" t="s">
        <v>59</v>
      </c>
      <c r="G510" s="32">
        <v>43327</v>
      </c>
      <c r="H510" s="10">
        <v>43330</v>
      </c>
      <c r="I510" s="10">
        <v>43421</v>
      </c>
      <c r="J510" s="10" t="s">
        <v>60</v>
      </c>
      <c r="K510" s="121"/>
      <c r="L510" s="42"/>
      <c r="M510" s="42"/>
      <c r="N510" s="122"/>
      <c r="O510" s="123"/>
      <c r="P510" s="36"/>
      <c r="Q510" s="36"/>
      <c r="R510" s="38"/>
      <c r="S510" s="103"/>
    </row>
    <row r="511" spans="1:19" ht="25.5" x14ac:dyDescent="0.25">
      <c r="A511" s="6">
        <v>25</v>
      </c>
      <c r="B511" s="41" t="s">
        <v>70</v>
      </c>
      <c r="C511" s="42" t="s">
        <v>71</v>
      </c>
      <c r="D511" s="39" t="s">
        <v>48</v>
      </c>
      <c r="E511" s="39" t="s">
        <v>58</v>
      </c>
      <c r="F511" s="39" t="s">
        <v>59</v>
      </c>
      <c r="G511" s="40">
        <v>42614</v>
      </c>
      <c r="H511" s="40">
        <v>43344</v>
      </c>
      <c r="I511" s="40">
        <v>43434</v>
      </c>
      <c r="J511" s="10" t="s">
        <v>60</v>
      </c>
      <c r="K511" s="12"/>
      <c r="L511" s="9"/>
      <c r="M511" s="32"/>
      <c r="N511" s="13"/>
      <c r="O511" s="39"/>
      <c r="P511" s="36"/>
      <c r="Q511" s="16"/>
      <c r="R511" s="30"/>
      <c r="S511" s="102" t="s">
        <v>118</v>
      </c>
    </row>
    <row r="512" spans="1:19" ht="18" customHeight="1" x14ac:dyDescent="0.25">
      <c r="A512" s="6">
        <v>26</v>
      </c>
      <c r="B512" s="31" t="s">
        <v>127</v>
      </c>
      <c r="C512" s="12" t="s">
        <v>128</v>
      </c>
      <c r="D512" s="9" t="s">
        <v>129</v>
      </c>
      <c r="E512" s="9" t="s">
        <v>30</v>
      </c>
      <c r="F512" s="9" t="s">
        <v>59</v>
      </c>
      <c r="G512" s="32">
        <v>43160</v>
      </c>
      <c r="H512" s="32">
        <v>43252</v>
      </c>
      <c r="I512" s="10">
        <v>43434</v>
      </c>
      <c r="J512" s="10" t="s">
        <v>81</v>
      </c>
      <c r="K512" s="35"/>
      <c r="L512" s="12"/>
      <c r="M512" s="12"/>
      <c r="N512" s="13"/>
      <c r="O512" s="28"/>
      <c r="P512" s="36"/>
      <c r="Q512" s="36"/>
      <c r="R512" s="38"/>
      <c r="S512" s="38"/>
    </row>
    <row r="513" spans="1:19" ht="18" customHeight="1" x14ac:dyDescent="0.25">
      <c r="A513" s="6">
        <v>27</v>
      </c>
      <c r="B513" s="31" t="s">
        <v>179</v>
      </c>
      <c r="C513" s="12" t="s">
        <v>180</v>
      </c>
      <c r="D513" s="9" t="s">
        <v>181</v>
      </c>
      <c r="E513" s="9" t="s">
        <v>80</v>
      </c>
      <c r="F513" s="9" t="s">
        <v>59</v>
      </c>
      <c r="G513" s="32">
        <v>43344</v>
      </c>
      <c r="H513" s="32">
        <v>43344</v>
      </c>
      <c r="I513" s="10">
        <v>43434</v>
      </c>
      <c r="J513" s="10" t="s">
        <v>60</v>
      </c>
      <c r="K513" s="35"/>
      <c r="L513" s="12"/>
      <c r="M513" s="12"/>
      <c r="N513" s="13"/>
      <c r="O513" s="28"/>
      <c r="P513" s="36"/>
      <c r="Q513" s="36"/>
      <c r="R513" s="38"/>
      <c r="S513" s="38"/>
    </row>
    <row r="514" spans="1:19" ht="25.5" x14ac:dyDescent="0.25">
      <c r="A514" s="6">
        <v>28</v>
      </c>
      <c r="B514" s="31" t="s">
        <v>74</v>
      </c>
      <c r="C514" s="8">
        <v>3851191</v>
      </c>
      <c r="D514" s="9" t="s">
        <v>48</v>
      </c>
      <c r="E514" s="9" t="s">
        <v>58</v>
      </c>
      <c r="F514" s="9" t="s">
        <v>59</v>
      </c>
      <c r="G514" s="32">
        <v>42586</v>
      </c>
      <c r="H514" s="32">
        <v>42982</v>
      </c>
      <c r="I514" s="32">
        <v>43468</v>
      </c>
      <c r="J514" s="32" t="s">
        <v>147</v>
      </c>
      <c r="K514" s="12" t="s">
        <v>172</v>
      </c>
      <c r="L514" s="9">
        <v>9959410</v>
      </c>
      <c r="M514" s="32">
        <v>43316</v>
      </c>
      <c r="N514" s="13">
        <v>2478.3000000000002</v>
      </c>
      <c r="O514" s="9">
        <v>30</v>
      </c>
      <c r="P514" s="36"/>
      <c r="Q514" s="16">
        <f>+O514-P514</f>
        <v>30</v>
      </c>
      <c r="R514" s="30"/>
      <c r="S514" s="102" t="s">
        <v>118</v>
      </c>
    </row>
    <row r="515" spans="1:19" ht="18" customHeight="1" x14ac:dyDescent="0.25">
      <c r="A515" s="6">
        <v>29</v>
      </c>
      <c r="B515" s="31" t="s">
        <v>111</v>
      </c>
      <c r="C515" s="12" t="s">
        <v>112</v>
      </c>
      <c r="D515" s="9" t="s">
        <v>48</v>
      </c>
      <c r="E515" s="9" t="s">
        <v>58</v>
      </c>
      <c r="F515" s="9" t="s">
        <v>59</v>
      </c>
      <c r="G515" s="32">
        <v>43144</v>
      </c>
      <c r="H515" s="32">
        <v>43356</v>
      </c>
      <c r="I515" s="10">
        <v>43477</v>
      </c>
      <c r="J515" s="10" t="s">
        <v>136</v>
      </c>
      <c r="K515" s="35"/>
      <c r="L515" s="12"/>
      <c r="M515" s="12"/>
      <c r="N515" s="13"/>
      <c r="O515" s="28"/>
      <c r="P515" s="36"/>
      <c r="Q515" s="36"/>
      <c r="R515" s="38"/>
      <c r="S515" s="38"/>
    </row>
    <row r="516" spans="1:19" ht="29.25" x14ac:dyDescent="0.25">
      <c r="A516" s="6">
        <v>30</v>
      </c>
      <c r="B516" s="31" t="s">
        <v>145</v>
      </c>
      <c r="C516" s="8">
        <v>70060538</v>
      </c>
      <c r="D516" s="144" t="s">
        <v>166</v>
      </c>
      <c r="E516" s="9" t="s">
        <v>30</v>
      </c>
      <c r="F516" s="9" t="s">
        <v>59</v>
      </c>
      <c r="G516" s="32">
        <v>43313</v>
      </c>
      <c r="H516" s="32">
        <v>43313</v>
      </c>
      <c r="I516" s="10">
        <v>43496</v>
      </c>
      <c r="J516" s="10" t="s">
        <v>81</v>
      </c>
      <c r="K516" s="35"/>
      <c r="L516" s="12"/>
      <c r="M516" s="12"/>
      <c r="N516" s="13"/>
      <c r="O516" s="28"/>
      <c r="P516" s="36"/>
      <c r="Q516" s="36"/>
      <c r="R516" s="38"/>
      <c r="S516" s="38"/>
    </row>
    <row r="517" spans="1:19" ht="24.75" customHeight="1" x14ac:dyDescent="0.25">
      <c r="A517" s="6">
        <v>31</v>
      </c>
      <c r="B517" s="31" t="s">
        <v>86</v>
      </c>
      <c r="C517" s="8">
        <v>44804254</v>
      </c>
      <c r="D517" s="9" t="s">
        <v>87</v>
      </c>
      <c r="E517" s="9" t="s">
        <v>37</v>
      </c>
      <c r="F517" s="9" t="s">
        <v>59</v>
      </c>
      <c r="G517" s="32">
        <v>42980</v>
      </c>
      <c r="H517" s="10">
        <v>43345</v>
      </c>
      <c r="I517" s="10">
        <v>43525</v>
      </c>
      <c r="J517" s="10" t="s">
        <v>81</v>
      </c>
      <c r="K517" s="35"/>
      <c r="L517" s="12"/>
      <c r="M517" s="12"/>
      <c r="N517" s="13"/>
      <c r="O517" s="28"/>
      <c r="P517" s="36"/>
      <c r="Q517" s="36"/>
      <c r="R517" s="30"/>
      <c r="S517" s="103" t="s">
        <v>149</v>
      </c>
    </row>
    <row r="518" spans="1:19" ht="20.25" customHeight="1" x14ac:dyDescent="0.25">
      <c r="A518" s="6">
        <v>32</v>
      </c>
      <c r="B518" s="31" t="s">
        <v>150</v>
      </c>
      <c r="C518" s="12" t="s">
        <v>151</v>
      </c>
      <c r="D518" s="9" t="s">
        <v>53</v>
      </c>
      <c r="E518" s="9" t="s">
        <v>30</v>
      </c>
      <c r="F518" s="9" t="s">
        <v>59</v>
      </c>
      <c r="G518" s="32">
        <v>43252</v>
      </c>
      <c r="H518" s="32">
        <v>43252</v>
      </c>
      <c r="I518" s="10">
        <v>43616</v>
      </c>
      <c r="J518" s="10" t="s">
        <v>154</v>
      </c>
      <c r="K518" s="35"/>
      <c r="L518" s="12"/>
      <c r="M518" s="12"/>
      <c r="N518" s="13"/>
      <c r="O518" s="28"/>
      <c r="P518" s="36"/>
      <c r="Q518" s="36"/>
      <c r="R518" s="38"/>
      <c r="S518" s="38"/>
    </row>
    <row r="519" spans="1:19" x14ac:dyDescent="0.25">
      <c r="B519" s="56" t="s">
        <v>130</v>
      </c>
      <c r="K519" t="s">
        <v>178</v>
      </c>
    </row>
    <row r="525" spans="1:19" ht="20.25" x14ac:dyDescent="0.3">
      <c r="B525" s="180" t="s">
        <v>177</v>
      </c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</row>
    <row r="526" spans="1:19" ht="20.25" x14ac:dyDescent="0.3">
      <c r="A526" s="1"/>
      <c r="B526" s="180" t="s">
        <v>0</v>
      </c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</row>
    <row r="527" spans="1:19" ht="21" thickBot="1" x14ac:dyDescent="0.35">
      <c r="A527" s="1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</row>
    <row r="528" spans="1:19" ht="15.75" thickBot="1" x14ac:dyDescent="0.3">
      <c r="A528" s="179" t="s">
        <v>1</v>
      </c>
      <c r="B528" s="179" t="s">
        <v>2</v>
      </c>
      <c r="C528" s="179" t="s">
        <v>3</v>
      </c>
      <c r="D528" s="179" t="s">
        <v>4</v>
      </c>
      <c r="E528" s="179" t="s">
        <v>5</v>
      </c>
      <c r="F528" s="179" t="s">
        <v>6</v>
      </c>
      <c r="G528" s="181" t="s">
        <v>7</v>
      </c>
      <c r="H528" s="182" t="s">
        <v>8</v>
      </c>
      <c r="I528" s="182"/>
      <c r="J528" s="183" t="s">
        <v>9</v>
      </c>
      <c r="K528" s="182" t="s">
        <v>10</v>
      </c>
      <c r="L528" s="182"/>
      <c r="M528" s="182"/>
      <c r="N528" s="182"/>
      <c r="O528" s="182"/>
      <c r="P528" s="184" t="s">
        <v>120</v>
      </c>
      <c r="Q528" s="184"/>
      <c r="R528" s="181" t="s">
        <v>12</v>
      </c>
      <c r="S528" s="179" t="s">
        <v>13</v>
      </c>
    </row>
    <row r="529" spans="1:19" ht="28.5" customHeight="1" thickBot="1" x14ac:dyDescent="0.3">
      <c r="A529" s="179"/>
      <c r="B529" s="179"/>
      <c r="C529" s="179"/>
      <c r="D529" s="179"/>
      <c r="E529" s="179"/>
      <c r="F529" s="179"/>
      <c r="G529" s="181"/>
      <c r="H529" s="157" t="s">
        <v>14</v>
      </c>
      <c r="I529" s="157" t="s">
        <v>15</v>
      </c>
      <c r="J529" s="183"/>
      <c r="K529" s="158" t="s">
        <v>16</v>
      </c>
      <c r="L529" s="158" t="s">
        <v>17</v>
      </c>
      <c r="M529" s="159" t="s">
        <v>18</v>
      </c>
      <c r="N529" s="158" t="s">
        <v>19</v>
      </c>
      <c r="O529" s="158" t="s">
        <v>20</v>
      </c>
      <c r="P529" s="158" t="s">
        <v>21</v>
      </c>
      <c r="Q529" s="158" t="s">
        <v>22</v>
      </c>
      <c r="R529" s="181"/>
      <c r="S529" s="179"/>
    </row>
    <row r="530" spans="1:19" ht="18" customHeight="1" x14ac:dyDescent="0.25">
      <c r="A530" s="149">
        <v>1</v>
      </c>
      <c r="B530" s="150" t="s">
        <v>23</v>
      </c>
      <c r="C530" s="151">
        <v>3852026</v>
      </c>
      <c r="D530" s="45" t="s">
        <v>24</v>
      </c>
      <c r="E530" s="45" t="s">
        <v>25</v>
      </c>
      <c r="F530" s="45" t="s">
        <v>26</v>
      </c>
      <c r="G530" s="109">
        <v>42856</v>
      </c>
      <c r="H530" s="109">
        <v>42856</v>
      </c>
      <c r="I530" s="152" t="s">
        <v>27</v>
      </c>
      <c r="J530" s="152"/>
      <c r="K530" s="153" t="s">
        <v>155</v>
      </c>
      <c r="L530" s="153" t="s">
        <v>157</v>
      </c>
      <c r="M530" s="153" t="s">
        <v>158</v>
      </c>
      <c r="N530" s="154">
        <v>5912</v>
      </c>
      <c r="O530" s="14">
        <v>30</v>
      </c>
      <c r="P530" s="155">
        <v>30</v>
      </c>
      <c r="Q530" s="156"/>
      <c r="R530" s="150"/>
      <c r="S530" s="150"/>
    </row>
    <row r="531" spans="1:19" ht="18" customHeight="1" x14ac:dyDescent="0.25">
      <c r="A531" s="9">
        <v>2</v>
      </c>
      <c r="B531" s="7" t="s">
        <v>28</v>
      </c>
      <c r="C531" s="17">
        <v>2842379</v>
      </c>
      <c r="D531" s="9" t="s">
        <v>29</v>
      </c>
      <c r="E531" s="9" t="s">
        <v>30</v>
      </c>
      <c r="F531" s="18" t="s">
        <v>26</v>
      </c>
      <c r="G531" s="10">
        <v>41641</v>
      </c>
      <c r="H531" s="10">
        <v>41641</v>
      </c>
      <c r="I531" s="11" t="s">
        <v>27</v>
      </c>
      <c r="J531" s="11"/>
      <c r="K531" s="12" t="s">
        <v>123</v>
      </c>
      <c r="L531" s="12" t="s">
        <v>124</v>
      </c>
      <c r="M531" s="12" t="s">
        <v>125</v>
      </c>
      <c r="N531" s="13">
        <v>4423</v>
      </c>
      <c r="O531" s="160">
        <v>30</v>
      </c>
      <c r="P531" s="142">
        <v>30</v>
      </c>
      <c r="Q531" s="21"/>
      <c r="R531" s="22"/>
      <c r="S531" s="22"/>
    </row>
    <row r="532" spans="1:19" ht="25.5" x14ac:dyDescent="0.25">
      <c r="A532" s="9">
        <v>3</v>
      </c>
      <c r="B532" s="7" t="s">
        <v>35</v>
      </c>
      <c r="C532" s="8">
        <v>46032383</v>
      </c>
      <c r="D532" s="9" t="s">
        <v>36</v>
      </c>
      <c r="E532" s="9" t="s">
        <v>37</v>
      </c>
      <c r="F532" s="9" t="s">
        <v>26</v>
      </c>
      <c r="G532" s="10">
        <v>41792</v>
      </c>
      <c r="H532" s="10">
        <v>41792</v>
      </c>
      <c r="I532" s="11" t="s">
        <v>27</v>
      </c>
      <c r="J532" s="11"/>
      <c r="K532" s="12" t="s">
        <v>155</v>
      </c>
      <c r="L532" s="23" t="s">
        <v>159</v>
      </c>
      <c r="M532" s="23" t="s">
        <v>158</v>
      </c>
      <c r="N532" s="130" t="s">
        <v>160</v>
      </c>
      <c r="O532" s="141">
        <v>30</v>
      </c>
      <c r="P532" s="142"/>
      <c r="Q532" s="16">
        <f>+O532-P532</f>
        <v>30</v>
      </c>
      <c r="R532" s="25"/>
      <c r="S532" s="102" t="s">
        <v>121</v>
      </c>
    </row>
    <row r="533" spans="1:19" x14ac:dyDescent="0.25">
      <c r="A533" s="9">
        <v>4</v>
      </c>
      <c r="B533" s="26" t="s">
        <v>47</v>
      </c>
      <c r="C533" s="8">
        <v>45817642</v>
      </c>
      <c r="D533" s="9" t="s">
        <v>48</v>
      </c>
      <c r="E533" s="9" t="s">
        <v>37</v>
      </c>
      <c r="F533" s="9" t="s">
        <v>26</v>
      </c>
      <c r="G533" s="10">
        <v>41123</v>
      </c>
      <c r="H533" s="10">
        <v>41123</v>
      </c>
      <c r="I533" s="11" t="s">
        <v>27</v>
      </c>
      <c r="J533" s="11"/>
      <c r="K533" s="12" t="s">
        <v>172</v>
      </c>
      <c r="L533" s="12" t="s">
        <v>173</v>
      </c>
      <c r="M533" s="12" t="s">
        <v>174</v>
      </c>
      <c r="N533" s="13">
        <v>2463.8000000000002</v>
      </c>
      <c r="O533" s="28">
        <v>30</v>
      </c>
      <c r="P533" s="36">
        <v>8</v>
      </c>
      <c r="Q533" s="16">
        <f>+O533-P533</f>
        <v>22</v>
      </c>
      <c r="R533" s="30"/>
      <c r="S533" s="102"/>
    </row>
    <row r="534" spans="1:19" ht="18" customHeight="1" x14ac:dyDescent="0.25">
      <c r="A534" s="9">
        <v>5</v>
      </c>
      <c r="B534" s="31" t="s">
        <v>55</v>
      </c>
      <c r="C534" s="8">
        <v>3852732</v>
      </c>
      <c r="D534" s="9" t="s">
        <v>56</v>
      </c>
      <c r="E534" s="9" t="s">
        <v>30</v>
      </c>
      <c r="F534" s="9" t="s">
        <v>26</v>
      </c>
      <c r="G534" s="32">
        <v>42676</v>
      </c>
      <c r="H534" s="32">
        <v>42676</v>
      </c>
      <c r="I534" s="11" t="s">
        <v>27</v>
      </c>
      <c r="J534" s="32"/>
      <c r="K534" s="12"/>
      <c r="L534" s="9"/>
      <c r="M534" s="32"/>
      <c r="N534" s="13"/>
      <c r="O534" s="141">
        <v>30</v>
      </c>
      <c r="P534" s="142">
        <v>2</v>
      </c>
      <c r="Q534" s="16">
        <f>+O534-P534</f>
        <v>28</v>
      </c>
      <c r="R534" s="25"/>
      <c r="S534" s="102"/>
    </row>
    <row r="535" spans="1:19" ht="18" customHeight="1" x14ac:dyDescent="0.25">
      <c r="A535" s="9">
        <v>6</v>
      </c>
      <c r="B535" s="31" t="s">
        <v>76</v>
      </c>
      <c r="C535" s="8">
        <v>3853765</v>
      </c>
      <c r="D535" s="9" t="s">
        <v>48</v>
      </c>
      <c r="E535" s="9" t="s">
        <v>58</v>
      </c>
      <c r="F535" s="9" t="s">
        <v>59</v>
      </c>
      <c r="G535" s="32">
        <v>42867</v>
      </c>
      <c r="H535" s="10">
        <v>43232</v>
      </c>
      <c r="I535" s="10">
        <v>43354</v>
      </c>
      <c r="J535" s="10" t="s">
        <v>147</v>
      </c>
      <c r="K535" s="23" t="s">
        <v>156</v>
      </c>
      <c r="L535" s="128">
        <v>9959155</v>
      </c>
      <c r="M535" s="129">
        <v>43241</v>
      </c>
      <c r="N535" s="13">
        <v>2750.2</v>
      </c>
      <c r="O535" s="128">
        <v>30</v>
      </c>
      <c r="P535" s="128">
        <v>10</v>
      </c>
      <c r="Q535" s="128">
        <f>+O535-P535</f>
        <v>20</v>
      </c>
      <c r="R535" s="43"/>
      <c r="S535" s="43"/>
    </row>
    <row r="536" spans="1:19" ht="18" customHeight="1" x14ac:dyDescent="0.25">
      <c r="A536" s="9">
        <v>8</v>
      </c>
      <c r="B536" s="31" t="s">
        <v>85</v>
      </c>
      <c r="C536" s="8">
        <v>42182678</v>
      </c>
      <c r="D536" s="9" t="s">
        <v>48</v>
      </c>
      <c r="E536" s="9" t="s">
        <v>30</v>
      </c>
      <c r="F536" s="9" t="s">
        <v>59</v>
      </c>
      <c r="G536" s="10">
        <v>42795</v>
      </c>
      <c r="H536" s="10">
        <v>43252</v>
      </c>
      <c r="I536" s="10">
        <v>43373</v>
      </c>
      <c r="J536" s="10" t="s">
        <v>136</v>
      </c>
      <c r="K536" s="23" t="s">
        <v>123</v>
      </c>
      <c r="L536" s="9">
        <v>9958915</v>
      </c>
      <c r="M536" s="10">
        <v>43160</v>
      </c>
      <c r="N536" s="13">
        <v>2750.2</v>
      </c>
      <c r="O536" s="16">
        <v>30</v>
      </c>
      <c r="P536" s="36">
        <v>11</v>
      </c>
      <c r="Q536" s="128">
        <f>+O536-P536</f>
        <v>19</v>
      </c>
      <c r="R536" s="30"/>
      <c r="S536" s="7"/>
    </row>
    <row r="537" spans="1:19" ht="25.5" x14ac:dyDescent="0.25">
      <c r="A537" s="9">
        <v>9</v>
      </c>
      <c r="B537" s="41" t="s">
        <v>79</v>
      </c>
      <c r="C537" s="132">
        <v>3853711</v>
      </c>
      <c r="D537" s="39" t="s">
        <v>62</v>
      </c>
      <c r="E537" s="39" t="s">
        <v>80</v>
      </c>
      <c r="F537" s="39" t="s">
        <v>59</v>
      </c>
      <c r="G537" s="40">
        <v>42065</v>
      </c>
      <c r="H537" s="40">
        <v>43252</v>
      </c>
      <c r="I537" s="40">
        <v>43373</v>
      </c>
      <c r="J537" s="40" t="s">
        <v>136</v>
      </c>
      <c r="K537" s="42" t="s">
        <v>123</v>
      </c>
      <c r="L537" s="39">
        <v>9958916</v>
      </c>
      <c r="M537" s="40">
        <v>43160</v>
      </c>
      <c r="N537" s="122">
        <v>1947.9</v>
      </c>
      <c r="O537" s="39">
        <v>30</v>
      </c>
      <c r="P537" s="36"/>
      <c r="Q537" s="134">
        <v>30</v>
      </c>
      <c r="R537" s="30"/>
      <c r="S537" s="102" t="s">
        <v>121</v>
      </c>
    </row>
    <row r="538" spans="1:19" ht="18" customHeight="1" x14ac:dyDescent="0.25">
      <c r="A538" s="9">
        <v>10</v>
      </c>
      <c r="B538" s="31" t="s">
        <v>163</v>
      </c>
      <c r="C538" s="8">
        <v>42067062</v>
      </c>
      <c r="D538" s="9" t="s">
        <v>62</v>
      </c>
      <c r="E538" s="9" t="s">
        <v>37</v>
      </c>
      <c r="F538" s="9" t="s">
        <v>59</v>
      </c>
      <c r="G538" s="32">
        <v>43282</v>
      </c>
      <c r="H538" s="40">
        <v>43282</v>
      </c>
      <c r="I538" s="40">
        <v>43373</v>
      </c>
      <c r="J538" s="10" t="s">
        <v>60</v>
      </c>
      <c r="K538" s="7"/>
      <c r="L538" s="9"/>
      <c r="M538" s="9"/>
      <c r="N538" s="13"/>
      <c r="O538" s="9"/>
      <c r="P538" s="36"/>
      <c r="Q538" s="16"/>
      <c r="R538" s="30"/>
      <c r="S538" s="7"/>
    </row>
    <row r="539" spans="1:19" ht="18" customHeight="1" x14ac:dyDescent="0.25">
      <c r="A539" s="9">
        <v>11</v>
      </c>
      <c r="B539" s="31" t="s">
        <v>93</v>
      </c>
      <c r="C539" s="8">
        <v>43083772</v>
      </c>
      <c r="D539" s="9" t="s">
        <v>62</v>
      </c>
      <c r="E539" s="9" t="s">
        <v>30</v>
      </c>
      <c r="F539" s="9" t="s">
        <v>59</v>
      </c>
      <c r="G539" s="10">
        <v>42802</v>
      </c>
      <c r="H539" s="10">
        <v>43259</v>
      </c>
      <c r="I539" s="10">
        <v>43380</v>
      </c>
      <c r="J539" s="32" t="s">
        <v>136</v>
      </c>
      <c r="K539" s="23" t="s">
        <v>123</v>
      </c>
      <c r="L539" s="9">
        <v>9958926</v>
      </c>
      <c r="M539" s="10">
        <v>43167</v>
      </c>
      <c r="N539" s="13">
        <v>1933.6</v>
      </c>
      <c r="O539" s="16">
        <v>30</v>
      </c>
      <c r="P539" s="36"/>
      <c r="Q539" s="16">
        <v>30</v>
      </c>
      <c r="R539" s="30"/>
      <c r="S539" s="7"/>
    </row>
    <row r="540" spans="1:19" ht="25.5" x14ac:dyDescent="0.25">
      <c r="A540" s="9">
        <v>12</v>
      </c>
      <c r="B540" s="41" t="s">
        <v>64</v>
      </c>
      <c r="C540" s="132">
        <v>47366375</v>
      </c>
      <c r="D540" s="39" t="s">
        <v>62</v>
      </c>
      <c r="E540" s="39" t="s">
        <v>30</v>
      </c>
      <c r="F540" s="39" t="s">
        <v>59</v>
      </c>
      <c r="G540" s="40">
        <v>42353</v>
      </c>
      <c r="H540" s="133">
        <v>43266</v>
      </c>
      <c r="I540" s="133">
        <v>43387</v>
      </c>
      <c r="J540" s="133" t="s">
        <v>136</v>
      </c>
      <c r="K540" s="35"/>
      <c r="L540" s="12"/>
      <c r="M540" s="12"/>
      <c r="N540" s="13"/>
      <c r="O540" s="39"/>
      <c r="P540" s="36"/>
      <c r="Q540" s="16"/>
      <c r="R540" s="30"/>
      <c r="S540" s="102" t="s">
        <v>116</v>
      </c>
    </row>
    <row r="541" spans="1:19" ht="18" customHeight="1" x14ac:dyDescent="0.25">
      <c r="A541" s="9">
        <v>13</v>
      </c>
      <c r="B541" s="31" t="s">
        <v>88</v>
      </c>
      <c r="C541" s="8">
        <v>43469277</v>
      </c>
      <c r="D541" s="9" t="s">
        <v>48</v>
      </c>
      <c r="E541" s="9" t="s">
        <v>80</v>
      </c>
      <c r="F541" s="9" t="s">
        <v>59</v>
      </c>
      <c r="G541" s="32">
        <v>43009</v>
      </c>
      <c r="H541" s="10">
        <v>43252</v>
      </c>
      <c r="I541" s="10">
        <v>43404</v>
      </c>
      <c r="J541" s="32" t="s">
        <v>171</v>
      </c>
      <c r="K541" s="35"/>
      <c r="L541" s="12"/>
      <c r="M541" s="12"/>
      <c r="N541" s="13"/>
      <c r="O541" s="28"/>
      <c r="P541" s="36"/>
      <c r="Q541" s="36"/>
      <c r="R541" s="30"/>
      <c r="S541" s="30"/>
    </row>
    <row r="542" spans="1:19" ht="18" customHeight="1" x14ac:dyDescent="0.25">
      <c r="A542" s="9">
        <v>14</v>
      </c>
      <c r="B542" s="31" t="s">
        <v>84</v>
      </c>
      <c r="C542" s="8">
        <v>73133868</v>
      </c>
      <c r="D542" s="9" t="s">
        <v>62</v>
      </c>
      <c r="E542" s="9" t="s">
        <v>37</v>
      </c>
      <c r="F542" s="9" t="s">
        <v>59</v>
      </c>
      <c r="G542" s="10">
        <v>42795</v>
      </c>
      <c r="H542" s="10">
        <v>43252</v>
      </c>
      <c r="I542" s="10">
        <v>43404</v>
      </c>
      <c r="J542" s="10" t="s">
        <v>171</v>
      </c>
      <c r="K542" s="23" t="s">
        <v>123</v>
      </c>
      <c r="L542" s="23" t="s">
        <v>122</v>
      </c>
      <c r="M542" s="10">
        <v>43160</v>
      </c>
      <c r="N542" s="13">
        <v>1652.4</v>
      </c>
      <c r="O542" s="39">
        <v>30</v>
      </c>
      <c r="P542" s="36">
        <v>7</v>
      </c>
      <c r="Q542" s="16">
        <f>+O542-P542</f>
        <v>23</v>
      </c>
      <c r="R542" s="30"/>
      <c r="S542" s="30"/>
    </row>
    <row r="543" spans="1:19" s="37" customFormat="1" ht="25.5" x14ac:dyDescent="0.25">
      <c r="A543" s="9">
        <v>15</v>
      </c>
      <c r="B543" s="31" t="s">
        <v>73</v>
      </c>
      <c r="C543" s="8">
        <v>75600963</v>
      </c>
      <c r="D543" s="9" t="s">
        <v>62</v>
      </c>
      <c r="E543" s="9" t="s">
        <v>37</v>
      </c>
      <c r="F543" s="9" t="s">
        <v>59</v>
      </c>
      <c r="G543" s="32">
        <v>42614</v>
      </c>
      <c r="H543" s="40">
        <v>42948</v>
      </c>
      <c r="I543" s="40">
        <v>43404</v>
      </c>
      <c r="J543" s="10" t="s">
        <v>60</v>
      </c>
      <c r="K543" s="12" t="s">
        <v>187</v>
      </c>
      <c r="L543" s="9" t="s">
        <v>188</v>
      </c>
      <c r="M543" s="32">
        <v>43348</v>
      </c>
      <c r="N543" s="13">
        <v>2014.4</v>
      </c>
      <c r="O543" s="9">
        <v>30</v>
      </c>
      <c r="P543" s="36"/>
      <c r="Q543" s="16">
        <v>30</v>
      </c>
      <c r="R543" s="30"/>
      <c r="S543" s="103" t="s">
        <v>191</v>
      </c>
    </row>
    <row r="544" spans="1:19" x14ac:dyDescent="0.25">
      <c r="A544" s="9">
        <v>16</v>
      </c>
      <c r="B544" s="31" t="s">
        <v>82</v>
      </c>
      <c r="C544" s="8">
        <v>3853012</v>
      </c>
      <c r="D544" s="9" t="s">
        <v>48</v>
      </c>
      <c r="E544" s="9" t="s">
        <v>58</v>
      </c>
      <c r="F544" s="9" t="s">
        <v>59</v>
      </c>
      <c r="G544" s="32">
        <v>42461</v>
      </c>
      <c r="H544" s="10">
        <v>43252</v>
      </c>
      <c r="I544" s="10">
        <v>43404</v>
      </c>
      <c r="J544" s="10" t="s">
        <v>136</v>
      </c>
      <c r="K544" s="23" t="s">
        <v>137</v>
      </c>
      <c r="L544" s="23" t="s">
        <v>140</v>
      </c>
      <c r="M544" s="10">
        <v>43191</v>
      </c>
      <c r="N544" s="13">
        <v>2841.5</v>
      </c>
      <c r="O544" s="39">
        <v>30</v>
      </c>
      <c r="P544" s="36">
        <f>12+10+8</f>
        <v>30</v>
      </c>
      <c r="Q544" s="16">
        <f>+O544-P544</f>
        <v>0</v>
      </c>
      <c r="R544" s="30"/>
      <c r="S544" s="102"/>
    </row>
    <row r="545" spans="1:19" ht="25.5" x14ac:dyDescent="0.25">
      <c r="A545" s="9">
        <v>17</v>
      </c>
      <c r="B545" s="31" t="s">
        <v>92</v>
      </c>
      <c r="C545" s="8">
        <v>46941245</v>
      </c>
      <c r="D545" s="9" t="s">
        <v>62</v>
      </c>
      <c r="E545" s="9" t="s">
        <v>30</v>
      </c>
      <c r="F545" s="9" t="s">
        <v>59</v>
      </c>
      <c r="G545" s="32">
        <v>43009</v>
      </c>
      <c r="H545" s="10">
        <v>43282</v>
      </c>
      <c r="I545" s="10">
        <v>43404</v>
      </c>
      <c r="J545" s="32" t="s">
        <v>147</v>
      </c>
      <c r="K545" s="35"/>
      <c r="L545" s="12"/>
      <c r="M545" s="12"/>
      <c r="N545" s="13"/>
      <c r="O545" s="28"/>
      <c r="P545" s="36"/>
      <c r="Q545" s="36"/>
      <c r="R545" s="30"/>
      <c r="S545" s="103" t="s">
        <v>152</v>
      </c>
    </row>
    <row r="546" spans="1:19" ht="18" customHeight="1" x14ac:dyDescent="0.25">
      <c r="A546" s="9">
        <v>18</v>
      </c>
      <c r="B546" s="31" t="s">
        <v>167</v>
      </c>
      <c r="C546" s="8">
        <v>77038701</v>
      </c>
      <c r="D546" s="9" t="s">
        <v>168</v>
      </c>
      <c r="E546" s="9" t="s">
        <v>30</v>
      </c>
      <c r="F546" s="9" t="s">
        <v>59</v>
      </c>
      <c r="G546" s="32">
        <v>43315</v>
      </c>
      <c r="H546" s="10">
        <v>43315</v>
      </c>
      <c r="I546" s="10">
        <v>43406</v>
      </c>
      <c r="J546" s="32" t="s">
        <v>60</v>
      </c>
      <c r="K546" s="35"/>
      <c r="L546" s="12"/>
      <c r="M546" s="12"/>
      <c r="N546" s="13"/>
      <c r="O546" s="28"/>
      <c r="P546" s="36"/>
      <c r="Q546" s="36"/>
      <c r="R546" s="30"/>
      <c r="S546" s="103"/>
    </row>
    <row r="547" spans="1:19" ht="18" customHeight="1" x14ac:dyDescent="0.25">
      <c r="A547" s="9">
        <v>19</v>
      </c>
      <c r="B547" s="31" t="s">
        <v>169</v>
      </c>
      <c r="C547" s="8">
        <v>72889097</v>
      </c>
      <c r="D547" s="9" t="s">
        <v>170</v>
      </c>
      <c r="E547" s="9" t="s">
        <v>30</v>
      </c>
      <c r="F547" s="9" t="s">
        <v>59</v>
      </c>
      <c r="G547" s="32">
        <v>43315</v>
      </c>
      <c r="H547" s="10">
        <v>43315</v>
      </c>
      <c r="I547" s="10">
        <v>43406</v>
      </c>
      <c r="J547" s="32" t="s">
        <v>60</v>
      </c>
      <c r="K547" s="35"/>
      <c r="L547" s="12"/>
      <c r="M547" s="12"/>
      <c r="N547" s="13"/>
      <c r="O547" s="28"/>
      <c r="P547" s="36"/>
      <c r="Q547" s="36"/>
      <c r="R547" s="30"/>
      <c r="S547" s="103"/>
    </row>
    <row r="548" spans="1:19" ht="18" customHeight="1" x14ac:dyDescent="0.25">
      <c r="A548" s="9">
        <v>20</v>
      </c>
      <c r="B548" s="31" t="s">
        <v>101</v>
      </c>
      <c r="C548" s="8">
        <v>3853646</v>
      </c>
      <c r="D548" s="9" t="s">
        <v>48</v>
      </c>
      <c r="E548" s="9" t="s">
        <v>80</v>
      </c>
      <c r="F548" s="9" t="s">
        <v>59</v>
      </c>
      <c r="G548" s="32">
        <v>43109</v>
      </c>
      <c r="H548" s="32">
        <v>43290</v>
      </c>
      <c r="I548" s="10">
        <v>43412</v>
      </c>
      <c r="J548" s="10" t="s">
        <v>136</v>
      </c>
      <c r="K548" s="35"/>
      <c r="L548" s="12"/>
      <c r="M548" s="12"/>
      <c r="N548" s="13"/>
      <c r="O548" s="28"/>
      <c r="P548" s="36"/>
      <c r="Q548" s="36"/>
      <c r="R548" s="38"/>
      <c r="S548" s="38"/>
    </row>
    <row r="549" spans="1:19" ht="18" customHeight="1" x14ac:dyDescent="0.25">
      <c r="A549" s="9">
        <v>21</v>
      </c>
      <c r="B549" s="31" t="s">
        <v>134</v>
      </c>
      <c r="C549" s="8">
        <v>3898666</v>
      </c>
      <c r="D549" s="9" t="s">
        <v>48</v>
      </c>
      <c r="E549" s="9" t="s">
        <v>37</v>
      </c>
      <c r="F549" s="9" t="s">
        <v>59</v>
      </c>
      <c r="G549" s="32">
        <v>43200</v>
      </c>
      <c r="H549" s="32">
        <v>43291</v>
      </c>
      <c r="I549" s="32">
        <v>43413</v>
      </c>
      <c r="J549" s="10" t="s">
        <v>136</v>
      </c>
      <c r="K549" s="53"/>
      <c r="L549" s="53"/>
      <c r="M549" s="53"/>
      <c r="N549" s="53"/>
      <c r="O549" s="53"/>
      <c r="P549" s="53"/>
      <c r="Q549" s="53"/>
      <c r="R549" s="53"/>
      <c r="S549" s="53"/>
    </row>
    <row r="550" spans="1:19" ht="25.5" x14ac:dyDescent="0.25">
      <c r="A550" s="9">
        <v>22</v>
      </c>
      <c r="B550" s="31" t="s">
        <v>133</v>
      </c>
      <c r="C550" s="8">
        <v>3866210</v>
      </c>
      <c r="D550" s="9" t="s">
        <v>48</v>
      </c>
      <c r="E550" s="9" t="s">
        <v>58</v>
      </c>
      <c r="F550" s="9" t="s">
        <v>59</v>
      </c>
      <c r="G550" s="32">
        <v>43200</v>
      </c>
      <c r="H550" s="32">
        <v>43291</v>
      </c>
      <c r="I550" s="32">
        <v>43413</v>
      </c>
      <c r="J550" s="10" t="s">
        <v>136</v>
      </c>
      <c r="K550" s="53"/>
      <c r="L550" s="53"/>
      <c r="M550" s="53"/>
      <c r="N550" s="53"/>
      <c r="O550" s="53"/>
      <c r="P550" s="53"/>
      <c r="Q550" s="53"/>
      <c r="R550" s="53"/>
      <c r="S550" s="103" t="s">
        <v>206</v>
      </c>
    </row>
    <row r="551" spans="1:19" ht="18" customHeight="1" x14ac:dyDescent="0.25">
      <c r="A551" s="9">
        <v>23</v>
      </c>
      <c r="B551" s="31" t="s">
        <v>61</v>
      </c>
      <c r="C551" s="8">
        <v>47055672</v>
      </c>
      <c r="D551" s="9" t="s">
        <v>62</v>
      </c>
      <c r="E551" s="9" t="s">
        <v>37</v>
      </c>
      <c r="F551" s="9" t="s">
        <v>59</v>
      </c>
      <c r="G551" s="32">
        <v>42835</v>
      </c>
      <c r="H551" s="10">
        <v>43291</v>
      </c>
      <c r="I551" s="10">
        <v>43413</v>
      </c>
      <c r="J551" s="10" t="s">
        <v>136</v>
      </c>
      <c r="K551" s="121" t="s">
        <v>137</v>
      </c>
      <c r="L551" s="42" t="s">
        <v>138</v>
      </c>
      <c r="M551" s="42" t="s">
        <v>148</v>
      </c>
      <c r="N551" s="122">
        <v>1819.7</v>
      </c>
      <c r="O551" s="123">
        <v>30</v>
      </c>
      <c r="P551" s="36">
        <v>3</v>
      </c>
      <c r="Q551" s="36">
        <f>+O551-P551</f>
        <v>27</v>
      </c>
      <c r="R551" s="38"/>
      <c r="S551" s="103"/>
    </row>
    <row r="552" spans="1:19" ht="18" customHeight="1" x14ac:dyDescent="0.25">
      <c r="A552" s="9">
        <v>24</v>
      </c>
      <c r="B552" s="31" t="s">
        <v>142</v>
      </c>
      <c r="C552" s="8">
        <v>72486543</v>
      </c>
      <c r="D552" s="9" t="s">
        <v>62</v>
      </c>
      <c r="E552" s="9" t="s">
        <v>37</v>
      </c>
      <c r="F552" s="9" t="s">
        <v>59</v>
      </c>
      <c r="G552" s="32">
        <v>43175</v>
      </c>
      <c r="H552" s="10">
        <v>43359</v>
      </c>
      <c r="I552" s="10">
        <v>43419</v>
      </c>
      <c r="J552" s="10" t="s">
        <v>60</v>
      </c>
      <c r="K552" s="35"/>
      <c r="L552" s="12"/>
      <c r="M552" s="12"/>
      <c r="N552" s="13"/>
      <c r="O552" s="39"/>
      <c r="P552" s="36"/>
      <c r="Q552" s="16"/>
      <c r="R552" s="30"/>
      <c r="S552" s="30"/>
    </row>
    <row r="553" spans="1:19" ht="18" customHeight="1" x14ac:dyDescent="0.25">
      <c r="A553" s="9">
        <v>25</v>
      </c>
      <c r="B553" s="31" t="s">
        <v>175</v>
      </c>
      <c r="C553" s="8">
        <v>239928</v>
      </c>
      <c r="D553" s="9" t="s">
        <v>48</v>
      </c>
      <c r="E553" s="9" t="s">
        <v>30</v>
      </c>
      <c r="F553" s="9" t="s">
        <v>59</v>
      </c>
      <c r="G553" s="32">
        <v>43327</v>
      </c>
      <c r="H553" s="10">
        <v>43330</v>
      </c>
      <c r="I553" s="10">
        <v>43421</v>
      </c>
      <c r="J553" s="10" t="s">
        <v>60</v>
      </c>
      <c r="K553" s="121"/>
      <c r="L553" s="42"/>
      <c r="M553" s="42"/>
      <c r="N553" s="122"/>
      <c r="O553" s="123"/>
      <c r="P553" s="36"/>
      <c r="Q553" s="36"/>
      <c r="R553" s="38"/>
      <c r="S553" s="103"/>
    </row>
    <row r="554" spans="1:19" ht="18" customHeight="1" x14ac:dyDescent="0.25">
      <c r="A554" s="9">
        <v>26</v>
      </c>
      <c r="B554" s="31" t="s">
        <v>184</v>
      </c>
      <c r="C554" s="8">
        <v>47495802</v>
      </c>
      <c r="D554" s="9" t="s">
        <v>62</v>
      </c>
      <c r="E554" s="9" t="s">
        <v>37</v>
      </c>
      <c r="F554" s="9" t="s">
        <v>59</v>
      </c>
      <c r="G554" s="32">
        <v>43362</v>
      </c>
      <c r="H554" s="10">
        <v>43362</v>
      </c>
      <c r="I554" s="10">
        <v>43422</v>
      </c>
      <c r="J554" s="10" t="s">
        <v>89</v>
      </c>
      <c r="K554" s="121"/>
      <c r="L554" s="42"/>
      <c r="M554" s="42"/>
      <c r="N554" s="122"/>
      <c r="O554" s="123"/>
      <c r="P554" s="36"/>
      <c r="Q554" s="36"/>
      <c r="R554" s="38"/>
      <c r="S554" s="103"/>
    </row>
    <row r="555" spans="1:19" s="37" customFormat="1" x14ac:dyDescent="0.25">
      <c r="A555" s="9">
        <v>27</v>
      </c>
      <c r="B555" s="41" t="s">
        <v>70</v>
      </c>
      <c r="C555" s="42" t="s">
        <v>71</v>
      </c>
      <c r="D555" s="39" t="s">
        <v>48</v>
      </c>
      <c r="E555" s="39" t="s">
        <v>58</v>
      </c>
      <c r="F555" s="39" t="s">
        <v>59</v>
      </c>
      <c r="G555" s="40">
        <v>42614</v>
      </c>
      <c r="H555" s="40">
        <v>43344</v>
      </c>
      <c r="I555" s="40">
        <v>43434</v>
      </c>
      <c r="J555" s="10" t="s">
        <v>60</v>
      </c>
      <c r="K555" s="12" t="s">
        <v>187</v>
      </c>
      <c r="L555" s="9" t="s">
        <v>188</v>
      </c>
      <c r="M555" s="32">
        <v>43348</v>
      </c>
      <c r="N555" s="13">
        <v>2686.3</v>
      </c>
      <c r="O555" s="39">
        <v>30</v>
      </c>
      <c r="P555" s="36">
        <v>12</v>
      </c>
      <c r="Q555" s="36">
        <f>+O555-P555</f>
        <v>18</v>
      </c>
      <c r="R555" s="30"/>
      <c r="S555" s="103"/>
    </row>
    <row r="556" spans="1:19" ht="18" customHeight="1" x14ac:dyDescent="0.25">
      <c r="A556" s="9">
        <v>28</v>
      </c>
      <c r="B556" s="31" t="s">
        <v>127</v>
      </c>
      <c r="C556" s="12" t="s">
        <v>128</v>
      </c>
      <c r="D556" s="9" t="s">
        <v>129</v>
      </c>
      <c r="E556" s="9" t="s">
        <v>30</v>
      </c>
      <c r="F556" s="9" t="s">
        <v>59</v>
      </c>
      <c r="G556" s="32">
        <v>43160</v>
      </c>
      <c r="H556" s="32">
        <v>43252</v>
      </c>
      <c r="I556" s="10">
        <v>43434</v>
      </c>
      <c r="J556" s="10" t="s">
        <v>81</v>
      </c>
      <c r="K556" s="35"/>
      <c r="L556" s="12"/>
      <c r="M556" s="12"/>
      <c r="N556" s="13"/>
      <c r="O556" s="28"/>
      <c r="P556" s="36"/>
      <c r="Q556" s="36"/>
      <c r="R556" s="38"/>
      <c r="S556" s="38"/>
    </row>
    <row r="557" spans="1:19" ht="18" customHeight="1" x14ac:dyDescent="0.25">
      <c r="A557" s="9">
        <v>29</v>
      </c>
      <c r="B557" s="31" t="s">
        <v>179</v>
      </c>
      <c r="C557" s="12" t="s">
        <v>180</v>
      </c>
      <c r="D557" s="9" t="s">
        <v>181</v>
      </c>
      <c r="E557" s="9" t="s">
        <v>80</v>
      </c>
      <c r="F557" s="9" t="s">
        <v>59</v>
      </c>
      <c r="G557" s="32">
        <v>43344</v>
      </c>
      <c r="H557" s="32">
        <v>43344</v>
      </c>
      <c r="I557" s="10">
        <v>43434</v>
      </c>
      <c r="J557" s="10" t="s">
        <v>60</v>
      </c>
      <c r="K557" s="35"/>
      <c r="L557" s="12"/>
      <c r="M557" s="12"/>
      <c r="N557" s="13"/>
      <c r="O557" s="28"/>
      <c r="P557" s="36"/>
      <c r="Q557" s="36"/>
      <c r="R557" s="38"/>
      <c r="S557" s="38"/>
    </row>
    <row r="558" spans="1:19" ht="18" customHeight="1" x14ac:dyDescent="0.25">
      <c r="A558" s="9">
        <v>30</v>
      </c>
      <c r="B558" s="31" t="s">
        <v>185</v>
      </c>
      <c r="C558" s="12" t="s">
        <v>186</v>
      </c>
      <c r="D558" s="9" t="s">
        <v>48</v>
      </c>
      <c r="E558" s="9" t="s">
        <v>58</v>
      </c>
      <c r="F558" s="9" t="s">
        <v>59</v>
      </c>
      <c r="G558" s="32">
        <v>43360</v>
      </c>
      <c r="H558" s="32">
        <v>43360</v>
      </c>
      <c r="I558" s="10">
        <v>43450</v>
      </c>
      <c r="J558" s="10" t="s">
        <v>60</v>
      </c>
      <c r="K558" s="35"/>
      <c r="L558" s="12"/>
      <c r="M558" s="12"/>
      <c r="N558" s="13"/>
      <c r="O558" s="28"/>
      <c r="P558" s="36"/>
      <c r="Q558" s="36"/>
      <c r="R558" s="38"/>
      <c r="S558" s="38"/>
    </row>
    <row r="559" spans="1:19" x14ac:dyDescent="0.25">
      <c r="A559" s="9">
        <v>31</v>
      </c>
      <c r="B559" s="31" t="s">
        <v>74</v>
      </c>
      <c r="C559" s="8">
        <v>3851191</v>
      </c>
      <c r="D559" s="9" t="s">
        <v>48</v>
      </c>
      <c r="E559" s="9" t="s">
        <v>58</v>
      </c>
      <c r="F559" s="9" t="s">
        <v>59</v>
      </c>
      <c r="G559" s="32">
        <v>42586</v>
      </c>
      <c r="H559" s="32">
        <v>42982</v>
      </c>
      <c r="I559" s="32">
        <v>43468</v>
      </c>
      <c r="J559" s="32" t="s">
        <v>147</v>
      </c>
      <c r="K559" s="12" t="s">
        <v>172</v>
      </c>
      <c r="L559" s="9">
        <v>9959410</v>
      </c>
      <c r="M559" s="32">
        <v>43316</v>
      </c>
      <c r="N559" s="13">
        <v>2478.3000000000002</v>
      </c>
      <c r="O559" s="9">
        <v>30</v>
      </c>
      <c r="P559" s="36">
        <v>5</v>
      </c>
      <c r="Q559" s="16">
        <f>+O559-P559</f>
        <v>25</v>
      </c>
      <c r="R559" s="30"/>
      <c r="S559" s="102"/>
    </row>
    <row r="560" spans="1:19" ht="18" customHeight="1" x14ac:dyDescent="0.25">
      <c r="A560" s="9">
        <v>32</v>
      </c>
      <c r="B560" s="31" t="s">
        <v>111</v>
      </c>
      <c r="C560" s="12" t="s">
        <v>112</v>
      </c>
      <c r="D560" s="9" t="s">
        <v>48</v>
      </c>
      <c r="E560" s="9" t="s">
        <v>58</v>
      </c>
      <c r="F560" s="9" t="s">
        <v>59</v>
      </c>
      <c r="G560" s="32">
        <v>43144</v>
      </c>
      <c r="H560" s="32">
        <v>43356</v>
      </c>
      <c r="I560" s="10">
        <v>43477</v>
      </c>
      <c r="J560" s="10" t="s">
        <v>136</v>
      </c>
      <c r="K560" s="35"/>
      <c r="L560" s="12"/>
      <c r="M560" s="12"/>
      <c r="N560" s="13"/>
      <c r="O560" s="28"/>
      <c r="P560" s="36"/>
      <c r="Q560" s="36"/>
      <c r="R560" s="38"/>
      <c r="S560" s="38"/>
    </row>
    <row r="561" spans="1:19" ht="29.25" x14ac:dyDescent="0.25">
      <c r="A561" s="9">
        <v>33</v>
      </c>
      <c r="B561" s="31" t="s">
        <v>145</v>
      </c>
      <c r="C561" s="8">
        <v>70060538</v>
      </c>
      <c r="D561" s="144" t="s">
        <v>166</v>
      </c>
      <c r="E561" s="9" t="s">
        <v>30</v>
      </c>
      <c r="F561" s="9" t="s">
        <v>59</v>
      </c>
      <c r="G561" s="32">
        <v>43313</v>
      </c>
      <c r="H561" s="32">
        <v>43313</v>
      </c>
      <c r="I561" s="10">
        <v>43496</v>
      </c>
      <c r="J561" s="10" t="s">
        <v>81</v>
      </c>
      <c r="K561" s="35"/>
      <c r="L561" s="12"/>
      <c r="M561" s="12"/>
      <c r="N561" s="13"/>
      <c r="O561" s="28"/>
      <c r="P561" s="36"/>
      <c r="Q561" s="36"/>
      <c r="R561" s="38"/>
      <c r="S561" s="38"/>
    </row>
    <row r="562" spans="1:19" s="37" customFormat="1" ht="24.75" customHeight="1" x14ac:dyDescent="0.25">
      <c r="A562" s="9">
        <v>34</v>
      </c>
      <c r="B562" s="31" t="s">
        <v>86</v>
      </c>
      <c r="C562" s="8">
        <v>44804254</v>
      </c>
      <c r="D562" s="9" t="s">
        <v>87</v>
      </c>
      <c r="E562" s="9" t="s">
        <v>37</v>
      </c>
      <c r="F562" s="9" t="s">
        <v>59</v>
      </c>
      <c r="G562" s="32">
        <v>42980</v>
      </c>
      <c r="H562" s="10">
        <v>43345</v>
      </c>
      <c r="I562" s="10">
        <v>43525</v>
      </c>
      <c r="J562" s="10" t="s">
        <v>81</v>
      </c>
      <c r="K562" s="12" t="s">
        <v>187</v>
      </c>
      <c r="L562" s="9" t="s">
        <v>188</v>
      </c>
      <c r="M562" s="32">
        <v>43348</v>
      </c>
      <c r="N562" s="13">
        <v>1650</v>
      </c>
      <c r="O562" s="28">
        <v>30</v>
      </c>
      <c r="P562" s="36">
        <f>5+10</f>
        <v>15</v>
      </c>
      <c r="Q562" s="36">
        <f>+O562-P562</f>
        <v>15</v>
      </c>
      <c r="R562" s="30"/>
      <c r="S562" s="103"/>
    </row>
    <row r="563" spans="1:19" ht="20.25" customHeight="1" x14ac:dyDescent="0.25">
      <c r="A563" s="9">
        <v>35</v>
      </c>
      <c r="B563" s="31" t="s">
        <v>150</v>
      </c>
      <c r="C563" s="12" t="s">
        <v>151</v>
      </c>
      <c r="D563" s="9" t="s">
        <v>53</v>
      </c>
      <c r="E563" s="9" t="s">
        <v>30</v>
      </c>
      <c r="F563" s="9" t="s">
        <v>59</v>
      </c>
      <c r="G563" s="32">
        <v>43252</v>
      </c>
      <c r="H563" s="32">
        <v>43252</v>
      </c>
      <c r="I563" s="10">
        <v>43616</v>
      </c>
      <c r="J563" s="10" t="s">
        <v>154</v>
      </c>
      <c r="K563" s="35"/>
      <c r="L563" s="12"/>
      <c r="M563" s="12"/>
      <c r="N563" s="13"/>
      <c r="O563" s="28"/>
      <c r="P563" s="36"/>
      <c r="Q563" s="36"/>
      <c r="R563" s="38"/>
      <c r="S563" s="38"/>
    </row>
    <row r="564" spans="1:19" ht="20.25" customHeight="1" x14ac:dyDescent="0.25">
      <c r="A564" s="58"/>
      <c r="B564" s="56" t="s">
        <v>190</v>
      </c>
      <c r="C564" s="97"/>
      <c r="D564" s="58"/>
      <c r="E564" s="58"/>
      <c r="F564" s="58"/>
      <c r="G564" s="59"/>
      <c r="H564" s="59"/>
      <c r="I564" s="60"/>
      <c r="J564" s="60"/>
      <c r="K564" s="96"/>
      <c r="L564" s="97"/>
      <c r="M564" s="97"/>
      <c r="N564" s="98"/>
      <c r="O564" s="99"/>
      <c r="P564" s="100"/>
      <c r="Q564" s="100"/>
      <c r="R564" s="101"/>
      <c r="S564" s="101"/>
    </row>
    <row r="565" spans="1:19" ht="20.25" customHeight="1" x14ac:dyDescent="0.25">
      <c r="A565" s="58"/>
      <c r="B565" s="56"/>
      <c r="C565" s="97"/>
      <c r="D565" s="58"/>
      <c r="E565" s="58"/>
      <c r="F565" s="58"/>
      <c r="G565" s="59"/>
      <c r="H565" s="59"/>
      <c r="I565" s="60"/>
      <c r="J565" s="60"/>
      <c r="K565" s="96"/>
      <c r="L565" s="97"/>
      <c r="M565" s="97"/>
      <c r="N565" s="98"/>
      <c r="O565" s="99"/>
      <c r="P565" s="100"/>
      <c r="Q565" s="100"/>
      <c r="R565" s="101"/>
      <c r="S565" s="101"/>
    </row>
    <row r="566" spans="1:19" x14ac:dyDescent="0.25">
      <c r="B566" s="56"/>
      <c r="K566" t="s">
        <v>189</v>
      </c>
    </row>
    <row r="572" spans="1:19" ht="20.25" x14ac:dyDescent="0.3">
      <c r="B572" s="180" t="s">
        <v>192</v>
      </c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</row>
    <row r="573" spans="1:19" ht="20.25" x14ac:dyDescent="0.3">
      <c r="A573" s="1"/>
      <c r="B573" s="180" t="s">
        <v>0</v>
      </c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</row>
    <row r="574" spans="1:19" ht="21" thickBot="1" x14ac:dyDescent="0.35">
      <c r="A574" s="1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</row>
    <row r="575" spans="1:19" ht="15.75" thickBot="1" x14ac:dyDescent="0.3">
      <c r="A575" s="179" t="s">
        <v>1</v>
      </c>
      <c r="B575" s="179" t="s">
        <v>2</v>
      </c>
      <c r="C575" s="179" t="s">
        <v>3</v>
      </c>
      <c r="D575" s="179" t="s">
        <v>4</v>
      </c>
      <c r="E575" s="179" t="s">
        <v>5</v>
      </c>
      <c r="F575" s="179" t="s">
        <v>6</v>
      </c>
      <c r="G575" s="181" t="s">
        <v>7</v>
      </c>
      <c r="H575" s="182" t="s">
        <v>8</v>
      </c>
      <c r="I575" s="182"/>
      <c r="J575" s="183" t="s">
        <v>9</v>
      </c>
      <c r="K575" s="182" t="s">
        <v>10</v>
      </c>
      <c r="L575" s="182"/>
      <c r="M575" s="182"/>
      <c r="N575" s="182"/>
      <c r="O575" s="182"/>
      <c r="P575" s="184" t="s">
        <v>120</v>
      </c>
      <c r="Q575" s="184"/>
      <c r="R575" s="181" t="s">
        <v>12</v>
      </c>
      <c r="S575" s="179" t="s">
        <v>13</v>
      </c>
    </row>
    <row r="576" spans="1:19" ht="15.75" thickBot="1" x14ac:dyDescent="0.3">
      <c r="A576" s="179"/>
      <c r="B576" s="179"/>
      <c r="C576" s="179"/>
      <c r="D576" s="179"/>
      <c r="E576" s="179"/>
      <c r="F576" s="179"/>
      <c r="G576" s="181"/>
      <c r="H576" s="157" t="s">
        <v>14</v>
      </c>
      <c r="I576" s="157" t="s">
        <v>15</v>
      </c>
      <c r="J576" s="183"/>
      <c r="K576" s="158" t="s">
        <v>16</v>
      </c>
      <c r="L576" s="158" t="s">
        <v>17</v>
      </c>
      <c r="M576" s="159" t="s">
        <v>18</v>
      </c>
      <c r="N576" s="158" t="s">
        <v>19</v>
      </c>
      <c r="O576" s="158" t="s">
        <v>20</v>
      </c>
      <c r="P576" s="158" t="s">
        <v>21</v>
      </c>
      <c r="Q576" s="158" t="s">
        <v>22</v>
      </c>
      <c r="R576" s="181"/>
      <c r="S576" s="179"/>
    </row>
    <row r="577" spans="1:19" x14ac:dyDescent="0.25">
      <c r="A577" s="149">
        <v>1</v>
      </c>
      <c r="B577" s="150" t="s">
        <v>23</v>
      </c>
      <c r="C577" s="151">
        <v>3852026</v>
      </c>
      <c r="D577" s="45" t="s">
        <v>24</v>
      </c>
      <c r="E577" s="45" t="s">
        <v>25</v>
      </c>
      <c r="F577" s="45" t="s">
        <v>26</v>
      </c>
      <c r="G577" s="109">
        <v>42856</v>
      </c>
      <c r="H577" s="109">
        <v>42856</v>
      </c>
      <c r="I577" s="152" t="s">
        <v>27</v>
      </c>
      <c r="J577" s="152"/>
      <c r="K577" s="153" t="s">
        <v>155</v>
      </c>
      <c r="L577" s="153" t="s">
        <v>157</v>
      </c>
      <c r="M577" s="153" t="s">
        <v>158</v>
      </c>
      <c r="N577" s="154">
        <v>5912</v>
      </c>
      <c r="O577" s="14">
        <v>30</v>
      </c>
      <c r="P577" s="155">
        <v>30</v>
      </c>
      <c r="Q577" s="156"/>
      <c r="R577" s="150"/>
      <c r="S577" s="150"/>
    </row>
    <row r="578" spans="1:19" x14ac:dyDescent="0.25">
      <c r="A578" s="9">
        <v>2</v>
      </c>
      <c r="B578" s="7" t="s">
        <v>28</v>
      </c>
      <c r="C578" s="17">
        <v>2842379</v>
      </c>
      <c r="D578" s="9" t="s">
        <v>29</v>
      </c>
      <c r="E578" s="9" t="s">
        <v>30</v>
      </c>
      <c r="F578" s="18" t="s">
        <v>26</v>
      </c>
      <c r="G578" s="10">
        <v>41641</v>
      </c>
      <c r="H578" s="10">
        <v>41641</v>
      </c>
      <c r="I578" s="11" t="s">
        <v>27</v>
      </c>
      <c r="J578" s="11"/>
      <c r="K578" s="12" t="s">
        <v>123</v>
      </c>
      <c r="L578" s="12" t="s">
        <v>124</v>
      </c>
      <c r="M578" s="12" t="s">
        <v>125</v>
      </c>
      <c r="N578" s="13">
        <v>4423</v>
      </c>
      <c r="O578" s="160">
        <v>30</v>
      </c>
      <c r="P578" s="142">
        <v>30</v>
      </c>
      <c r="Q578" s="21"/>
      <c r="R578" s="22"/>
      <c r="S578" s="22"/>
    </row>
    <row r="579" spans="1:19" x14ac:dyDescent="0.25">
      <c r="A579" s="9">
        <v>3</v>
      </c>
      <c r="B579" s="7" t="s">
        <v>35</v>
      </c>
      <c r="C579" s="8">
        <v>46032383</v>
      </c>
      <c r="D579" s="9" t="s">
        <v>36</v>
      </c>
      <c r="E579" s="9" t="s">
        <v>37</v>
      </c>
      <c r="F579" s="9" t="s">
        <v>26</v>
      </c>
      <c r="G579" s="10">
        <v>41792</v>
      </c>
      <c r="H579" s="10">
        <v>41792</v>
      </c>
      <c r="I579" s="11" t="s">
        <v>27</v>
      </c>
      <c r="J579" s="11"/>
      <c r="K579" s="12" t="s">
        <v>155</v>
      </c>
      <c r="L579" s="23" t="s">
        <v>159</v>
      </c>
      <c r="M579" s="23" t="s">
        <v>158</v>
      </c>
      <c r="N579" s="130" t="s">
        <v>160</v>
      </c>
      <c r="O579" s="141">
        <v>30</v>
      </c>
      <c r="P579" s="142">
        <v>8</v>
      </c>
      <c r="Q579" s="16">
        <f>+O579-P579</f>
        <v>22</v>
      </c>
      <c r="R579" s="25"/>
      <c r="S579" s="102"/>
    </row>
    <row r="580" spans="1:19" x14ac:dyDescent="0.25">
      <c r="A580" s="9">
        <v>4</v>
      </c>
      <c r="B580" s="26" t="s">
        <v>47</v>
      </c>
      <c r="C580" s="8">
        <v>45817642</v>
      </c>
      <c r="D580" s="9" t="s">
        <v>48</v>
      </c>
      <c r="E580" s="9" t="s">
        <v>37</v>
      </c>
      <c r="F580" s="9" t="s">
        <v>26</v>
      </c>
      <c r="G580" s="10">
        <v>41123</v>
      </c>
      <c r="H580" s="10">
        <v>41123</v>
      </c>
      <c r="I580" s="11" t="s">
        <v>27</v>
      </c>
      <c r="J580" s="11"/>
      <c r="K580" s="12" t="s">
        <v>172</v>
      </c>
      <c r="L580" s="12" t="s">
        <v>173</v>
      </c>
      <c r="M580" s="12" t="s">
        <v>174</v>
      </c>
      <c r="N580" s="13">
        <v>2463.8000000000002</v>
      </c>
      <c r="O580" s="28">
        <v>30</v>
      </c>
      <c r="P580" s="36">
        <v>8</v>
      </c>
      <c r="Q580" s="16">
        <f>+O580-P580</f>
        <v>22</v>
      </c>
      <c r="R580" s="30"/>
      <c r="S580" s="102"/>
    </row>
    <row r="581" spans="1:19" x14ac:dyDescent="0.25">
      <c r="A581" s="9">
        <v>5</v>
      </c>
      <c r="B581" s="31" t="s">
        <v>55</v>
      </c>
      <c r="C581" s="8">
        <v>3852732</v>
      </c>
      <c r="D581" s="9" t="s">
        <v>56</v>
      </c>
      <c r="E581" s="9" t="s">
        <v>30</v>
      </c>
      <c r="F581" s="9" t="s">
        <v>26</v>
      </c>
      <c r="G581" s="32">
        <v>42676</v>
      </c>
      <c r="H581" s="32">
        <v>42676</v>
      </c>
      <c r="I581" s="11" t="s">
        <v>27</v>
      </c>
      <c r="J581" s="32"/>
      <c r="K581" s="12"/>
      <c r="L581" s="9"/>
      <c r="M581" s="32"/>
      <c r="N581" s="13"/>
      <c r="O581" s="141">
        <v>30</v>
      </c>
      <c r="P581" s="142">
        <v>2</v>
      </c>
      <c r="Q581" s="16">
        <f>+O581-P581</f>
        <v>28</v>
      </c>
      <c r="R581" s="25"/>
      <c r="S581" s="102"/>
    </row>
    <row r="582" spans="1:19" x14ac:dyDescent="0.25">
      <c r="A582" s="9">
        <v>6</v>
      </c>
      <c r="B582" s="31" t="s">
        <v>93</v>
      </c>
      <c r="C582" s="8">
        <v>43083772</v>
      </c>
      <c r="D582" s="9" t="s">
        <v>62</v>
      </c>
      <c r="E582" s="9" t="s">
        <v>30</v>
      </c>
      <c r="F582" s="9" t="s">
        <v>59</v>
      </c>
      <c r="G582" s="10">
        <v>42802</v>
      </c>
      <c r="H582" s="10">
        <v>43259</v>
      </c>
      <c r="I582" s="10">
        <v>43380</v>
      </c>
      <c r="J582" s="32" t="s">
        <v>136</v>
      </c>
      <c r="K582" s="23" t="s">
        <v>123</v>
      </c>
      <c r="L582" s="9">
        <v>9958926</v>
      </c>
      <c r="M582" s="10">
        <v>43167</v>
      </c>
      <c r="N582" s="13">
        <v>1933.6</v>
      </c>
      <c r="O582" s="16">
        <v>30</v>
      </c>
      <c r="P582" s="36">
        <f>10+10</f>
        <v>20</v>
      </c>
      <c r="Q582" s="16">
        <v>30</v>
      </c>
      <c r="R582" s="30"/>
      <c r="S582" s="7"/>
    </row>
    <row r="583" spans="1:19" ht="25.5" x14ac:dyDescent="0.25">
      <c r="A583" s="9">
        <v>7</v>
      </c>
      <c r="B583" s="41" t="s">
        <v>64</v>
      </c>
      <c r="C583" s="132">
        <v>47366375</v>
      </c>
      <c r="D583" s="39" t="s">
        <v>62</v>
      </c>
      <c r="E583" s="39" t="s">
        <v>30</v>
      </c>
      <c r="F583" s="39" t="s">
        <v>59</v>
      </c>
      <c r="G583" s="40">
        <v>42353</v>
      </c>
      <c r="H583" s="133">
        <v>43266</v>
      </c>
      <c r="I583" s="133">
        <v>43387</v>
      </c>
      <c r="J583" s="133" t="s">
        <v>136</v>
      </c>
      <c r="K583" s="35"/>
      <c r="L583" s="12"/>
      <c r="M583" s="12"/>
      <c r="N583" s="13"/>
      <c r="O583" s="39"/>
      <c r="P583" s="36"/>
      <c r="Q583" s="16"/>
      <c r="R583" s="30"/>
      <c r="S583" s="102" t="s">
        <v>116</v>
      </c>
    </row>
    <row r="584" spans="1:19" x14ac:dyDescent="0.25">
      <c r="A584" s="9">
        <v>8</v>
      </c>
      <c r="B584" s="31" t="s">
        <v>88</v>
      </c>
      <c r="C584" s="8">
        <v>43469277</v>
      </c>
      <c r="D584" s="9" t="s">
        <v>48</v>
      </c>
      <c r="E584" s="9" t="s">
        <v>80</v>
      </c>
      <c r="F584" s="9" t="s">
        <v>59</v>
      </c>
      <c r="G584" s="32">
        <v>43009</v>
      </c>
      <c r="H584" s="10">
        <v>43252</v>
      </c>
      <c r="I584" s="10">
        <v>43404</v>
      </c>
      <c r="J584" s="32" t="s">
        <v>171</v>
      </c>
      <c r="K584" s="35" t="s">
        <v>195</v>
      </c>
      <c r="L584" s="12" t="s">
        <v>196</v>
      </c>
      <c r="M584" s="12" t="s">
        <v>197</v>
      </c>
      <c r="N584" s="13">
        <v>2553.9</v>
      </c>
      <c r="O584" s="28">
        <v>30</v>
      </c>
      <c r="P584" s="36">
        <f>5</f>
        <v>5</v>
      </c>
      <c r="Q584" s="36">
        <f>+O584-P584</f>
        <v>25</v>
      </c>
      <c r="R584" s="30"/>
      <c r="S584" s="30"/>
    </row>
    <row r="585" spans="1:19" x14ac:dyDescent="0.25">
      <c r="A585" s="9">
        <v>9</v>
      </c>
      <c r="B585" s="31" t="s">
        <v>84</v>
      </c>
      <c r="C585" s="8">
        <v>73133868</v>
      </c>
      <c r="D585" s="9" t="s">
        <v>62</v>
      </c>
      <c r="E585" s="9" t="s">
        <v>37</v>
      </c>
      <c r="F585" s="9" t="s">
        <v>59</v>
      </c>
      <c r="G585" s="10">
        <v>42795</v>
      </c>
      <c r="H585" s="10">
        <v>43252</v>
      </c>
      <c r="I585" s="10">
        <v>43404</v>
      </c>
      <c r="J585" s="10" t="s">
        <v>171</v>
      </c>
      <c r="K585" s="23" t="s">
        <v>123</v>
      </c>
      <c r="L585" s="23" t="s">
        <v>122</v>
      </c>
      <c r="M585" s="10">
        <v>43160</v>
      </c>
      <c r="N585" s="13">
        <v>1652.4</v>
      </c>
      <c r="O585" s="39">
        <v>30</v>
      </c>
      <c r="P585" s="36">
        <v>7</v>
      </c>
      <c r="Q585" s="16">
        <f>+O585-P585</f>
        <v>23</v>
      </c>
      <c r="R585" s="30"/>
      <c r="S585" s="30"/>
    </row>
    <row r="586" spans="1:19" x14ac:dyDescent="0.25">
      <c r="A586" s="9">
        <v>10</v>
      </c>
      <c r="B586" s="31" t="s">
        <v>73</v>
      </c>
      <c r="C586" s="8">
        <v>75600963</v>
      </c>
      <c r="D586" s="9" t="s">
        <v>62</v>
      </c>
      <c r="E586" s="9" t="s">
        <v>37</v>
      </c>
      <c r="F586" s="9" t="s">
        <v>59</v>
      </c>
      <c r="G586" s="32">
        <v>42614</v>
      </c>
      <c r="H586" s="40">
        <v>42948</v>
      </c>
      <c r="I586" s="40">
        <v>43404</v>
      </c>
      <c r="J586" s="10" t="s">
        <v>60</v>
      </c>
      <c r="K586" s="12" t="s">
        <v>187</v>
      </c>
      <c r="L586" s="9" t="s">
        <v>188</v>
      </c>
      <c r="M586" s="32">
        <v>43348</v>
      </c>
      <c r="N586" s="13">
        <v>2014.4</v>
      </c>
      <c r="O586" s="9">
        <v>30</v>
      </c>
      <c r="P586" s="36">
        <v>17</v>
      </c>
      <c r="Q586" s="16">
        <f>+O586-P586</f>
        <v>13</v>
      </c>
      <c r="R586" s="30"/>
      <c r="S586" s="103"/>
    </row>
    <row r="587" spans="1:19" x14ac:dyDescent="0.25">
      <c r="A587" s="9">
        <v>11</v>
      </c>
      <c r="B587" s="31" t="s">
        <v>82</v>
      </c>
      <c r="C587" s="8">
        <v>3853012</v>
      </c>
      <c r="D587" s="9" t="s">
        <v>48</v>
      </c>
      <c r="E587" s="9" t="s">
        <v>58</v>
      </c>
      <c r="F587" s="9" t="s">
        <v>59</v>
      </c>
      <c r="G587" s="32">
        <v>42461</v>
      </c>
      <c r="H587" s="10">
        <v>43252</v>
      </c>
      <c r="I587" s="10">
        <v>43404</v>
      </c>
      <c r="J587" s="10" t="s">
        <v>136</v>
      </c>
      <c r="K587" s="23" t="s">
        <v>137</v>
      </c>
      <c r="L587" s="23" t="s">
        <v>140</v>
      </c>
      <c r="M587" s="10">
        <v>43191</v>
      </c>
      <c r="N587" s="13">
        <v>2841.5</v>
      </c>
      <c r="O587" s="39">
        <v>30</v>
      </c>
      <c r="P587" s="36">
        <f>12+10+8</f>
        <v>30</v>
      </c>
      <c r="Q587" s="16">
        <f>+O587-P587</f>
        <v>0</v>
      </c>
      <c r="R587" s="30"/>
      <c r="S587" s="102"/>
    </row>
    <row r="588" spans="1:19" x14ac:dyDescent="0.25">
      <c r="A588" s="9">
        <v>12</v>
      </c>
      <c r="B588" s="31" t="s">
        <v>92</v>
      </c>
      <c r="C588" s="8">
        <v>46941245</v>
      </c>
      <c r="D588" s="9" t="s">
        <v>62</v>
      </c>
      <c r="E588" s="9" t="s">
        <v>30</v>
      </c>
      <c r="F588" s="9" t="s">
        <v>59</v>
      </c>
      <c r="G588" s="32">
        <v>43009</v>
      </c>
      <c r="H588" s="10">
        <v>43282</v>
      </c>
      <c r="I588" s="10">
        <v>43404</v>
      </c>
      <c r="J588" s="32" t="s">
        <v>147</v>
      </c>
      <c r="K588" s="35" t="s">
        <v>195</v>
      </c>
      <c r="L588" s="12" t="s">
        <v>200</v>
      </c>
      <c r="M588" s="12" t="s">
        <v>201</v>
      </c>
      <c r="N588" s="13">
        <v>1782.6</v>
      </c>
      <c r="O588" s="28">
        <v>30</v>
      </c>
      <c r="P588" s="36">
        <f>11+2</f>
        <v>13</v>
      </c>
      <c r="Q588" s="16">
        <f>+O588-P588</f>
        <v>17</v>
      </c>
      <c r="R588" s="30"/>
      <c r="S588" s="103"/>
    </row>
    <row r="589" spans="1:19" x14ac:dyDescent="0.25">
      <c r="A589" s="9">
        <v>13</v>
      </c>
      <c r="B589" s="31" t="s">
        <v>167</v>
      </c>
      <c r="C589" s="8">
        <v>77038701</v>
      </c>
      <c r="D589" s="9" t="s">
        <v>168</v>
      </c>
      <c r="E589" s="9" t="s">
        <v>30</v>
      </c>
      <c r="F589" s="9" t="s">
        <v>59</v>
      </c>
      <c r="G589" s="32">
        <v>43315</v>
      </c>
      <c r="H589" s="10">
        <v>43315</v>
      </c>
      <c r="I589" s="10">
        <v>43406</v>
      </c>
      <c r="J589" s="32" t="s">
        <v>60</v>
      </c>
      <c r="K589" s="35"/>
      <c r="L589" s="12"/>
      <c r="M589" s="12"/>
      <c r="N589" s="13"/>
      <c r="O589" s="28"/>
      <c r="P589" s="36"/>
      <c r="Q589" s="36"/>
      <c r="R589" s="30"/>
      <c r="S589" s="103"/>
    </row>
    <row r="590" spans="1:19" x14ac:dyDescent="0.25">
      <c r="A590" s="9">
        <v>14</v>
      </c>
      <c r="B590" s="31" t="s">
        <v>169</v>
      </c>
      <c r="C590" s="8">
        <v>72889097</v>
      </c>
      <c r="D590" s="9" t="s">
        <v>170</v>
      </c>
      <c r="E590" s="9" t="s">
        <v>30</v>
      </c>
      <c r="F590" s="9" t="s">
        <v>59</v>
      </c>
      <c r="G590" s="32">
        <v>43315</v>
      </c>
      <c r="H590" s="10">
        <v>43315</v>
      </c>
      <c r="I590" s="10">
        <v>43406</v>
      </c>
      <c r="J590" s="32" t="s">
        <v>60</v>
      </c>
      <c r="K590" s="35"/>
      <c r="L590" s="12"/>
      <c r="M590" s="12"/>
      <c r="N590" s="13"/>
      <c r="O590" s="28"/>
      <c r="P590" s="36"/>
      <c r="Q590" s="36"/>
      <c r="R590" s="30"/>
      <c r="S590" s="103"/>
    </row>
    <row r="591" spans="1:19" x14ac:dyDescent="0.25">
      <c r="A591" s="9">
        <v>15</v>
      </c>
      <c r="B591" s="31" t="s">
        <v>101</v>
      </c>
      <c r="C591" s="8">
        <v>3853646</v>
      </c>
      <c r="D591" s="9" t="s">
        <v>48</v>
      </c>
      <c r="E591" s="9" t="s">
        <v>80</v>
      </c>
      <c r="F591" s="9" t="s">
        <v>59</v>
      </c>
      <c r="G591" s="32">
        <v>43109</v>
      </c>
      <c r="H591" s="32">
        <v>43290</v>
      </c>
      <c r="I591" s="10">
        <v>43412</v>
      </c>
      <c r="J591" s="10" t="s">
        <v>136</v>
      </c>
      <c r="K591" s="35"/>
      <c r="L591" s="12"/>
      <c r="M591" s="12"/>
      <c r="N591" s="13"/>
      <c r="O591" s="28"/>
      <c r="P591" s="36"/>
      <c r="Q591" s="36"/>
      <c r="R591" s="38"/>
      <c r="S591" s="38"/>
    </row>
    <row r="592" spans="1:19" x14ac:dyDescent="0.25">
      <c r="A592" s="9">
        <v>16</v>
      </c>
      <c r="B592" s="31" t="s">
        <v>134</v>
      </c>
      <c r="C592" s="8">
        <v>3898666</v>
      </c>
      <c r="D592" s="9" t="s">
        <v>48</v>
      </c>
      <c r="E592" s="9" t="s">
        <v>37</v>
      </c>
      <c r="F592" s="9" t="s">
        <v>59</v>
      </c>
      <c r="G592" s="32">
        <v>43200</v>
      </c>
      <c r="H592" s="32">
        <v>43291</v>
      </c>
      <c r="I592" s="32">
        <v>43413</v>
      </c>
      <c r="J592" s="10" t="s">
        <v>136</v>
      </c>
      <c r="K592" s="53"/>
      <c r="L592" s="53"/>
      <c r="M592" s="53"/>
      <c r="N592" s="53"/>
      <c r="O592" s="53"/>
      <c r="P592" s="53"/>
      <c r="Q592" s="53"/>
      <c r="R592" s="53"/>
      <c r="S592" s="53"/>
    </row>
    <row r="593" spans="1:19" ht="25.5" x14ac:dyDescent="0.25">
      <c r="A593" s="9">
        <v>17</v>
      </c>
      <c r="B593" s="31" t="s">
        <v>133</v>
      </c>
      <c r="C593" s="8">
        <v>3866210</v>
      </c>
      <c r="D593" s="9" t="s">
        <v>48</v>
      </c>
      <c r="E593" s="9" t="s">
        <v>58</v>
      </c>
      <c r="F593" s="9" t="s">
        <v>59</v>
      </c>
      <c r="G593" s="32">
        <v>43200</v>
      </c>
      <c r="H593" s="32">
        <v>43291</v>
      </c>
      <c r="I593" s="32">
        <v>43413</v>
      </c>
      <c r="J593" s="10" t="s">
        <v>136</v>
      </c>
      <c r="K593" s="53"/>
      <c r="L593" s="53"/>
      <c r="M593" s="53"/>
      <c r="N593" s="53"/>
      <c r="O593" s="53"/>
      <c r="P593" s="53"/>
      <c r="Q593" s="53"/>
      <c r="R593" s="53"/>
      <c r="S593" s="103" t="s">
        <v>206</v>
      </c>
    </row>
    <row r="594" spans="1:19" x14ac:dyDescent="0.25">
      <c r="A594" s="9">
        <v>18</v>
      </c>
      <c r="B594" s="31" t="s">
        <v>61</v>
      </c>
      <c r="C594" s="8">
        <v>47055672</v>
      </c>
      <c r="D594" s="9" t="s">
        <v>62</v>
      </c>
      <c r="E594" s="9" t="s">
        <v>37</v>
      </c>
      <c r="F594" s="9" t="s">
        <v>59</v>
      </c>
      <c r="G594" s="32">
        <v>42835</v>
      </c>
      <c r="H594" s="10">
        <v>43291</v>
      </c>
      <c r="I594" s="10">
        <v>43413</v>
      </c>
      <c r="J594" s="10" t="s">
        <v>136</v>
      </c>
      <c r="K594" s="121" t="s">
        <v>137</v>
      </c>
      <c r="L594" s="42" t="s">
        <v>138</v>
      </c>
      <c r="M594" s="42" t="s">
        <v>148</v>
      </c>
      <c r="N594" s="122">
        <v>1819.7</v>
      </c>
      <c r="O594" s="123">
        <v>30</v>
      </c>
      <c r="P594" s="36">
        <v>3</v>
      </c>
      <c r="Q594" s="36">
        <f>+O594-P594</f>
        <v>27</v>
      </c>
      <c r="R594" s="38"/>
      <c r="S594" s="103"/>
    </row>
    <row r="595" spans="1:19" s="37" customFormat="1" x14ac:dyDescent="0.25">
      <c r="A595" s="9">
        <v>19</v>
      </c>
      <c r="B595" s="31" t="s">
        <v>76</v>
      </c>
      <c r="C595" s="8">
        <v>3853765</v>
      </c>
      <c r="D595" s="9" t="s">
        <v>48</v>
      </c>
      <c r="E595" s="9" t="s">
        <v>58</v>
      </c>
      <c r="F595" s="9" t="s">
        <v>59</v>
      </c>
      <c r="G595" s="32">
        <v>42867</v>
      </c>
      <c r="H595" s="10">
        <v>43355</v>
      </c>
      <c r="I595" s="10">
        <v>43415</v>
      </c>
      <c r="J595" s="10" t="s">
        <v>198</v>
      </c>
      <c r="K595" s="23" t="s">
        <v>156</v>
      </c>
      <c r="L595" s="128">
        <v>9959155</v>
      </c>
      <c r="M595" s="129">
        <v>43241</v>
      </c>
      <c r="N595" s="13">
        <v>2750.2</v>
      </c>
      <c r="O595" s="128">
        <v>30</v>
      </c>
      <c r="P595" s="128">
        <f>10+10</f>
        <v>20</v>
      </c>
      <c r="Q595" s="128">
        <f>+O595-P595</f>
        <v>10</v>
      </c>
      <c r="R595" s="43"/>
      <c r="S595" s="43"/>
    </row>
    <row r="596" spans="1:19" ht="25.5" x14ac:dyDescent="0.25">
      <c r="A596" s="9">
        <v>20</v>
      </c>
      <c r="B596" s="31" t="s">
        <v>193</v>
      </c>
      <c r="C596" s="8">
        <v>3850938</v>
      </c>
      <c r="D596" s="9" t="s">
        <v>129</v>
      </c>
      <c r="E596" s="9" t="s">
        <v>194</v>
      </c>
      <c r="F596" s="9" t="s">
        <v>59</v>
      </c>
      <c r="G596" s="32">
        <v>43360</v>
      </c>
      <c r="H596" s="10">
        <v>43360</v>
      </c>
      <c r="I596" s="10">
        <v>43420</v>
      </c>
      <c r="J596" s="10" t="s">
        <v>89</v>
      </c>
      <c r="K596" s="35"/>
      <c r="L596" s="12"/>
      <c r="M596" s="12"/>
      <c r="N596" s="13"/>
      <c r="O596" s="39"/>
      <c r="P596" s="36"/>
      <c r="Q596" s="16"/>
      <c r="R596" s="30"/>
      <c r="S596" s="103" t="s">
        <v>202</v>
      </c>
    </row>
    <row r="597" spans="1:19" x14ac:dyDescent="0.25">
      <c r="A597" s="9">
        <v>21</v>
      </c>
      <c r="B597" s="31" t="s">
        <v>175</v>
      </c>
      <c r="C597" s="8">
        <v>239928</v>
      </c>
      <c r="D597" s="9" t="s">
        <v>48</v>
      </c>
      <c r="E597" s="9" t="s">
        <v>30</v>
      </c>
      <c r="F597" s="9" t="s">
        <v>59</v>
      </c>
      <c r="G597" s="32">
        <v>43327</v>
      </c>
      <c r="H597" s="10">
        <v>43330</v>
      </c>
      <c r="I597" s="10">
        <v>43421</v>
      </c>
      <c r="J597" s="10" t="s">
        <v>60</v>
      </c>
      <c r="K597" s="121"/>
      <c r="L597" s="42"/>
      <c r="M597" s="42"/>
      <c r="N597" s="122"/>
      <c r="O597" s="123"/>
      <c r="P597" s="36"/>
      <c r="Q597" s="36"/>
      <c r="R597" s="38"/>
      <c r="S597" s="103"/>
    </row>
    <row r="598" spans="1:19" x14ac:dyDescent="0.25">
      <c r="A598" s="9">
        <v>22</v>
      </c>
      <c r="B598" s="31" t="s">
        <v>184</v>
      </c>
      <c r="C598" s="8">
        <v>47495802</v>
      </c>
      <c r="D598" s="9" t="s">
        <v>62</v>
      </c>
      <c r="E598" s="9" t="s">
        <v>37</v>
      </c>
      <c r="F598" s="9" t="s">
        <v>59</v>
      </c>
      <c r="G598" s="32">
        <v>43362</v>
      </c>
      <c r="H598" s="10">
        <v>43362</v>
      </c>
      <c r="I598" s="10">
        <v>43422</v>
      </c>
      <c r="J598" s="10" t="s">
        <v>89</v>
      </c>
      <c r="K598" s="121"/>
      <c r="L598" s="42"/>
      <c r="M598" s="42"/>
      <c r="N598" s="122"/>
      <c r="O598" s="123"/>
      <c r="P598" s="36"/>
      <c r="Q598" s="36"/>
      <c r="R598" s="38"/>
      <c r="S598" s="103"/>
    </row>
    <row r="599" spans="1:19" s="37" customFormat="1" x14ac:dyDescent="0.25">
      <c r="A599" s="9">
        <v>23</v>
      </c>
      <c r="B599" s="31" t="s">
        <v>163</v>
      </c>
      <c r="C599" s="8">
        <v>42067062</v>
      </c>
      <c r="D599" s="9" t="s">
        <v>62</v>
      </c>
      <c r="E599" s="9" t="s">
        <v>37</v>
      </c>
      <c r="F599" s="9" t="s">
        <v>59</v>
      </c>
      <c r="G599" s="32">
        <v>43282</v>
      </c>
      <c r="H599" s="40">
        <v>43374</v>
      </c>
      <c r="I599" s="40">
        <v>43434</v>
      </c>
      <c r="J599" s="10" t="s">
        <v>60</v>
      </c>
      <c r="K599" s="7"/>
      <c r="L599" s="9"/>
      <c r="M599" s="9"/>
      <c r="N599" s="13"/>
      <c r="O599" s="9"/>
      <c r="P599" s="36"/>
      <c r="Q599" s="16"/>
      <c r="R599" s="30"/>
      <c r="S599" s="7"/>
    </row>
    <row r="600" spans="1:19" x14ac:dyDescent="0.25">
      <c r="A600" s="9">
        <v>24</v>
      </c>
      <c r="B600" s="41" t="s">
        <v>70</v>
      </c>
      <c r="C600" s="42" t="s">
        <v>71</v>
      </c>
      <c r="D600" s="39" t="s">
        <v>48</v>
      </c>
      <c r="E600" s="39" t="s">
        <v>58</v>
      </c>
      <c r="F600" s="39" t="s">
        <v>59</v>
      </c>
      <c r="G600" s="40">
        <v>42614</v>
      </c>
      <c r="H600" s="40">
        <v>43344</v>
      </c>
      <c r="I600" s="40">
        <v>43434</v>
      </c>
      <c r="J600" s="10" t="s">
        <v>60</v>
      </c>
      <c r="K600" s="12" t="s">
        <v>187</v>
      </c>
      <c r="L600" s="9" t="s">
        <v>188</v>
      </c>
      <c r="M600" s="32">
        <v>43348</v>
      </c>
      <c r="N600" s="13">
        <v>2686.3</v>
      </c>
      <c r="O600" s="39">
        <v>30</v>
      </c>
      <c r="P600" s="36">
        <f>12+18</f>
        <v>30</v>
      </c>
      <c r="Q600" s="36">
        <f>+O600-P600</f>
        <v>0</v>
      </c>
      <c r="R600" s="30"/>
      <c r="S600" s="103"/>
    </row>
    <row r="601" spans="1:19" x14ac:dyDescent="0.25">
      <c r="A601" s="9">
        <v>25</v>
      </c>
      <c r="B601" s="31" t="s">
        <v>127</v>
      </c>
      <c r="C601" s="12" t="s">
        <v>128</v>
      </c>
      <c r="D601" s="9" t="s">
        <v>129</v>
      </c>
      <c r="E601" s="9" t="s">
        <v>30</v>
      </c>
      <c r="F601" s="9" t="s">
        <v>59</v>
      </c>
      <c r="G601" s="32">
        <v>43160</v>
      </c>
      <c r="H601" s="32">
        <v>43252</v>
      </c>
      <c r="I601" s="10">
        <v>43434</v>
      </c>
      <c r="J601" s="10" t="s">
        <v>81</v>
      </c>
      <c r="K601" s="35"/>
      <c r="L601" s="12"/>
      <c r="M601" s="12"/>
      <c r="N601" s="13"/>
      <c r="O601" s="28"/>
      <c r="P601" s="36"/>
      <c r="Q601" s="36"/>
      <c r="R601" s="38"/>
      <c r="S601" s="38"/>
    </row>
    <row r="602" spans="1:19" x14ac:dyDescent="0.25">
      <c r="A602" s="9">
        <v>26</v>
      </c>
      <c r="B602" s="31" t="s">
        <v>179</v>
      </c>
      <c r="C602" s="12" t="s">
        <v>180</v>
      </c>
      <c r="D602" s="9" t="s">
        <v>181</v>
      </c>
      <c r="E602" s="9" t="s">
        <v>80</v>
      </c>
      <c r="F602" s="9" t="s">
        <v>59</v>
      </c>
      <c r="G602" s="32">
        <v>43344</v>
      </c>
      <c r="H602" s="32">
        <v>43344</v>
      </c>
      <c r="I602" s="10">
        <v>43434</v>
      </c>
      <c r="J602" s="10" t="s">
        <v>60</v>
      </c>
      <c r="K602" s="35"/>
      <c r="L602" s="12"/>
      <c r="M602" s="12"/>
      <c r="N602" s="13"/>
      <c r="O602" s="28"/>
      <c r="P602" s="36"/>
      <c r="Q602" s="36"/>
      <c r="R602" s="38"/>
      <c r="S602" s="38"/>
    </row>
    <row r="603" spans="1:19" x14ac:dyDescent="0.25">
      <c r="A603" s="9">
        <v>27</v>
      </c>
      <c r="B603" s="31" t="s">
        <v>85</v>
      </c>
      <c r="C603" s="8">
        <v>42182678</v>
      </c>
      <c r="D603" s="9" t="s">
        <v>48</v>
      </c>
      <c r="E603" s="9" t="s">
        <v>30</v>
      </c>
      <c r="F603" s="9" t="s">
        <v>59</v>
      </c>
      <c r="G603" s="10">
        <v>42795</v>
      </c>
      <c r="H603" s="10">
        <v>43374</v>
      </c>
      <c r="I603" s="10">
        <v>43434</v>
      </c>
      <c r="J603" s="10" t="s">
        <v>136</v>
      </c>
      <c r="K603" s="23" t="s">
        <v>123</v>
      </c>
      <c r="L603" s="9">
        <v>9958915</v>
      </c>
      <c r="M603" s="10">
        <v>43160</v>
      </c>
      <c r="N603" s="13">
        <v>2750.2</v>
      </c>
      <c r="O603" s="16">
        <v>30</v>
      </c>
      <c r="P603" s="36">
        <f>11+10</f>
        <v>21</v>
      </c>
      <c r="Q603" s="128">
        <f>+O603-P603</f>
        <v>9</v>
      </c>
      <c r="R603" s="30"/>
      <c r="S603" s="7"/>
    </row>
    <row r="604" spans="1:19" x14ac:dyDescent="0.25">
      <c r="A604" s="9">
        <v>28</v>
      </c>
      <c r="B604" s="31" t="s">
        <v>185</v>
      </c>
      <c r="C604" s="12" t="s">
        <v>186</v>
      </c>
      <c r="D604" s="9" t="s">
        <v>48</v>
      </c>
      <c r="E604" s="9" t="s">
        <v>58</v>
      </c>
      <c r="F604" s="9" t="s">
        <v>59</v>
      </c>
      <c r="G604" s="32">
        <v>43360</v>
      </c>
      <c r="H604" s="32">
        <v>43360</v>
      </c>
      <c r="I604" s="10">
        <v>43450</v>
      </c>
      <c r="J604" s="10" t="s">
        <v>60</v>
      </c>
      <c r="K604" s="35"/>
      <c r="L604" s="12"/>
      <c r="M604" s="12"/>
      <c r="N604" s="13"/>
      <c r="O604" s="28"/>
      <c r="P604" s="36"/>
      <c r="Q604" s="36"/>
      <c r="R604" s="38"/>
      <c r="S604" s="38"/>
    </row>
    <row r="605" spans="1:19" s="37" customFormat="1" x14ac:dyDescent="0.25">
      <c r="A605" s="9">
        <v>29</v>
      </c>
      <c r="B605" s="41" t="s">
        <v>79</v>
      </c>
      <c r="C605" s="132">
        <v>3853711</v>
      </c>
      <c r="D605" s="39" t="s">
        <v>62</v>
      </c>
      <c r="E605" s="39" t="s">
        <v>80</v>
      </c>
      <c r="F605" s="39" t="s">
        <v>59</v>
      </c>
      <c r="G605" s="40">
        <v>42065</v>
      </c>
      <c r="H605" s="40">
        <v>43374</v>
      </c>
      <c r="I605" s="40">
        <v>43465</v>
      </c>
      <c r="J605" s="40" t="s">
        <v>136</v>
      </c>
      <c r="K605" s="42" t="s">
        <v>123</v>
      </c>
      <c r="L605" s="39">
        <v>9958916</v>
      </c>
      <c r="M605" s="40">
        <v>43160</v>
      </c>
      <c r="N605" s="122">
        <v>1947.9</v>
      </c>
      <c r="O605" s="39">
        <v>30</v>
      </c>
      <c r="P605" s="36"/>
      <c r="Q605" s="134">
        <v>30</v>
      </c>
      <c r="R605" s="30"/>
      <c r="S605" s="103"/>
    </row>
    <row r="606" spans="1:19" x14ac:dyDescent="0.25">
      <c r="A606" s="9">
        <v>30</v>
      </c>
      <c r="B606" s="31" t="s">
        <v>74</v>
      </c>
      <c r="C606" s="8">
        <v>3851191</v>
      </c>
      <c r="D606" s="9" t="s">
        <v>48</v>
      </c>
      <c r="E606" s="9" t="s">
        <v>58</v>
      </c>
      <c r="F606" s="9" t="s">
        <v>59</v>
      </c>
      <c r="G606" s="32">
        <v>42586</v>
      </c>
      <c r="H606" s="32">
        <v>42982</v>
      </c>
      <c r="I606" s="32">
        <v>43468</v>
      </c>
      <c r="J606" s="32" t="s">
        <v>147</v>
      </c>
      <c r="K606" s="12" t="s">
        <v>172</v>
      </c>
      <c r="L606" s="9">
        <v>9959410</v>
      </c>
      <c r="M606" s="32">
        <v>43316</v>
      </c>
      <c r="N606" s="13">
        <v>2478.3000000000002</v>
      </c>
      <c r="O606" s="9">
        <v>30</v>
      </c>
      <c r="P606" s="36">
        <v>5</v>
      </c>
      <c r="Q606" s="16">
        <f>+O606-P606</f>
        <v>25</v>
      </c>
      <c r="R606" s="30"/>
      <c r="S606" s="102"/>
    </row>
    <row r="607" spans="1:19" x14ac:dyDescent="0.25">
      <c r="A607" s="9">
        <v>31</v>
      </c>
      <c r="B607" s="31" t="s">
        <v>111</v>
      </c>
      <c r="C607" s="12" t="s">
        <v>112</v>
      </c>
      <c r="D607" s="9" t="s">
        <v>48</v>
      </c>
      <c r="E607" s="9" t="s">
        <v>58</v>
      </c>
      <c r="F607" s="9" t="s">
        <v>59</v>
      </c>
      <c r="G607" s="32">
        <v>43144</v>
      </c>
      <c r="H607" s="32">
        <v>43356</v>
      </c>
      <c r="I607" s="10">
        <v>43477</v>
      </c>
      <c r="J607" s="10" t="s">
        <v>136</v>
      </c>
      <c r="K607" s="35"/>
      <c r="L607" s="12"/>
      <c r="M607" s="12"/>
      <c r="N607" s="13"/>
      <c r="O607" s="28"/>
      <c r="P607" s="36"/>
      <c r="Q607" s="36"/>
      <c r="R607" s="38"/>
      <c r="S607" s="38"/>
    </row>
    <row r="608" spans="1:19" ht="29.25" x14ac:dyDescent="0.25">
      <c r="A608" s="9">
        <v>32</v>
      </c>
      <c r="B608" s="31" t="s">
        <v>145</v>
      </c>
      <c r="C608" s="8">
        <v>70060538</v>
      </c>
      <c r="D608" s="144" t="s">
        <v>166</v>
      </c>
      <c r="E608" s="9" t="s">
        <v>30</v>
      </c>
      <c r="F608" s="9" t="s">
        <v>59</v>
      </c>
      <c r="G608" s="32">
        <v>43313</v>
      </c>
      <c r="H608" s="32">
        <v>43313</v>
      </c>
      <c r="I608" s="10">
        <v>43496</v>
      </c>
      <c r="J608" s="10" t="s">
        <v>81</v>
      </c>
      <c r="K608" s="35"/>
      <c r="L608" s="12"/>
      <c r="M608" s="12"/>
      <c r="N608" s="13"/>
      <c r="O608" s="28"/>
      <c r="P608" s="36"/>
      <c r="Q608" s="36"/>
      <c r="R608" s="38"/>
      <c r="S608" s="38"/>
    </row>
    <row r="609" spans="1:19" x14ac:dyDescent="0.25">
      <c r="A609" s="9">
        <v>33</v>
      </c>
      <c r="B609" s="31" t="s">
        <v>86</v>
      </c>
      <c r="C609" s="8">
        <v>44804254</v>
      </c>
      <c r="D609" s="9" t="s">
        <v>87</v>
      </c>
      <c r="E609" s="9" t="s">
        <v>37</v>
      </c>
      <c r="F609" s="9" t="s">
        <v>59</v>
      </c>
      <c r="G609" s="32">
        <v>42980</v>
      </c>
      <c r="H609" s="10">
        <v>43345</v>
      </c>
      <c r="I609" s="10">
        <v>43525</v>
      </c>
      <c r="J609" s="10" t="s">
        <v>81</v>
      </c>
      <c r="K609" s="12" t="s">
        <v>187</v>
      </c>
      <c r="L609" s="9" t="s">
        <v>188</v>
      </c>
      <c r="M609" s="32">
        <v>43348</v>
      </c>
      <c r="N609" s="13">
        <v>1650</v>
      </c>
      <c r="O609" s="28">
        <v>30</v>
      </c>
      <c r="P609" s="36">
        <f>5+10</f>
        <v>15</v>
      </c>
      <c r="Q609" s="36">
        <f>+O609-P609</f>
        <v>15</v>
      </c>
      <c r="R609" s="30"/>
      <c r="S609" s="103"/>
    </row>
    <row r="610" spans="1:19" x14ac:dyDescent="0.25">
      <c r="A610" s="9">
        <v>34</v>
      </c>
      <c r="B610" s="31" t="s">
        <v>150</v>
      </c>
      <c r="C610" s="12" t="s">
        <v>151</v>
      </c>
      <c r="D610" s="9" t="s">
        <v>53</v>
      </c>
      <c r="E610" s="9" t="s">
        <v>30</v>
      </c>
      <c r="F610" s="9" t="s">
        <v>59</v>
      </c>
      <c r="G610" s="32">
        <v>43252</v>
      </c>
      <c r="H610" s="32">
        <v>43252</v>
      </c>
      <c r="I610" s="10">
        <v>43616</v>
      </c>
      <c r="J610" s="10" t="s">
        <v>154</v>
      </c>
      <c r="K610" s="35"/>
      <c r="L610" s="12"/>
      <c r="M610" s="12"/>
      <c r="N610" s="13"/>
      <c r="O610" s="28"/>
      <c r="P610" s="36"/>
      <c r="Q610" s="36"/>
      <c r="R610" s="38"/>
      <c r="S610" s="38"/>
    </row>
    <row r="611" spans="1:19" x14ac:dyDescent="0.25">
      <c r="A611" s="58"/>
      <c r="B611" s="56" t="s">
        <v>190</v>
      </c>
      <c r="C611" s="97"/>
      <c r="D611" s="58"/>
      <c r="E611" s="58"/>
      <c r="F611" s="58"/>
      <c r="G611" s="59"/>
      <c r="H611" s="59"/>
      <c r="I611" s="60"/>
      <c r="J611" s="60"/>
      <c r="K611" s="96"/>
      <c r="L611" s="97"/>
      <c r="M611" s="97"/>
      <c r="N611" s="98"/>
      <c r="O611" s="99"/>
      <c r="P611" s="100"/>
      <c r="Q611" s="100"/>
      <c r="R611" s="101"/>
      <c r="S611" s="101"/>
    </row>
    <row r="612" spans="1:19" x14ac:dyDescent="0.25">
      <c r="A612" s="58"/>
      <c r="B612" s="56"/>
      <c r="C612" s="97"/>
      <c r="D612" s="58"/>
      <c r="E612" s="58"/>
      <c r="F612" s="58"/>
      <c r="G612" s="59"/>
      <c r="H612" s="59"/>
      <c r="I612" s="60"/>
      <c r="J612" s="60"/>
      <c r="K612" s="96"/>
      <c r="L612" s="97"/>
      <c r="M612" s="97"/>
      <c r="N612" s="98"/>
      <c r="O612" s="99"/>
      <c r="P612" s="100"/>
      <c r="Q612" s="100"/>
      <c r="R612" s="101"/>
      <c r="S612" s="101"/>
    </row>
    <row r="613" spans="1:19" x14ac:dyDescent="0.25">
      <c r="B613" s="56"/>
      <c r="K613" t="s">
        <v>199</v>
      </c>
    </row>
    <row r="617" spans="1:19" ht="20.25" x14ac:dyDescent="0.3">
      <c r="B617" s="180" t="s">
        <v>192</v>
      </c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</row>
    <row r="618" spans="1:19" ht="20.25" x14ac:dyDescent="0.3">
      <c r="A618" s="1"/>
      <c r="B618" s="180" t="s">
        <v>0</v>
      </c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</row>
    <row r="619" spans="1:19" ht="21" thickBot="1" x14ac:dyDescent="0.35">
      <c r="A619" s="1"/>
      <c r="B619" s="161"/>
      <c r="C619" s="161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  <c r="N619" s="161"/>
      <c r="O619" s="161"/>
      <c r="P619" s="161"/>
      <c r="Q619" s="161"/>
      <c r="R619" s="161"/>
      <c r="S619" s="161"/>
    </row>
    <row r="620" spans="1:19" ht="15.75" thickBot="1" x14ac:dyDescent="0.3">
      <c r="A620" s="179" t="s">
        <v>1</v>
      </c>
      <c r="B620" s="179" t="s">
        <v>2</v>
      </c>
      <c r="C620" s="179" t="s">
        <v>3</v>
      </c>
      <c r="D620" s="179" t="s">
        <v>4</v>
      </c>
      <c r="E620" s="179" t="s">
        <v>5</v>
      </c>
      <c r="F620" s="179" t="s">
        <v>6</v>
      </c>
      <c r="G620" s="181" t="s">
        <v>7</v>
      </c>
      <c r="H620" s="182" t="s">
        <v>8</v>
      </c>
      <c r="I620" s="182"/>
      <c r="J620" s="183" t="s">
        <v>9</v>
      </c>
      <c r="K620" s="182" t="s">
        <v>10</v>
      </c>
      <c r="L620" s="182"/>
      <c r="M620" s="182"/>
      <c r="N620" s="182"/>
      <c r="O620" s="182"/>
      <c r="P620" s="184" t="s">
        <v>120</v>
      </c>
      <c r="Q620" s="184"/>
      <c r="R620" s="181" t="s">
        <v>12</v>
      </c>
      <c r="S620" s="179" t="s">
        <v>13</v>
      </c>
    </row>
    <row r="621" spans="1:19" ht="15.75" thickBot="1" x14ac:dyDescent="0.3">
      <c r="A621" s="179"/>
      <c r="B621" s="179"/>
      <c r="C621" s="179"/>
      <c r="D621" s="179"/>
      <c r="E621" s="179"/>
      <c r="F621" s="179"/>
      <c r="G621" s="181"/>
      <c r="H621" s="162" t="s">
        <v>14</v>
      </c>
      <c r="I621" s="162" t="s">
        <v>15</v>
      </c>
      <c r="J621" s="183"/>
      <c r="K621" s="158" t="s">
        <v>16</v>
      </c>
      <c r="L621" s="158" t="s">
        <v>17</v>
      </c>
      <c r="M621" s="159" t="s">
        <v>18</v>
      </c>
      <c r="N621" s="158" t="s">
        <v>19</v>
      </c>
      <c r="O621" s="158" t="s">
        <v>20</v>
      </c>
      <c r="P621" s="158" t="s">
        <v>21</v>
      </c>
      <c r="Q621" s="158" t="s">
        <v>22</v>
      </c>
      <c r="R621" s="181"/>
      <c r="S621" s="179"/>
    </row>
    <row r="622" spans="1:19" x14ac:dyDescent="0.25">
      <c r="A622" s="149">
        <v>1</v>
      </c>
      <c r="B622" s="150" t="s">
        <v>23</v>
      </c>
      <c r="C622" s="151">
        <v>3852026</v>
      </c>
      <c r="D622" s="45" t="s">
        <v>24</v>
      </c>
      <c r="E622" s="45" t="s">
        <v>25</v>
      </c>
      <c r="F622" s="45" t="s">
        <v>26</v>
      </c>
      <c r="G622" s="109">
        <v>42856</v>
      </c>
      <c r="H622" s="109">
        <v>42856</v>
      </c>
      <c r="I622" s="152" t="s">
        <v>27</v>
      </c>
      <c r="J622" s="152"/>
      <c r="K622" s="153" t="s">
        <v>155</v>
      </c>
      <c r="L622" s="153" t="s">
        <v>157</v>
      </c>
      <c r="M622" s="153" t="s">
        <v>158</v>
      </c>
      <c r="N622" s="154">
        <v>5912</v>
      </c>
      <c r="O622" s="14">
        <v>30</v>
      </c>
      <c r="P622" s="155">
        <v>30</v>
      </c>
      <c r="Q622" s="156"/>
      <c r="R622" s="150"/>
      <c r="S622" s="150"/>
    </row>
    <row r="623" spans="1:19" x14ac:dyDescent="0.25">
      <c r="A623" s="9">
        <v>2</v>
      </c>
      <c r="B623" s="7" t="s">
        <v>28</v>
      </c>
      <c r="C623" s="17">
        <v>2842379</v>
      </c>
      <c r="D623" s="9" t="s">
        <v>29</v>
      </c>
      <c r="E623" s="9" t="s">
        <v>30</v>
      </c>
      <c r="F623" s="18" t="s">
        <v>26</v>
      </c>
      <c r="G623" s="10">
        <v>41641</v>
      </c>
      <c r="H623" s="10">
        <v>41641</v>
      </c>
      <c r="I623" s="11" t="s">
        <v>27</v>
      </c>
      <c r="J623" s="11"/>
      <c r="K623" s="12" t="s">
        <v>123</v>
      </c>
      <c r="L623" s="12" t="s">
        <v>124</v>
      </c>
      <c r="M623" s="12" t="s">
        <v>125</v>
      </c>
      <c r="N623" s="13">
        <v>4423</v>
      </c>
      <c r="O623" s="160">
        <v>30</v>
      </c>
      <c r="P623" s="142">
        <v>30</v>
      </c>
      <c r="Q623" s="21"/>
      <c r="R623" s="22"/>
      <c r="S623" s="22"/>
    </row>
    <row r="624" spans="1:19" ht="25.5" x14ac:dyDescent="0.25">
      <c r="A624" s="9">
        <v>3</v>
      </c>
      <c r="B624" s="7" t="s">
        <v>35</v>
      </c>
      <c r="C624" s="8">
        <v>46032383</v>
      </c>
      <c r="D624" s="9" t="s">
        <v>36</v>
      </c>
      <c r="E624" s="9" t="s">
        <v>37</v>
      </c>
      <c r="F624" s="9" t="s">
        <v>26</v>
      </c>
      <c r="G624" s="10">
        <v>41792</v>
      </c>
      <c r="H624" s="10">
        <v>41792</v>
      </c>
      <c r="I624" s="11" t="s">
        <v>27</v>
      </c>
      <c r="J624" s="11"/>
      <c r="K624" s="12" t="s">
        <v>155</v>
      </c>
      <c r="L624" s="23" t="s">
        <v>159</v>
      </c>
      <c r="M624" s="23" t="s">
        <v>158</v>
      </c>
      <c r="N624" s="130" t="s">
        <v>160</v>
      </c>
      <c r="O624" s="141">
        <v>30</v>
      </c>
      <c r="P624" s="142">
        <v>8</v>
      </c>
      <c r="Q624" s="16">
        <f>+O624-P624</f>
        <v>22</v>
      </c>
      <c r="R624" s="25" t="s">
        <v>208</v>
      </c>
      <c r="S624" s="102"/>
    </row>
    <row r="625" spans="1:19" x14ac:dyDescent="0.25">
      <c r="A625" s="9">
        <v>4</v>
      </c>
      <c r="B625" s="26" t="s">
        <v>47</v>
      </c>
      <c r="C625" s="8">
        <v>45817642</v>
      </c>
      <c r="D625" s="9" t="s">
        <v>48</v>
      </c>
      <c r="E625" s="9" t="s">
        <v>37</v>
      </c>
      <c r="F625" s="9" t="s">
        <v>26</v>
      </c>
      <c r="G625" s="10">
        <v>41123</v>
      </c>
      <c r="H625" s="10">
        <v>41123</v>
      </c>
      <c r="I625" s="11" t="s">
        <v>27</v>
      </c>
      <c r="J625" s="11"/>
      <c r="K625" s="12" t="s">
        <v>172</v>
      </c>
      <c r="L625" s="12" t="s">
        <v>173</v>
      </c>
      <c r="M625" s="12" t="s">
        <v>174</v>
      </c>
      <c r="N625" s="13">
        <v>2463.8000000000002</v>
      </c>
      <c r="O625" s="28">
        <v>30</v>
      </c>
      <c r="P625" s="36">
        <v>8</v>
      </c>
      <c r="Q625" s="16">
        <f>+O625-P625</f>
        <v>22</v>
      </c>
      <c r="R625" s="30"/>
      <c r="S625" s="102"/>
    </row>
    <row r="626" spans="1:19" x14ac:dyDescent="0.25">
      <c r="A626" s="9">
        <v>5</v>
      </c>
      <c r="B626" s="31" t="s">
        <v>55</v>
      </c>
      <c r="C626" s="8">
        <v>3852732</v>
      </c>
      <c r="D626" s="9" t="s">
        <v>56</v>
      </c>
      <c r="E626" s="9" t="s">
        <v>30</v>
      </c>
      <c r="F626" s="9" t="s">
        <v>26</v>
      </c>
      <c r="G626" s="32">
        <v>42676</v>
      </c>
      <c r="H626" s="32">
        <v>42676</v>
      </c>
      <c r="I626" s="11" t="s">
        <v>27</v>
      </c>
      <c r="J626" s="32"/>
      <c r="K626" s="12"/>
      <c r="L626" s="9"/>
      <c r="M626" s="32"/>
      <c r="N626" s="13"/>
      <c r="O626" s="141">
        <v>30</v>
      </c>
      <c r="P626" s="142">
        <v>2</v>
      </c>
      <c r="Q626" s="16">
        <f>+O626-P626</f>
        <v>28</v>
      </c>
      <c r="R626" s="25"/>
      <c r="S626" s="102"/>
    </row>
    <row r="627" spans="1:19" x14ac:dyDescent="0.25">
      <c r="A627" s="9">
        <v>6</v>
      </c>
      <c r="B627" s="31" t="s">
        <v>93</v>
      </c>
      <c r="C627" s="8">
        <v>43083772</v>
      </c>
      <c r="D627" s="9" t="s">
        <v>62</v>
      </c>
      <c r="E627" s="9" t="s">
        <v>30</v>
      </c>
      <c r="F627" s="9" t="s">
        <v>59</v>
      </c>
      <c r="G627" s="10">
        <v>42802</v>
      </c>
      <c r="H627" s="10">
        <v>43259</v>
      </c>
      <c r="I627" s="10">
        <v>43380</v>
      </c>
      <c r="J627" s="32" t="s">
        <v>136</v>
      </c>
      <c r="K627" s="23" t="s">
        <v>123</v>
      </c>
      <c r="L627" s="9">
        <v>9958926</v>
      </c>
      <c r="M627" s="10">
        <v>43167</v>
      </c>
      <c r="N627" s="13">
        <v>1933.6</v>
      </c>
      <c r="O627" s="16">
        <v>30</v>
      </c>
      <c r="P627" s="36">
        <f>10+10</f>
        <v>20</v>
      </c>
      <c r="Q627" s="16">
        <f>+O627-P627</f>
        <v>10</v>
      </c>
      <c r="R627" s="30"/>
      <c r="S627" s="7"/>
    </row>
    <row r="628" spans="1:19" ht="25.5" x14ac:dyDescent="0.25">
      <c r="A628" s="9">
        <v>7</v>
      </c>
      <c r="B628" s="41" t="s">
        <v>64</v>
      </c>
      <c r="C628" s="132">
        <v>47366375</v>
      </c>
      <c r="D628" s="39" t="s">
        <v>62</v>
      </c>
      <c r="E628" s="39" t="s">
        <v>30</v>
      </c>
      <c r="F628" s="39" t="s">
        <v>59</v>
      </c>
      <c r="G628" s="40">
        <v>42353</v>
      </c>
      <c r="H628" s="133">
        <v>43266</v>
      </c>
      <c r="I628" s="133">
        <v>43387</v>
      </c>
      <c r="J628" s="133" t="s">
        <v>136</v>
      </c>
      <c r="K628" s="35"/>
      <c r="L628" s="12"/>
      <c r="M628" s="12"/>
      <c r="N628" s="13"/>
      <c r="O628" s="39"/>
      <c r="P628" s="36"/>
      <c r="Q628" s="16"/>
      <c r="R628" s="30"/>
      <c r="S628" s="102" t="s">
        <v>116</v>
      </c>
    </row>
    <row r="629" spans="1:19" x14ac:dyDescent="0.25">
      <c r="A629" s="9">
        <v>8</v>
      </c>
      <c r="B629" s="31" t="s">
        <v>88</v>
      </c>
      <c r="C629" s="8">
        <v>43469277</v>
      </c>
      <c r="D629" s="9" t="s">
        <v>48</v>
      </c>
      <c r="E629" s="9" t="s">
        <v>80</v>
      </c>
      <c r="F629" s="9" t="s">
        <v>59</v>
      </c>
      <c r="G629" s="32">
        <v>43009</v>
      </c>
      <c r="H629" s="10">
        <v>43252</v>
      </c>
      <c r="I629" s="10">
        <v>43404</v>
      </c>
      <c r="J629" s="32" t="s">
        <v>171</v>
      </c>
      <c r="K629" s="35" t="s">
        <v>195</v>
      </c>
      <c r="L629" s="12" t="s">
        <v>196</v>
      </c>
      <c r="M629" s="12" t="s">
        <v>197</v>
      </c>
      <c r="N629" s="13">
        <v>2553.9</v>
      </c>
      <c r="O629" s="28">
        <v>30</v>
      </c>
      <c r="P629" s="36">
        <f>5+10</f>
        <v>15</v>
      </c>
      <c r="Q629" s="36">
        <f>+O629-P629</f>
        <v>15</v>
      </c>
      <c r="R629" s="30"/>
      <c r="S629" s="30"/>
    </row>
    <row r="630" spans="1:19" x14ac:dyDescent="0.25">
      <c r="A630" s="9">
        <v>9</v>
      </c>
      <c r="B630" s="31" t="s">
        <v>84</v>
      </c>
      <c r="C630" s="8">
        <v>73133868</v>
      </c>
      <c r="D630" s="9" t="s">
        <v>62</v>
      </c>
      <c r="E630" s="9" t="s">
        <v>37</v>
      </c>
      <c r="F630" s="9" t="s">
        <v>59</v>
      </c>
      <c r="G630" s="10">
        <v>42795</v>
      </c>
      <c r="H630" s="10">
        <v>43252</v>
      </c>
      <c r="I630" s="10">
        <v>43404</v>
      </c>
      <c r="J630" s="10" t="s">
        <v>171</v>
      </c>
      <c r="K630" s="23" t="s">
        <v>123</v>
      </c>
      <c r="L630" s="23" t="s">
        <v>122</v>
      </c>
      <c r="M630" s="10">
        <v>43160</v>
      </c>
      <c r="N630" s="13">
        <v>1652.4</v>
      </c>
      <c r="O630" s="39">
        <v>30</v>
      </c>
      <c r="P630" s="36">
        <v>7</v>
      </c>
      <c r="Q630" s="16">
        <f>+O630-P630</f>
        <v>23</v>
      </c>
      <c r="R630" s="30"/>
      <c r="S630" s="30"/>
    </row>
    <row r="631" spans="1:19" x14ac:dyDescent="0.25">
      <c r="A631" s="9">
        <v>10</v>
      </c>
      <c r="B631" s="31" t="s">
        <v>73</v>
      </c>
      <c r="C631" s="8">
        <v>75600963</v>
      </c>
      <c r="D631" s="9" t="s">
        <v>62</v>
      </c>
      <c r="E631" s="9" t="s">
        <v>37</v>
      </c>
      <c r="F631" s="9" t="s">
        <v>59</v>
      </c>
      <c r="G631" s="32">
        <v>42614</v>
      </c>
      <c r="H631" s="40">
        <v>42948</v>
      </c>
      <c r="I631" s="40">
        <v>43404</v>
      </c>
      <c r="J631" s="10" t="s">
        <v>60</v>
      </c>
      <c r="K631" s="12" t="s">
        <v>187</v>
      </c>
      <c r="L631" s="9" t="s">
        <v>188</v>
      </c>
      <c r="M631" s="32">
        <v>43348</v>
      </c>
      <c r="N631" s="13">
        <v>2014.4</v>
      </c>
      <c r="O631" s="9">
        <v>30</v>
      </c>
      <c r="P631" s="36">
        <v>24</v>
      </c>
      <c r="Q631" s="16">
        <f>+O631-P631</f>
        <v>6</v>
      </c>
      <c r="R631" s="30"/>
      <c r="S631" s="103"/>
    </row>
    <row r="632" spans="1:19" x14ac:dyDescent="0.25">
      <c r="A632" s="9">
        <v>11</v>
      </c>
      <c r="B632" s="31" t="s">
        <v>82</v>
      </c>
      <c r="C632" s="8">
        <v>3853012</v>
      </c>
      <c r="D632" s="9" t="s">
        <v>48</v>
      </c>
      <c r="E632" s="9" t="s">
        <v>58</v>
      </c>
      <c r="F632" s="9" t="s">
        <v>59</v>
      </c>
      <c r="G632" s="32">
        <v>42461</v>
      </c>
      <c r="H632" s="10">
        <v>43252</v>
      </c>
      <c r="I632" s="10">
        <v>43404</v>
      </c>
      <c r="J632" s="10" t="s">
        <v>136</v>
      </c>
      <c r="K632" s="23" t="s">
        <v>137</v>
      </c>
      <c r="L632" s="23" t="s">
        <v>140</v>
      </c>
      <c r="M632" s="10">
        <v>43191</v>
      </c>
      <c r="N632" s="13">
        <v>2841.5</v>
      </c>
      <c r="O632" s="39">
        <v>30</v>
      </c>
      <c r="P632" s="36">
        <f>12+10+8</f>
        <v>30</v>
      </c>
      <c r="Q632" s="16">
        <f>+O632-P632</f>
        <v>0</v>
      </c>
      <c r="R632" s="30"/>
      <c r="S632" s="102"/>
    </row>
    <row r="633" spans="1:19" x14ac:dyDescent="0.25">
      <c r="A633" s="9">
        <v>12</v>
      </c>
      <c r="B633" s="31" t="s">
        <v>92</v>
      </c>
      <c r="C633" s="8">
        <v>46941245</v>
      </c>
      <c r="D633" s="9" t="s">
        <v>62</v>
      </c>
      <c r="E633" s="9" t="s">
        <v>30</v>
      </c>
      <c r="F633" s="9" t="s">
        <v>59</v>
      </c>
      <c r="G633" s="32">
        <v>43009</v>
      </c>
      <c r="H633" s="10">
        <v>43282</v>
      </c>
      <c r="I633" s="10">
        <v>43404</v>
      </c>
      <c r="J633" s="32" t="s">
        <v>147</v>
      </c>
      <c r="K633" s="35" t="s">
        <v>195</v>
      </c>
      <c r="L633" s="12" t="s">
        <v>200</v>
      </c>
      <c r="M633" s="12" t="s">
        <v>201</v>
      </c>
      <c r="N633" s="13">
        <v>1782.6</v>
      </c>
      <c r="O633" s="28">
        <v>30</v>
      </c>
      <c r="P633" s="36">
        <f>11+2</f>
        <v>13</v>
      </c>
      <c r="Q633" s="16">
        <f>+O633-P633</f>
        <v>17</v>
      </c>
      <c r="R633" s="30"/>
      <c r="S633" s="103"/>
    </row>
    <row r="634" spans="1:19" x14ac:dyDescent="0.25">
      <c r="A634" s="9">
        <v>13</v>
      </c>
      <c r="B634" s="31" t="s">
        <v>167</v>
      </c>
      <c r="C634" s="8">
        <v>77038701</v>
      </c>
      <c r="D634" s="9" t="s">
        <v>168</v>
      </c>
      <c r="E634" s="9" t="s">
        <v>30</v>
      </c>
      <c r="F634" s="9" t="s">
        <v>59</v>
      </c>
      <c r="G634" s="32">
        <v>43315</v>
      </c>
      <c r="H634" s="10">
        <v>43315</v>
      </c>
      <c r="I634" s="10">
        <v>43406</v>
      </c>
      <c r="J634" s="32" t="s">
        <v>60</v>
      </c>
      <c r="K634" s="35"/>
      <c r="L634" s="12"/>
      <c r="M634" s="12"/>
      <c r="N634" s="13"/>
      <c r="O634" s="28"/>
      <c r="P634" s="36"/>
      <c r="Q634" s="36"/>
      <c r="R634" s="30"/>
      <c r="S634" s="103"/>
    </row>
    <row r="635" spans="1:19" x14ac:dyDescent="0.25">
      <c r="A635" s="9">
        <v>14</v>
      </c>
      <c r="B635" s="31" t="s">
        <v>169</v>
      </c>
      <c r="C635" s="8">
        <v>72889097</v>
      </c>
      <c r="D635" s="9" t="s">
        <v>170</v>
      </c>
      <c r="E635" s="9" t="s">
        <v>30</v>
      </c>
      <c r="F635" s="9" t="s">
        <v>59</v>
      </c>
      <c r="G635" s="32">
        <v>43315</v>
      </c>
      <c r="H635" s="10">
        <v>43315</v>
      </c>
      <c r="I635" s="10">
        <v>43406</v>
      </c>
      <c r="J635" s="32" t="s">
        <v>60</v>
      </c>
      <c r="K635" s="35"/>
      <c r="L635" s="12"/>
      <c r="M635" s="12"/>
      <c r="N635" s="13"/>
      <c r="O635" s="28"/>
      <c r="P635" s="36"/>
      <c r="Q635" s="36"/>
      <c r="R635" s="30"/>
      <c r="S635" s="103"/>
    </row>
    <row r="636" spans="1:19" x14ac:dyDescent="0.25">
      <c r="A636" s="9">
        <v>15</v>
      </c>
      <c r="B636" s="31" t="s">
        <v>101</v>
      </c>
      <c r="C636" s="8">
        <v>3853646</v>
      </c>
      <c r="D636" s="9" t="s">
        <v>48</v>
      </c>
      <c r="E636" s="9" t="s">
        <v>80</v>
      </c>
      <c r="F636" s="9" t="s">
        <v>59</v>
      </c>
      <c r="G636" s="32">
        <v>43109</v>
      </c>
      <c r="H636" s="32">
        <v>43290</v>
      </c>
      <c r="I636" s="10">
        <v>43412</v>
      </c>
      <c r="J636" s="10" t="s">
        <v>136</v>
      </c>
      <c r="K636" s="35"/>
      <c r="L636" s="12"/>
      <c r="M636" s="12"/>
      <c r="N636" s="13"/>
      <c r="O636" s="28"/>
      <c r="P636" s="36"/>
      <c r="Q636" s="36"/>
      <c r="R636" s="38"/>
      <c r="S636" s="38"/>
    </row>
    <row r="637" spans="1:19" x14ac:dyDescent="0.25">
      <c r="A637" s="9">
        <v>16</v>
      </c>
      <c r="B637" s="31" t="s">
        <v>134</v>
      </c>
      <c r="C637" s="8">
        <v>3898666</v>
      </c>
      <c r="D637" s="9" t="s">
        <v>48</v>
      </c>
      <c r="E637" s="9" t="s">
        <v>37</v>
      </c>
      <c r="F637" s="9" t="s">
        <v>59</v>
      </c>
      <c r="G637" s="32">
        <v>43200</v>
      </c>
      <c r="H637" s="32">
        <v>43291</v>
      </c>
      <c r="I637" s="32">
        <v>43413</v>
      </c>
      <c r="J637" s="10" t="s">
        <v>136</v>
      </c>
      <c r="K637" s="53"/>
      <c r="L637" s="53"/>
      <c r="M637" s="53"/>
      <c r="N637" s="53"/>
      <c r="O637" s="53"/>
      <c r="P637" s="53"/>
      <c r="Q637" s="53"/>
      <c r="R637" s="53"/>
      <c r="S637" s="53"/>
    </row>
    <row r="638" spans="1:19" ht="25.5" x14ac:dyDescent="0.25">
      <c r="A638" s="9">
        <v>17</v>
      </c>
      <c r="B638" s="31" t="s">
        <v>133</v>
      </c>
      <c r="C638" s="8">
        <v>3866210</v>
      </c>
      <c r="D638" s="9" t="s">
        <v>48</v>
      </c>
      <c r="E638" s="9" t="s">
        <v>58</v>
      </c>
      <c r="F638" s="9" t="s">
        <v>59</v>
      </c>
      <c r="G638" s="32">
        <v>43200</v>
      </c>
      <c r="H638" s="32">
        <v>43291</v>
      </c>
      <c r="I638" s="32">
        <v>43413</v>
      </c>
      <c r="J638" s="10" t="s">
        <v>136</v>
      </c>
      <c r="K638" s="53"/>
      <c r="L638" s="53"/>
      <c r="M638" s="53"/>
      <c r="N638" s="53"/>
      <c r="O638" s="53"/>
      <c r="P638" s="53"/>
      <c r="Q638" s="53"/>
      <c r="R638" s="53"/>
      <c r="S638" s="103" t="s">
        <v>207</v>
      </c>
    </row>
    <row r="639" spans="1:19" x14ac:dyDescent="0.25">
      <c r="A639" s="9">
        <v>18</v>
      </c>
      <c r="B639" s="31" t="s">
        <v>61</v>
      </c>
      <c r="C639" s="8">
        <v>47055672</v>
      </c>
      <c r="D639" s="9" t="s">
        <v>62</v>
      </c>
      <c r="E639" s="9" t="s">
        <v>37</v>
      </c>
      <c r="F639" s="9" t="s">
        <v>59</v>
      </c>
      <c r="G639" s="32">
        <v>42835</v>
      </c>
      <c r="H639" s="10">
        <v>43291</v>
      </c>
      <c r="I639" s="10">
        <v>43413</v>
      </c>
      <c r="J639" s="10" t="s">
        <v>136</v>
      </c>
      <c r="K639" s="121" t="s">
        <v>137</v>
      </c>
      <c r="L639" s="42" t="s">
        <v>138</v>
      </c>
      <c r="M639" s="42" t="s">
        <v>148</v>
      </c>
      <c r="N639" s="122">
        <v>1819.7</v>
      </c>
      <c r="O639" s="123">
        <v>30</v>
      </c>
      <c r="P639" s="36">
        <v>3</v>
      </c>
      <c r="Q639" s="36">
        <f>+O639-P639</f>
        <v>27</v>
      </c>
      <c r="R639" s="38"/>
      <c r="S639" s="103"/>
    </row>
    <row r="640" spans="1:19" s="37" customFormat="1" x14ac:dyDescent="0.25">
      <c r="A640" s="9">
        <v>19</v>
      </c>
      <c r="B640" s="31" t="s">
        <v>76</v>
      </c>
      <c r="C640" s="8">
        <v>3853765</v>
      </c>
      <c r="D640" s="9" t="s">
        <v>48</v>
      </c>
      <c r="E640" s="9" t="s">
        <v>58</v>
      </c>
      <c r="F640" s="9" t="s">
        <v>59</v>
      </c>
      <c r="G640" s="32">
        <v>42867</v>
      </c>
      <c r="H640" s="10">
        <v>43355</v>
      </c>
      <c r="I640" s="10">
        <v>43415</v>
      </c>
      <c r="J640" s="10" t="s">
        <v>198</v>
      </c>
      <c r="K640" s="23" t="s">
        <v>156</v>
      </c>
      <c r="L640" s="128">
        <v>9959155</v>
      </c>
      <c r="M640" s="129">
        <v>43241</v>
      </c>
      <c r="N640" s="13">
        <v>2750.2</v>
      </c>
      <c r="O640" s="128">
        <v>30</v>
      </c>
      <c r="P640" s="128">
        <f>10+10</f>
        <v>20</v>
      </c>
      <c r="Q640" s="128">
        <f>+O640-P640</f>
        <v>10</v>
      </c>
      <c r="R640" s="43"/>
      <c r="S640" s="43"/>
    </row>
    <row r="641" spans="1:19" ht="25.5" x14ac:dyDescent="0.25">
      <c r="A641" s="9">
        <v>20</v>
      </c>
      <c r="B641" s="31" t="s">
        <v>193</v>
      </c>
      <c r="C641" s="8">
        <v>3850938</v>
      </c>
      <c r="D641" s="9" t="s">
        <v>129</v>
      </c>
      <c r="E641" s="9" t="s">
        <v>194</v>
      </c>
      <c r="F641" s="9" t="s">
        <v>59</v>
      </c>
      <c r="G641" s="32">
        <v>43360</v>
      </c>
      <c r="H641" s="10">
        <v>43360</v>
      </c>
      <c r="I641" s="10">
        <v>43420</v>
      </c>
      <c r="J641" s="10" t="s">
        <v>89</v>
      </c>
      <c r="K641" s="35"/>
      <c r="L641" s="12"/>
      <c r="M641" s="12"/>
      <c r="N641" s="13"/>
      <c r="O641" s="39"/>
      <c r="P641" s="36"/>
      <c r="Q641" s="16"/>
      <c r="R641" s="30"/>
      <c r="S641" s="103" t="s">
        <v>202</v>
      </c>
    </row>
    <row r="642" spans="1:19" x14ac:dyDescent="0.25">
      <c r="A642" s="9">
        <v>21</v>
      </c>
      <c r="B642" s="31" t="s">
        <v>175</v>
      </c>
      <c r="C642" s="8">
        <v>239928</v>
      </c>
      <c r="D642" s="9" t="s">
        <v>48</v>
      </c>
      <c r="E642" s="9" t="s">
        <v>30</v>
      </c>
      <c r="F642" s="9" t="s">
        <v>59</v>
      </c>
      <c r="G642" s="32">
        <v>43327</v>
      </c>
      <c r="H642" s="10">
        <v>43330</v>
      </c>
      <c r="I642" s="10">
        <v>43421</v>
      </c>
      <c r="J642" s="10" t="s">
        <v>60</v>
      </c>
      <c r="K642" s="121"/>
      <c r="L642" s="42"/>
      <c r="M642" s="42"/>
      <c r="N642" s="122"/>
      <c r="O642" s="123"/>
      <c r="P642" s="36"/>
      <c r="Q642" s="36"/>
      <c r="R642" s="38"/>
      <c r="S642" s="103"/>
    </row>
    <row r="643" spans="1:19" x14ac:dyDescent="0.25">
      <c r="A643" s="9">
        <v>22</v>
      </c>
      <c r="B643" s="31" t="s">
        <v>184</v>
      </c>
      <c r="C643" s="8">
        <v>47495802</v>
      </c>
      <c r="D643" s="9" t="s">
        <v>62</v>
      </c>
      <c r="E643" s="9" t="s">
        <v>37</v>
      </c>
      <c r="F643" s="9" t="s">
        <v>59</v>
      </c>
      <c r="G643" s="32">
        <v>43362</v>
      </c>
      <c r="H643" s="10">
        <v>43362</v>
      </c>
      <c r="I643" s="10">
        <v>43422</v>
      </c>
      <c r="J643" s="10" t="s">
        <v>89</v>
      </c>
      <c r="K643" s="121"/>
      <c r="L643" s="42"/>
      <c r="M643" s="42"/>
      <c r="N643" s="122"/>
      <c r="O643" s="123"/>
      <c r="P643" s="36"/>
      <c r="Q643" s="36"/>
      <c r="R643" s="38"/>
      <c r="S643" s="103"/>
    </row>
    <row r="644" spans="1:19" s="37" customFormat="1" x14ac:dyDescent="0.25">
      <c r="A644" s="9">
        <v>23</v>
      </c>
      <c r="B644" s="31" t="s">
        <v>163</v>
      </c>
      <c r="C644" s="8">
        <v>42067062</v>
      </c>
      <c r="D644" s="9" t="s">
        <v>62</v>
      </c>
      <c r="E644" s="9" t="s">
        <v>37</v>
      </c>
      <c r="F644" s="9" t="s">
        <v>59</v>
      </c>
      <c r="G644" s="32">
        <v>43282</v>
      </c>
      <c r="H644" s="40">
        <v>43374</v>
      </c>
      <c r="I644" s="40">
        <v>43434</v>
      </c>
      <c r="J644" s="10" t="s">
        <v>60</v>
      </c>
      <c r="K644" s="7"/>
      <c r="L644" s="9"/>
      <c r="M644" s="9"/>
      <c r="N644" s="13"/>
      <c r="O644" s="9"/>
      <c r="P644" s="36"/>
      <c r="Q644" s="16"/>
      <c r="R644" s="30"/>
      <c r="S644" s="7"/>
    </row>
    <row r="645" spans="1:19" x14ac:dyDescent="0.25">
      <c r="A645" s="9">
        <v>24</v>
      </c>
      <c r="B645" s="41" t="s">
        <v>70</v>
      </c>
      <c r="C645" s="42" t="s">
        <v>71</v>
      </c>
      <c r="D645" s="39" t="s">
        <v>48</v>
      </c>
      <c r="E645" s="39" t="s">
        <v>58</v>
      </c>
      <c r="F645" s="39" t="s">
        <v>59</v>
      </c>
      <c r="G645" s="40">
        <v>42614</v>
      </c>
      <c r="H645" s="40">
        <v>43344</v>
      </c>
      <c r="I645" s="40">
        <v>43434</v>
      </c>
      <c r="J645" s="10" t="s">
        <v>60</v>
      </c>
      <c r="K645" s="12" t="s">
        <v>187</v>
      </c>
      <c r="L645" s="9" t="s">
        <v>188</v>
      </c>
      <c r="M645" s="32">
        <v>43348</v>
      </c>
      <c r="N645" s="13">
        <v>2686.3</v>
      </c>
      <c r="O645" s="39">
        <v>30</v>
      </c>
      <c r="P645" s="36">
        <f>12+18</f>
        <v>30</v>
      </c>
      <c r="Q645" s="36">
        <f>+O645-P645</f>
        <v>0</v>
      </c>
      <c r="R645" s="30"/>
      <c r="S645" s="103"/>
    </row>
    <row r="646" spans="1:19" x14ac:dyDescent="0.25">
      <c r="A646" s="9">
        <v>25</v>
      </c>
      <c r="B646" s="31" t="s">
        <v>127</v>
      </c>
      <c r="C646" s="12" t="s">
        <v>128</v>
      </c>
      <c r="D646" s="9" t="s">
        <v>129</v>
      </c>
      <c r="E646" s="9" t="s">
        <v>30</v>
      </c>
      <c r="F646" s="9" t="s">
        <v>59</v>
      </c>
      <c r="G646" s="32">
        <v>43160</v>
      </c>
      <c r="H646" s="32">
        <v>43252</v>
      </c>
      <c r="I646" s="10">
        <v>43434</v>
      </c>
      <c r="J646" s="10" t="s">
        <v>81</v>
      </c>
      <c r="K646" s="35"/>
      <c r="L646" s="12"/>
      <c r="M646" s="12"/>
      <c r="N646" s="13"/>
      <c r="O646" s="28"/>
      <c r="P646" s="36"/>
      <c r="Q646" s="36"/>
      <c r="R646" s="38"/>
      <c r="S646" s="38"/>
    </row>
    <row r="647" spans="1:19" x14ac:dyDescent="0.25">
      <c r="A647" s="9">
        <v>26</v>
      </c>
      <c r="B647" s="31" t="s">
        <v>179</v>
      </c>
      <c r="C647" s="12" t="s">
        <v>180</v>
      </c>
      <c r="D647" s="9" t="s">
        <v>181</v>
      </c>
      <c r="E647" s="9" t="s">
        <v>80</v>
      </c>
      <c r="F647" s="9" t="s">
        <v>59</v>
      </c>
      <c r="G647" s="32">
        <v>43344</v>
      </c>
      <c r="H647" s="32">
        <v>43344</v>
      </c>
      <c r="I647" s="10">
        <v>43434</v>
      </c>
      <c r="J647" s="10" t="s">
        <v>60</v>
      </c>
      <c r="K647" s="35"/>
      <c r="L647" s="12"/>
      <c r="M647" s="12"/>
      <c r="N647" s="13"/>
      <c r="O647" s="28"/>
      <c r="P647" s="36"/>
      <c r="Q647" s="36"/>
      <c r="R647" s="38"/>
      <c r="S647" s="38"/>
    </row>
    <row r="648" spans="1:19" x14ac:dyDescent="0.25">
      <c r="A648" s="9">
        <v>27</v>
      </c>
      <c r="B648" s="31" t="s">
        <v>85</v>
      </c>
      <c r="C648" s="8">
        <v>42182678</v>
      </c>
      <c r="D648" s="9" t="s">
        <v>48</v>
      </c>
      <c r="E648" s="9" t="s">
        <v>30</v>
      </c>
      <c r="F648" s="9" t="s">
        <v>59</v>
      </c>
      <c r="G648" s="10">
        <v>42795</v>
      </c>
      <c r="H648" s="10">
        <v>43374</v>
      </c>
      <c r="I648" s="10">
        <v>43434</v>
      </c>
      <c r="J648" s="10" t="s">
        <v>136</v>
      </c>
      <c r="K648" s="23" t="s">
        <v>123</v>
      </c>
      <c r="L648" s="9">
        <v>9958915</v>
      </c>
      <c r="M648" s="10">
        <v>43160</v>
      </c>
      <c r="N648" s="13">
        <v>2750.2</v>
      </c>
      <c r="O648" s="16">
        <v>30</v>
      </c>
      <c r="P648" s="36">
        <f>11+10</f>
        <v>21</v>
      </c>
      <c r="Q648" s="128">
        <f>+O648-P648</f>
        <v>9</v>
      </c>
      <c r="R648" s="30"/>
      <c r="S648" s="7"/>
    </row>
    <row r="649" spans="1:19" x14ac:dyDescent="0.25">
      <c r="A649" s="9">
        <v>28</v>
      </c>
      <c r="B649" s="31" t="s">
        <v>185</v>
      </c>
      <c r="C649" s="12" t="s">
        <v>186</v>
      </c>
      <c r="D649" s="9" t="s">
        <v>48</v>
      </c>
      <c r="E649" s="9" t="s">
        <v>58</v>
      </c>
      <c r="F649" s="9" t="s">
        <v>59</v>
      </c>
      <c r="G649" s="32">
        <v>43360</v>
      </c>
      <c r="H649" s="32">
        <v>43360</v>
      </c>
      <c r="I649" s="10">
        <v>43450</v>
      </c>
      <c r="J649" s="10" t="s">
        <v>60</v>
      </c>
      <c r="K649" s="35"/>
      <c r="L649" s="12"/>
      <c r="M649" s="12"/>
      <c r="N649" s="13"/>
      <c r="O649" s="28"/>
      <c r="P649" s="36"/>
      <c r="Q649" s="36"/>
      <c r="R649" s="38"/>
      <c r="S649" s="38"/>
    </row>
    <row r="650" spans="1:19" s="37" customFormat="1" x14ac:dyDescent="0.25">
      <c r="A650" s="9">
        <v>29</v>
      </c>
      <c r="B650" s="41" t="s">
        <v>79</v>
      </c>
      <c r="C650" s="132">
        <v>3853711</v>
      </c>
      <c r="D650" s="39" t="s">
        <v>62</v>
      </c>
      <c r="E650" s="39" t="s">
        <v>80</v>
      </c>
      <c r="F650" s="39" t="s">
        <v>59</v>
      </c>
      <c r="G650" s="40">
        <v>42065</v>
      </c>
      <c r="H650" s="40">
        <v>43374</v>
      </c>
      <c r="I650" s="40">
        <v>43465</v>
      </c>
      <c r="J650" s="40" t="s">
        <v>136</v>
      </c>
      <c r="K650" s="42" t="s">
        <v>123</v>
      </c>
      <c r="L650" s="39">
        <v>9958916</v>
      </c>
      <c r="M650" s="40">
        <v>43160</v>
      </c>
      <c r="N650" s="122">
        <v>1947.9</v>
      </c>
      <c r="O650" s="39">
        <v>30</v>
      </c>
      <c r="P650" s="36"/>
      <c r="Q650" s="134">
        <v>30</v>
      </c>
      <c r="R650" s="30"/>
      <c r="S650" s="103"/>
    </row>
    <row r="651" spans="1:19" x14ac:dyDescent="0.25">
      <c r="A651" s="9">
        <v>30</v>
      </c>
      <c r="B651" s="31" t="s">
        <v>74</v>
      </c>
      <c r="C651" s="8">
        <v>3851191</v>
      </c>
      <c r="D651" s="9" t="s">
        <v>48</v>
      </c>
      <c r="E651" s="9" t="s">
        <v>58</v>
      </c>
      <c r="F651" s="9" t="s">
        <v>59</v>
      </c>
      <c r="G651" s="32">
        <v>42586</v>
      </c>
      <c r="H651" s="32">
        <v>42982</v>
      </c>
      <c r="I651" s="32">
        <v>43468</v>
      </c>
      <c r="J651" s="32" t="s">
        <v>147</v>
      </c>
      <c r="K651" s="12" t="s">
        <v>172</v>
      </c>
      <c r="L651" s="9">
        <v>9959410</v>
      </c>
      <c r="M651" s="32">
        <v>43316</v>
      </c>
      <c r="N651" s="13">
        <v>2478.3000000000002</v>
      </c>
      <c r="O651" s="9">
        <v>30</v>
      </c>
      <c r="P651" s="36">
        <f>5+10</f>
        <v>15</v>
      </c>
      <c r="Q651" s="16">
        <f>+O651-P651</f>
        <v>15</v>
      </c>
      <c r="R651" s="30"/>
      <c r="S651" s="102"/>
    </row>
    <row r="652" spans="1:19" x14ac:dyDescent="0.25">
      <c r="A652" s="9">
        <v>31</v>
      </c>
      <c r="B652" s="31" t="s">
        <v>111</v>
      </c>
      <c r="C652" s="12" t="s">
        <v>112</v>
      </c>
      <c r="D652" s="9" t="s">
        <v>48</v>
      </c>
      <c r="E652" s="9" t="s">
        <v>58</v>
      </c>
      <c r="F652" s="9" t="s">
        <v>59</v>
      </c>
      <c r="G652" s="32">
        <v>43144</v>
      </c>
      <c r="H652" s="32">
        <v>43356</v>
      </c>
      <c r="I652" s="10">
        <v>43477</v>
      </c>
      <c r="J652" s="10" t="s">
        <v>136</v>
      </c>
      <c r="K652" s="35"/>
      <c r="L652" s="12"/>
      <c r="M652" s="12"/>
      <c r="N652" s="13"/>
      <c r="O652" s="28"/>
      <c r="P652" s="36"/>
      <c r="Q652" s="36"/>
      <c r="R652" s="38"/>
      <c r="S652" s="38"/>
    </row>
    <row r="653" spans="1:19" ht="29.25" x14ac:dyDescent="0.25">
      <c r="A653" s="9">
        <v>32</v>
      </c>
      <c r="B653" s="31" t="s">
        <v>145</v>
      </c>
      <c r="C653" s="8">
        <v>70060538</v>
      </c>
      <c r="D653" s="144" t="s">
        <v>166</v>
      </c>
      <c r="E653" s="9" t="s">
        <v>30</v>
      </c>
      <c r="F653" s="9" t="s">
        <v>59</v>
      </c>
      <c r="G653" s="32">
        <v>43313</v>
      </c>
      <c r="H653" s="32">
        <v>43313</v>
      </c>
      <c r="I653" s="10">
        <v>43496</v>
      </c>
      <c r="J653" s="10" t="s">
        <v>81</v>
      </c>
      <c r="K653" s="35"/>
      <c r="L653" s="12"/>
      <c r="M653" s="12"/>
      <c r="N653" s="13"/>
      <c r="O653" s="28"/>
      <c r="P653" s="36"/>
      <c r="Q653" s="36"/>
      <c r="R653" s="38"/>
      <c r="S653" s="38"/>
    </row>
    <row r="654" spans="1:19" x14ac:dyDescent="0.25">
      <c r="A654" s="9">
        <v>33</v>
      </c>
      <c r="B654" s="31" t="s">
        <v>86</v>
      </c>
      <c r="C654" s="8">
        <v>44804254</v>
      </c>
      <c r="D654" s="9" t="s">
        <v>87</v>
      </c>
      <c r="E654" s="9" t="s">
        <v>37</v>
      </c>
      <c r="F654" s="9" t="s">
        <v>59</v>
      </c>
      <c r="G654" s="32">
        <v>42980</v>
      </c>
      <c r="H654" s="10">
        <v>43345</v>
      </c>
      <c r="I654" s="10">
        <v>43525</v>
      </c>
      <c r="J654" s="10" t="s">
        <v>81</v>
      </c>
      <c r="K654" s="12" t="s">
        <v>187</v>
      </c>
      <c r="L654" s="9" t="s">
        <v>188</v>
      </c>
      <c r="M654" s="32">
        <v>43348</v>
      </c>
      <c r="N654" s="13">
        <v>1650</v>
      </c>
      <c r="O654" s="28">
        <v>30</v>
      </c>
      <c r="P654" s="36">
        <f>5+10</f>
        <v>15</v>
      </c>
      <c r="Q654" s="36">
        <f>+O654-P654</f>
        <v>15</v>
      </c>
      <c r="R654" s="30"/>
      <c r="S654" s="103"/>
    </row>
    <row r="655" spans="1:19" x14ac:dyDescent="0.25">
      <c r="A655" s="9">
        <v>34</v>
      </c>
      <c r="B655" s="31" t="s">
        <v>150</v>
      </c>
      <c r="C655" s="12" t="s">
        <v>151</v>
      </c>
      <c r="D655" s="9" t="s">
        <v>53</v>
      </c>
      <c r="E655" s="9" t="s">
        <v>30</v>
      </c>
      <c r="F655" s="9" t="s">
        <v>59</v>
      </c>
      <c r="G655" s="32">
        <v>43252</v>
      </c>
      <c r="H655" s="32">
        <v>43252</v>
      </c>
      <c r="I655" s="10">
        <v>43616</v>
      </c>
      <c r="J655" s="10" t="s">
        <v>154</v>
      </c>
      <c r="K655" s="35"/>
      <c r="L655" s="12"/>
      <c r="M655" s="12"/>
      <c r="N655" s="13"/>
      <c r="O655" s="28"/>
      <c r="P655" s="36"/>
      <c r="Q655" s="36"/>
      <c r="R655" s="38"/>
      <c r="S655" s="38"/>
    </row>
    <row r="656" spans="1:19" x14ac:dyDescent="0.25">
      <c r="A656" s="58"/>
      <c r="B656" s="56" t="s">
        <v>190</v>
      </c>
      <c r="C656" s="97"/>
      <c r="D656" s="58"/>
      <c r="E656" s="58"/>
      <c r="F656" s="58"/>
      <c r="G656" s="59"/>
      <c r="H656" s="59"/>
      <c r="I656" s="60"/>
      <c r="J656" s="60"/>
      <c r="K656" s="96"/>
      <c r="L656" s="97"/>
      <c r="M656" s="97"/>
      <c r="N656" s="98"/>
      <c r="O656" s="99"/>
      <c r="P656" s="100"/>
      <c r="Q656" s="100"/>
      <c r="R656" s="101"/>
      <c r="S656" s="101"/>
    </row>
    <row r="657" spans="1:19" x14ac:dyDescent="0.25">
      <c r="A657" s="58"/>
      <c r="B657" s="56"/>
      <c r="C657" s="97"/>
      <c r="D657" s="58"/>
      <c r="E657" s="58"/>
      <c r="F657" s="58"/>
      <c r="G657" s="59"/>
      <c r="H657" s="59"/>
      <c r="I657" s="60"/>
      <c r="J657" s="60"/>
      <c r="K657" s="96"/>
      <c r="L657" s="97"/>
      <c r="M657" s="97"/>
      <c r="N657" s="98"/>
      <c r="O657" s="99"/>
      <c r="P657" s="100"/>
      <c r="Q657" s="100"/>
      <c r="R657" s="101"/>
      <c r="S657" s="101"/>
    </row>
    <row r="658" spans="1:19" x14ac:dyDescent="0.25">
      <c r="B658" s="56"/>
      <c r="K658" t="s">
        <v>205</v>
      </c>
    </row>
    <row r="662" spans="1:19" ht="20.25" x14ac:dyDescent="0.3">
      <c r="B662" s="180" t="s">
        <v>192</v>
      </c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</row>
    <row r="663" spans="1:19" ht="20.25" x14ac:dyDescent="0.3">
      <c r="A663" s="1"/>
      <c r="B663" s="180" t="s">
        <v>0</v>
      </c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</row>
    <row r="664" spans="1:19" ht="21" thickBot="1" x14ac:dyDescent="0.35">
      <c r="A664" s="1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</row>
    <row r="665" spans="1:19" ht="15.75" thickBot="1" x14ac:dyDescent="0.3">
      <c r="A665" s="179" t="s">
        <v>1</v>
      </c>
      <c r="B665" s="179" t="s">
        <v>2</v>
      </c>
      <c r="C665" s="179" t="s">
        <v>3</v>
      </c>
      <c r="D665" s="179" t="s">
        <v>4</v>
      </c>
      <c r="E665" s="179" t="s">
        <v>5</v>
      </c>
      <c r="F665" s="179" t="s">
        <v>6</v>
      </c>
      <c r="G665" s="181" t="s">
        <v>7</v>
      </c>
      <c r="H665" s="182" t="s">
        <v>8</v>
      </c>
      <c r="I665" s="182"/>
      <c r="J665" s="183" t="s">
        <v>9</v>
      </c>
      <c r="K665" s="182" t="s">
        <v>10</v>
      </c>
      <c r="L665" s="182"/>
      <c r="M665" s="182"/>
      <c r="N665" s="182"/>
      <c r="O665" s="182"/>
      <c r="P665" s="184" t="s">
        <v>120</v>
      </c>
      <c r="Q665" s="184"/>
      <c r="R665" s="181" t="s">
        <v>12</v>
      </c>
      <c r="S665" s="179" t="s">
        <v>13</v>
      </c>
    </row>
    <row r="666" spans="1:19" ht="15.75" thickBot="1" x14ac:dyDescent="0.3">
      <c r="A666" s="179"/>
      <c r="B666" s="179"/>
      <c r="C666" s="179"/>
      <c r="D666" s="179"/>
      <c r="E666" s="179"/>
      <c r="F666" s="179"/>
      <c r="G666" s="181"/>
      <c r="H666" s="165" t="s">
        <v>14</v>
      </c>
      <c r="I666" s="165" t="s">
        <v>15</v>
      </c>
      <c r="J666" s="183"/>
      <c r="K666" s="158" t="s">
        <v>16</v>
      </c>
      <c r="L666" s="158" t="s">
        <v>17</v>
      </c>
      <c r="M666" s="159" t="s">
        <v>18</v>
      </c>
      <c r="N666" s="158" t="s">
        <v>19</v>
      </c>
      <c r="O666" s="158" t="s">
        <v>20</v>
      </c>
      <c r="P666" s="158" t="s">
        <v>21</v>
      </c>
      <c r="Q666" s="158" t="s">
        <v>22</v>
      </c>
      <c r="R666" s="181"/>
      <c r="S666" s="179"/>
    </row>
    <row r="667" spans="1:19" x14ac:dyDescent="0.25">
      <c r="A667" s="149">
        <v>1</v>
      </c>
      <c r="B667" s="150" t="s">
        <v>23</v>
      </c>
      <c r="C667" s="151">
        <v>3852026</v>
      </c>
      <c r="D667" s="45" t="s">
        <v>24</v>
      </c>
      <c r="E667" s="45" t="s">
        <v>25</v>
      </c>
      <c r="F667" s="45" t="s">
        <v>26</v>
      </c>
      <c r="G667" s="109">
        <v>42856</v>
      </c>
      <c r="H667" s="109">
        <v>42856</v>
      </c>
      <c r="I667" s="152" t="s">
        <v>27</v>
      </c>
      <c r="J667" s="152"/>
      <c r="K667" s="153" t="s">
        <v>155</v>
      </c>
      <c r="L667" s="153" t="s">
        <v>157</v>
      </c>
      <c r="M667" s="153" t="s">
        <v>158</v>
      </c>
      <c r="N667" s="154">
        <v>5912</v>
      </c>
      <c r="O667" s="14">
        <v>30</v>
      </c>
      <c r="P667" s="155">
        <v>30</v>
      </c>
      <c r="Q667" s="156"/>
      <c r="R667" s="150"/>
      <c r="S667" s="150"/>
    </row>
    <row r="668" spans="1:19" x14ac:dyDescent="0.25">
      <c r="A668" s="9">
        <v>2</v>
      </c>
      <c r="B668" s="7" t="s">
        <v>28</v>
      </c>
      <c r="C668" s="17">
        <v>2842379</v>
      </c>
      <c r="D668" s="9" t="s">
        <v>29</v>
      </c>
      <c r="E668" s="9" t="s">
        <v>30</v>
      </c>
      <c r="F668" s="18" t="s">
        <v>26</v>
      </c>
      <c r="G668" s="10">
        <v>41641</v>
      </c>
      <c r="H668" s="10">
        <v>41641</v>
      </c>
      <c r="I668" s="11" t="s">
        <v>27</v>
      </c>
      <c r="J668" s="11"/>
      <c r="K668" s="12" t="s">
        <v>123</v>
      </c>
      <c r="L668" s="12" t="s">
        <v>124</v>
      </c>
      <c r="M668" s="12" t="s">
        <v>125</v>
      </c>
      <c r="N668" s="13">
        <v>4423</v>
      </c>
      <c r="O668" s="160">
        <v>30</v>
      </c>
      <c r="P668" s="142">
        <v>30</v>
      </c>
      <c r="Q668" s="21"/>
      <c r="R668" s="22"/>
      <c r="S668" s="22"/>
    </row>
    <row r="669" spans="1:19" ht="25.5" x14ac:dyDescent="0.25">
      <c r="A669" s="9">
        <v>3</v>
      </c>
      <c r="B669" s="7" t="s">
        <v>35</v>
      </c>
      <c r="C669" s="8">
        <v>46032383</v>
      </c>
      <c r="D669" s="9" t="s">
        <v>36</v>
      </c>
      <c r="E669" s="9" t="s">
        <v>37</v>
      </c>
      <c r="F669" s="9" t="s">
        <v>26</v>
      </c>
      <c r="G669" s="10">
        <v>41792</v>
      </c>
      <c r="H669" s="10">
        <v>41792</v>
      </c>
      <c r="I669" s="11" t="s">
        <v>27</v>
      </c>
      <c r="J669" s="11"/>
      <c r="K669" s="12" t="s">
        <v>155</v>
      </c>
      <c r="L669" s="23" t="s">
        <v>159</v>
      </c>
      <c r="M669" s="23" t="s">
        <v>158</v>
      </c>
      <c r="N669" s="130" t="s">
        <v>160</v>
      </c>
      <c r="O669" s="141">
        <v>30</v>
      </c>
      <c r="P669" s="142">
        <v>8</v>
      </c>
      <c r="Q669" s="16">
        <f t="shared" ref="Q669:Q676" si="6">+O669-P669</f>
        <v>22</v>
      </c>
      <c r="R669" s="25" t="s">
        <v>208</v>
      </c>
      <c r="S669" s="102"/>
    </row>
    <row r="670" spans="1:19" ht="25.5" x14ac:dyDescent="0.25">
      <c r="A670" s="9">
        <v>4</v>
      </c>
      <c r="B670" s="26" t="s">
        <v>47</v>
      </c>
      <c r="C670" s="8">
        <v>45817642</v>
      </c>
      <c r="D670" s="9" t="s">
        <v>48</v>
      </c>
      <c r="E670" s="9" t="s">
        <v>37</v>
      </c>
      <c r="F670" s="9" t="s">
        <v>26</v>
      </c>
      <c r="G670" s="10">
        <v>41123</v>
      </c>
      <c r="H670" s="10">
        <v>41123</v>
      </c>
      <c r="I670" s="11" t="s">
        <v>27</v>
      </c>
      <c r="J670" s="11"/>
      <c r="K670" s="12" t="s">
        <v>172</v>
      </c>
      <c r="L670" s="12" t="s">
        <v>173</v>
      </c>
      <c r="M670" s="12" t="s">
        <v>174</v>
      </c>
      <c r="N670" s="13">
        <v>2463.8000000000002</v>
      </c>
      <c r="O670" s="28">
        <v>30</v>
      </c>
      <c r="P670" s="36">
        <f>8+10</f>
        <v>18</v>
      </c>
      <c r="Q670" s="16">
        <f t="shared" si="6"/>
        <v>12</v>
      </c>
      <c r="R670" s="30" t="s">
        <v>210</v>
      </c>
      <c r="S670" s="102"/>
    </row>
    <row r="671" spans="1:19" x14ac:dyDescent="0.25">
      <c r="A671" s="9">
        <v>5</v>
      </c>
      <c r="B671" s="31" t="s">
        <v>55</v>
      </c>
      <c r="C671" s="8">
        <v>3852732</v>
      </c>
      <c r="D671" s="9" t="s">
        <v>56</v>
      </c>
      <c r="E671" s="9" t="s">
        <v>30</v>
      </c>
      <c r="F671" s="9" t="s">
        <v>26</v>
      </c>
      <c r="G671" s="32">
        <v>42676</v>
      </c>
      <c r="H671" s="32">
        <v>42676</v>
      </c>
      <c r="I671" s="11" t="s">
        <v>27</v>
      </c>
      <c r="J671" s="32"/>
      <c r="K671" s="12"/>
      <c r="L671" s="9"/>
      <c r="M671" s="32"/>
      <c r="N671" s="13"/>
      <c r="O671" s="141">
        <v>30</v>
      </c>
      <c r="P671" s="142">
        <v>2</v>
      </c>
      <c r="Q671" s="16">
        <f t="shared" si="6"/>
        <v>28</v>
      </c>
      <c r="R671" s="25"/>
      <c r="S671" s="102"/>
    </row>
    <row r="672" spans="1:19" x14ac:dyDescent="0.25">
      <c r="A672" s="9">
        <v>6</v>
      </c>
      <c r="B672" s="31" t="s">
        <v>88</v>
      </c>
      <c r="C672" s="8">
        <v>43469277</v>
      </c>
      <c r="D672" s="9" t="s">
        <v>48</v>
      </c>
      <c r="E672" s="9" t="s">
        <v>80</v>
      </c>
      <c r="F672" s="9" t="s">
        <v>59</v>
      </c>
      <c r="G672" s="32">
        <v>43009</v>
      </c>
      <c r="H672" s="10">
        <v>43252</v>
      </c>
      <c r="I672" s="10">
        <v>43404</v>
      </c>
      <c r="J672" s="32" t="s">
        <v>171</v>
      </c>
      <c r="K672" s="35" t="s">
        <v>195</v>
      </c>
      <c r="L672" s="12" t="s">
        <v>196</v>
      </c>
      <c r="M672" s="12" t="s">
        <v>197</v>
      </c>
      <c r="N672" s="13">
        <v>2553.9</v>
      </c>
      <c r="O672" s="28">
        <v>30</v>
      </c>
      <c r="P672" s="36">
        <f>5+10</f>
        <v>15</v>
      </c>
      <c r="Q672" s="36">
        <f t="shared" si="6"/>
        <v>15</v>
      </c>
      <c r="R672" s="30"/>
      <c r="S672" s="30"/>
    </row>
    <row r="673" spans="1:19" x14ac:dyDescent="0.25">
      <c r="A673" s="9">
        <v>7</v>
      </c>
      <c r="B673" s="31" t="s">
        <v>84</v>
      </c>
      <c r="C673" s="8">
        <v>73133868</v>
      </c>
      <c r="D673" s="9" t="s">
        <v>62</v>
      </c>
      <c r="E673" s="9" t="s">
        <v>37</v>
      </c>
      <c r="F673" s="9" t="s">
        <v>59</v>
      </c>
      <c r="G673" s="10">
        <v>42795</v>
      </c>
      <c r="H673" s="10">
        <v>43252</v>
      </c>
      <c r="I673" s="10">
        <v>43404</v>
      </c>
      <c r="J673" s="10" t="s">
        <v>171</v>
      </c>
      <c r="K673" s="23" t="s">
        <v>123</v>
      </c>
      <c r="L673" s="23" t="s">
        <v>122</v>
      </c>
      <c r="M673" s="10">
        <v>43160</v>
      </c>
      <c r="N673" s="13">
        <v>1652.4</v>
      </c>
      <c r="O673" s="39">
        <v>30</v>
      </c>
      <c r="P673" s="36">
        <v>7</v>
      </c>
      <c r="Q673" s="16">
        <f t="shared" si="6"/>
        <v>23</v>
      </c>
      <c r="R673" s="30"/>
      <c r="S673" s="30"/>
    </row>
    <row r="674" spans="1:19" x14ac:dyDescent="0.25">
      <c r="A674" s="9">
        <v>8</v>
      </c>
      <c r="B674" s="31" t="s">
        <v>73</v>
      </c>
      <c r="C674" s="8">
        <v>75600963</v>
      </c>
      <c r="D674" s="9" t="s">
        <v>62</v>
      </c>
      <c r="E674" s="9" t="s">
        <v>37</v>
      </c>
      <c r="F674" s="9" t="s">
        <v>59</v>
      </c>
      <c r="G674" s="32">
        <v>42614</v>
      </c>
      <c r="H674" s="40">
        <v>42948</v>
      </c>
      <c r="I674" s="40">
        <v>43404</v>
      </c>
      <c r="J674" s="10" t="s">
        <v>60</v>
      </c>
      <c r="K674" s="12" t="s">
        <v>187</v>
      </c>
      <c r="L674" s="9" t="s">
        <v>188</v>
      </c>
      <c r="M674" s="32">
        <v>43348</v>
      </c>
      <c r="N674" s="13">
        <v>2014.4</v>
      </c>
      <c r="O674" s="9">
        <v>30</v>
      </c>
      <c r="P674" s="36">
        <v>24</v>
      </c>
      <c r="Q674" s="16">
        <f t="shared" si="6"/>
        <v>6</v>
      </c>
      <c r="R674" s="30"/>
      <c r="S674" s="103"/>
    </row>
    <row r="675" spans="1:19" x14ac:dyDescent="0.25">
      <c r="A675" s="9">
        <v>9</v>
      </c>
      <c r="B675" s="31" t="s">
        <v>82</v>
      </c>
      <c r="C675" s="8">
        <v>3853012</v>
      </c>
      <c r="D675" s="9" t="s">
        <v>48</v>
      </c>
      <c r="E675" s="9" t="s">
        <v>58</v>
      </c>
      <c r="F675" s="9" t="s">
        <v>59</v>
      </c>
      <c r="G675" s="32">
        <v>42461</v>
      </c>
      <c r="H675" s="10">
        <v>43252</v>
      </c>
      <c r="I675" s="10">
        <v>43404</v>
      </c>
      <c r="J675" s="10" t="s">
        <v>136</v>
      </c>
      <c r="K675" s="23" t="s">
        <v>137</v>
      </c>
      <c r="L675" s="23" t="s">
        <v>140</v>
      </c>
      <c r="M675" s="10">
        <v>43191</v>
      </c>
      <c r="N675" s="13">
        <v>2841.5</v>
      </c>
      <c r="O675" s="39">
        <v>30</v>
      </c>
      <c r="P675" s="36">
        <f>12+10+8</f>
        <v>30</v>
      </c>
      <c r="Q675" s="16">
        <f t="shared" si="6"/>
        <v>0</v>
      </c>
      <c r="R675" s="30"/>
      <c r="S675" s="102"/>
    </row>
    <row r="676" spans="1:19" x14ac:dyDescent="0.25">
      <c r="A676" s="9">
        <v>10</v>
      </c>
      <c r="B676" s="31" t="s">
        <v>92</v>
      </c>
      <c r="C676" s="8">
        <v>46941245</v>
      </c>
      <c r="D676" s="9" t="s">
        <v>62</v>
      </c>
      <c r="E676" s="9" t="s">
        <v>30</v>
      </c>
      <c r="F676" s="9" t="s">
        <v>59</v>
      </c>
      <c r="G676" s="32">
        <v>43009</v>
      </c>
      <c r="H676" s="10">
        <v>43282</v>
      </c>
      <c r="I676" s="10">
        <v>43404</v>
      </c>
      <c r="J676" s="32" t="s">
        <v>147</v>
      </c>
      <c r="K676" s="35" t="s">
        <v>195</v>
      </c>
      <c r="L676" s="12" t="s">
        <v>200</v>
      </c>
      <c r="M676" s="12" t="s">
        <v>201</v>
      </c>
      <c r="N676" s="13">
        <v>1782.6</v>
      </c>
      <c r="O676" s="28">
        <v>30</v>
      </c>
      <c r="P676" s="36">
        <f>11+2</f>
        <v>13</v>
      </c>
      <c r="Q676" s="16">
        <f t="shared" si="6"/>
        <v>17</v>
      </c>
      <c r="R676" s="30"/>
      <c r="S676" s="103"/>
    </row>
    <row r="677" spans="1:19" x14ac:dyDescent="0.25">
      <c r="A677" s="9">
        <v>11</v>
      </c>
      <c r="B677" s="31" t="s">
        <v>167</v>
      </c>
      <c r="C677" s="8">
        <v>77038701</v>
      </c>
      <c r="D677" s="9" t="s">
        <v>168</v>
      </c>
      <c r="E677" s="9" t="s">
        <v>30</v>
      </c>
      <c r="F677" s="9" t="s">
        <v>59</v>
      </c>
      <c r="G677" s="32">
        <v>43315</v>
      </c>
      <c r="H677" s="10">
        <v>43315</v>
      </c>
      <c r="I677" s="10">
        <v>43406</v>
      </c>
      <c r="J677" s="32" t="s">
        <v>60</v>
      </c>
      <c r="K677" s="35"/>
      <c r="L677" s="12"/>
      <c r="M677" s="12"/>
      <c r="N677" s="13"/>
      <c r="O677" s="28"/>
      <c r="P677" s="36"/>
      <c r="Q677" s="36"/>
      <c r="R677" s="30"/>
      <c r="S677" s="103"/>
    </row>
    <row r="678" spans="1:19" x14ac:dyDescent="0.25">
      <c r="A678" s="9">
        <v>12</v>
      </c>
      <c r="B678" s="31" t="s">
        <v>169</v>
      </c>
      <c r="C678" s="8">
        <v>72889097</v>
      </c>
      <c r="D678" s="9" t="s">
        <v>170</v>
      </c>
      <c r="E678" s="9" t="s">
        <v>30</v>
      </c>
      <c r="F678" s="9" t="s">
        <v>59</v>
      </c>
      <c r="G678" s="32">
        <v>43315</v>
      </c>
      <c r="H678" s="10">
        <v>43315</v>
      </c>
      <c r="I678" s="10">
        <v>43406</v>
      </c>
      <c r="J678" s="32" t="s">
        <v>60</v>
      </c>
      <c r="K678" s="35"/>
      <c r="L678" s="12"/>
      <c r="M678" s="12"/>
      <c r="N678" s="13"/>
      <c r="O678" s="28"/>
      <c r="P678" s="36"/>
      <c r="Q678" s="36"/>
      <c r="R678" s="30"/>
      <c r="S678" s="103"/>
    </row>
    <row r="679" spans="1:19" x14ac:dyDescent="0.25">
      <c r="A679" s="9">
        <v>13</v>
      </c>
      <c r="B679" s="31" t="s">
        <v>101</v>
      </c>
      <c r="C679" s="8">
        <v>3853646</v>
      </c>
      <c r="D679" s="9" t="s">
        <v>48</v>
      </c>
      <c r="E679" s="9" t="s">
        <v>80</v>
      </c>
      <c r="F679" s="9" t="s">
        <v>59</v>
      </c>
      <c r="G679" s="32">
        <v>43109</v>
      </c>
      <c r="H679" s="32">
        <v>43290</v>
      </c>
      <c r="I679" s="10">
        <v>43412</v>
      </c>
      <c r="J679" s="10" t="s">
        <v>136</v>
      </c>
      <c r="K679" s="35"/>
      <c r="L679" s="12"/>
      <c r="M679" s="12"/>
      <c r="N679" s="13"/>
      <c r="O679" s="28"/>
      <c r="P679" s="36"/>
      <c r="Q679" s="36"/>
      <c r="R679" s="38"/>
      <c r="S679" s="38"/>
    </row>
    <row r="680" spans="1:19" x14ac:dyDescent="0.25">
      <c r="A680" s="9">
        <v>14</v>
      </c>
      <c r="B680" s="31" t="s">
        <v>134</v>
      </c>
      <c r="C680" s="8">
        <v>3898666</v>
      </c>
      <c r="D680" s="9" t="s">
        <v>48</v>
      </c>
      <c r="E680" s="9" t="s">
        <v>37</v>
      </c>
      <c r="F680" s="9" t="s">
        <v>59</v>
      </c>
      <c r="G680" s="32">
        <v>43200</v>
      </c>
      <c r="H680" s="32">
        <v>43291</v>
      </c>
      <c r="I680" s="32">
        <v>43413</v>
      </c>
      <c r="J680" s="10" t="s">
        <v>136</v>
      </c>
      <c r="K680" s="53"/>
      <c r="L680" s="53"/>
      <c r="M680" s="53"/>
      <c r="N680" s="53"/>
      <c r="O680" s="53"/>
      <c r="P680" s="53"/>
      <c r="Q680" s="53"/>
      <c r="R680" s="53"/>
      <c r="S680" s="53"/>
    </row>
    <row r="681" spans="1:19" ht="25.5" x14ac:dyDescent="0.25">
      <c r="A681" s="9">
        <v>15</v>
      </c>
      <c r="B681" s="31" t="s">
        <v>133</v>
      </c>
      <c r="C681" s="8">
        <v>3866210</v>
      </c>
      <c r="D681" s="9" t="s">
        <v>48</v>
      </c>
      <c r="E681" s="9" t="s">
        <v>58</v>
      </c>
      <c r="F681" s="9" t="s">
        <v>59</v>
      </c>
      <c r="G681" s="32">
        <v>43200</v>
      </c>
      <c r="H681" s="32">
        <v>43291</v>
      </c>
      <c r="I681" s="32">
        <v>43413</v>
      </c>
      <c r="J681" s="10" t="s">
        <v>136</v>
      </c>
      <c r="K681" s="53"/>
      <c r="L681" s="53"/>
      <c r="M681" s="53"/>
      <c r="N681" s="53"/>
      <c r="O681" s="53"/>
      <c r="P681" s="53"/>
      <c r="Q681" s="53"/>
      <c r="R681" s="53"/>
      <c r="S681" s="103" t="s">
        <v>207</v>
      </c>
    </row>
    <row r="682" spans="1:19" x14ac:dyDescent="0.25">
      <c r="A682" s="9">
        <v>16</v>
      </c>
      <c r="B682" s="31" t="s">
        <v>61</v>
      </c>
      <c r="C682" s="8">
        <v>47055672</v>
      </c>
      <c r="D682" s="9" t="s">
        <v>62</v>
      </c>
      <c r="E682" s="9" t="s">
        <v>37</v>
      </c>
      <c r="F682" s="9" t="s">
        <v>59</v>
      </c>
      <c r="G682" s="32">
        <v>42835</v>
      </c>
      <c r="H682" s="10">
        <v>43291</v>
      </c>
      <c r="I682" s="10">
        <v>43413</v>
      </c>
      <c r="J682" s="10" t="s">
        <v>136</v>
      </c>
      <c r="K682" s="121" t="s">
        <v>137</v>
      </c>
      <c r="L682" s="42" t="s">
        <v>138</v>
      </c>
      <c r="M682" s="42" t="s">
        <v>148</v>
      </c>
      <c r="N682" s="122">
        <v>1819.7</v>
      </c>
      <c r="O682" s="123">
        <v>30</v>
      </c>
      <c r="P682" s="36">
        <v>3</v>
      </c>
      <c r="Q682" s="36">
        <f>+O682-P682</f>
        <v>27</v>
      </c>
      <c r="R682" s="38"/>
      <c r="S682" s="103"/>
    </row>
    <row r="683" spans="1:19" s="37" customFormat="1" x14ac:dyDescent="0.25">
      <c r="A683" s="9">
        <v>17</v>
      </c>
      <c r="B683" s="31" t="s">
        <v>76</v>
      </c>
      <c r="C683" s="8">
        <v>3853765</v>
      </c>
      <c r="D683" s="9" t="s">
        <v>48</v>
      </c>
      <c r="E683" s="9" t="s">
        <v>58</v>
      </c>
      <c r="F683" s="9" t="s">
        <v>59</v>
      </c>
      <c r="G683" s="32">
        <v>42867</v>
      </c>
      <c r="H683" s="10">
        <v>43355</v>
      </c>
      <c r="I683" s="10">
        <v>43415</v>
      </c>
      <c r="J683" s="10" t="s">
        <v>198</v>
      </c>
      <c r="K683" s="23" t="s">
        <v>156</v>
      </c>
      <c r="L683" s="128">
        <v>9959155</v>
      </c>
      <c r="M683" s="129">
        <v>43241</v>
      </c>
      <c r="N683" s="13">
        <v>2750.2</v>
      </c>
      <c r="O683" s="128">
        <v>30</v>
      </c>
      <c r="P683" s="128">
        <f>10+10</f>
        <v>20</v>
      </c>
      <c r="Q683" s="128">
        <f>+O683-P683</f>
        <v>10</v>
      </c>
      <c r="R683" s="43"/>
      <c r="S683" s="43"/>
    </row>
    <row r="684" spans="1:19" ht="25.5" x14ac:dyDescent="0.25">
      <c r="A684" s="9">
        <v>18</v>
      </c>
      <c r="B684" s="31" t="s">
        <v>193</v>
      </c>
      <c r="C684" s="8">
        <v>3850938</v>
      </c>
      <c r="D684" s="9" t="s">
        <v>129</v>
      </c>
      <c r="E684" s="9" t="s">
        <v>194</v>
      </c>
      <c r="F684" s="9" t="s">
        <v>59</v>
      </c>
      <c r="G684" s="32">
        <v>43360</v>
      </c>
      <c r="H684" s="10">
        <v>43360</v>
      </c>
      <c r="I684" s="10">
        <v>43420</v>
      </c>
      <c r="J684" s="10" t="s">
        <v>89</v>
      </c>
      <c r="K684" s="35"/>
      <c r="L684" s="12"/>
      <c r="M684" s="12"/>
      <c r="N684" s="13"/>
      <c r="O684" s="39"/>
      <c r="P684" s="36"/>
      <c r="Q684" s="16"/>
      <c r="R684" s="30"/>
      <c r="S684" s="103" t="s">
        <v>211</v>
      </c>
    </row>
    <row r="685" spans="1:19" x14ac:dyDescent="0.25">
      <c r="A685" s="9">
        <v>19</v>
      </c>
      <c r="B685" s="31" t="s">
        <v>175</v>
      </c>
      <c r="C685" s="8">
        <v>239928</v>
      </c>
      <c r="D685" s="9" t="s">
        <v>48</v>
      </c>
      <c r="E685" s="9" t="s">
        <v>30</v>
      </c>
      <c r="F685" s="9" t="s">
        <v>59</v>
      </c>
      <c r="G685" s="32">
        <v>43327</v>
      </c>
      <c r="H685" s="10">
        <v>43330</v>
      </c>
      <c r="I685" s="10">
        <v>43421</v>
      </c>
      <c r="J685" s="10" t="s">
        <v>60</v>
      </c>
      <c r="K685" s="121"/>
      <c r="L685" s="42"/>
      <c r="M685" s="42"/>
      <c r="N685" s="122"/>
      <c r="O685" s="123"/>
      <c r="P685" s="36"/>
      <c r="Q685" s="36"/>
      <c r="R685" s="38"/>
      <c r="S685" s="103"/>
    </row>
    <row r="686" spans="1:19" x14ac:dyDescent="0.25">
      <c r="A686" s="9">
        <v>20</v>
      </c>
      <c r="B686" s="31" t="s">
        <v>184</v>
      </c>
      <c r="C686" s="8">
        <v>47495802</v>
      </c>
      <c r="D686" s="9" t="s">
        <v>62</v>
      </c>
      <c r="E686" s="9" t="s">
        <v>37</v>
      </c>
      <c r="F686" s="9" t="s">
        <v>59</v>
      </c>
      <c r="G686" s="32">
        <v>43362</v>
      </c>
      <c r="H686" s="10">
        <v>43362</v>
      </c>
      <c r="I686" s="10">
        <v>43422</v>
      </c>
      <c r="J686" s="10" t="s">
        <v>89</v>
      </c>
      <c r="K686" s="121"/>
      <c r="L686" s="42"/>
      <c r="M686" s="42"/>
      <c r="N686" s="122"/>
      <c r="O686" s="123"/>
      <c r="P686" s="36"/>
      <c r="Q686" s="36"/>
      <c r="R686" s="38"/>
      <c r="S686" s="103"/>
    </row>
    <row r="687" spans="1:19" s="37" customFormat="1" x14ac:dyDescent="0.25">
      <c r="A687" s="9">
        <v>21</v>
      </c>
      <c r="B687" s="31" t="s">
        <v>163</v>
      </c>
      <c r="C687" s="8">
        <v>42067062</v>
      </c>
      <c r="D687" s="9" t="s">
        <v>62</v>
      </c>
      <c r="E687" s="9" t="s">
        <v>37</v>
      </c>
      <c r="F687" s="9" t="s">
        <v>59</v>
      </c>
      <c r="G687" s="32">
        <v>43282</v>
      </c>
      <c r="H687" s="40">
        <v>43374</v>
      </c>
      <c r="I687" s="40">
        <v>43434</v>
      </c>
      <c r="J687" s="10" t="s">
        <v>60</v>
      </c>
      <c r="K687" s="7"/>
      <c r="L687" s="9"/>
      <c r="M687" s="9"/>
      <c r="N687" s="13"/>
      <c r="O687" s="9"/>
      <c r="P687" s="36"/>
      <c r="Q687" s="16"/>
      <c r="R687" s="30"/>
      <c r="S687" s="7"/>
    </row>
    <row r="688" spans="1:19" x14ac:dyDescent="0.25">
      <c r="A688" s="9">
        <v>22</v>
      </c>
      <c r="B688" s="41" t="s">
        <v>70</v>
      </c>
      <c r="C688" s="42" t="s">
        <v>71</v>
      </c>
      <c r="D688" s="39" t="s">
        <v>48</v>
      </c>
      <c r="E688" s="39" t="s">
        <v>58</v>
      </c>
      <c r="F688" s="39" t="s">
        <v>59</v>
      </c>
      <c r="G688" s="40">
        <v>42614</v>
      </c>
      <c r="H688" s="40">
        <v>43344</v>
      </c>
      <c r="I688" s="40">
        <v>43434</v>
      </c>
      <c r="J688" s="10" t="s">
        <v>60</v>
      </c>
      <c r="K688" s="12" t="s">
        <v>187</v>
      </c>
      <c r="L688" s="9" t="s">
        <v>188</v>
      </c>
      <c r="M688" s="32">
        <v>43348</v>
      </c>
      <c r="N688" s="13">
        <v>2686.3</v>
      </c>
      <c r="O688" s="39">
        <v>30</v>
      </c>
      <c r="P688" s="36">
        <f>12+18</f>
        <v>30</v>
      </c>
      <c r="Q688" s="36">
        <f>+O688-P688</f>
        <v>0</v>
      </c>
      <c r="R688" s="30"/>
      <c r="S688" s="103"/>
    </row>
    <row r="689" spans="1:19" x14ac:dyDescent="0.25">
      <c r="A689" s="9">
        <v>23</v>
      </c>
      <c r="B689" s="31" t="s">
        <v>127</v>
      </c>
      <c r="C689" s="12" t="s">
        <v>128</v>
      </c>
      <c r="D689" s="9" t="s">
        <v>129</v>
      </c>
      <c r="E689" s="9" t="s">
        <v>30</v>
      </c>
      <c r="F689" s="9" t="s">
        <v>59</v>
      </c>
      <c r="G689" s="32">
        <v>43160</v>
      </c>
      <c r="H689" s="32">
        <v>43252</v>
      </c>
      <c r="I689" s="10">
        <v>43434</v>
      </c>
      <c r="J689" s="10" t="s">
        <v>81</v>
      </c>
      <c r="K689" s="35"/>
      <c r="L689" s="12"/>
      <c r="M689" s="12"/>
      <c r="N689" s="13"/>
      <c r="O689" s="28"/>
      <c r="P689" s="36"/>
      <c r="Q689" s="36"/>
      <c r="R689" s="38"/>
      <c r="S689" s="38"/>
    </row>
    <row r="690" spans="1:19" x14ac:dyDescent="0.25">
      <c r="A690" s="9">
        <v>24</v>
      </c>
      <c r="B690" s="31" t="s">
        <v>179</v>
      </c>
      <c r="C690" s="12" t="s">
        <v>180</v>
      </c>
      <c r="D690" s="9" t="s">
        <v>181</v>
      </c>
      <c r="E690" s="9" t="s">
        <v>80</v>
      </c>
      <c r="F690" s="9" t="s">
        <v>59</v>
      </c>
      <c r="G690" s="32">
        <v>43344</v>
      </c>
      <c r="H690" s="32">
        <v>43344</v>
      </c>
      <c r="I690" s="10">
        <v>43434</v>
      </c>
      <c r="J690" s="10" t="s">
        <v>60</v>
      </c>
      <c r="K690" s="35"/>
      <c r="L690" s="12"/>
      <c r="M690" s="12"/>
      <c r="N690" s="13"/>
      <c r="O690" s="28"/>
      <c r="P690" s="36"/>
      <c r="Q690" s="36"/>
      <c r="R690" s="38"/>
      <c r="S690" s="38"/>
    </row>
    <row r="691" spans="1:19" x14ac:dyDescent="0.25">
      <c r="A691" s="9">
        <v>25</v>
      </c>
      <c r="B691" s="31" t="s">
        <v>85</v>
      </c>
      <c r="C691" s="8">
        <v>42182678</v>
      </c>
      <c r="D691" s="9" t="s">
        <v>48</v>
      </c>
      <c r="E691" s="9" t="s">
        <v>30</v>
      </c>
      <c r="F691" s="9" t="s">
        <v>59</v>
      </c>
      <c r="G691" s="10">
        <v>42795</v>
      </c>
      <c r="H691" s="10">
        <v>43374</v>
      </c>
      <c r="I691" s="10">
        <v>43434</v>
      </c>
      <c r="J691" s="10" t="s">
        <v>136</v>
      </c>
      <c r="K691" s="23" t="s">
        <v>123</v>
      </c>
      <c r="L691" s="9">
        <v>9958915</v>
      </c>
      <c r="M691" s="10">
        <v>43160</v>
      </c>
      <c r="N691" s="13">
        <v>2750.2</v>
      </c>
      <c r="O691" s="16">
        <v>30</v>
      </c>
      <c r="P691" s="36">
        <v>30</v>
      </c>
      <c r="Q691" s="128">
        <f>+O691-P691</f>
        <v>0</v>
      </c>
      <c r="R691" s="30"/>
      <c r="S691" s="7"/>
    </row>
    <row r="692" spans="1:19" x14ac:dyDescent="0.25">
      <c r="A692" s="9">
        <v>26</v>
      </c>
      <c r="B692" s="31" t="s">
        <v>93</v>
      </c>
      <c r="C692" s="8">
        <v>43083772</v>
      </c>
      <c r="D692" s="9" t="s">
        <v>62</v>
      </c>
      <c r="E692" s="9" t="s">
        <v>30</v>
      </c>
      <c r="F692" s="9" t="s">
        <v>59</v>
      </c>
      <c r="G692" s="10">
        <v>42802</v>
      </c>
      <c r="H692" s="10">
        <v>43381</v>
      </c>
      <c r="I692" s="10">
        <v>43441</v>
      </c>
      <c r="J692" s="32" t="s">
        <v>136</v>
      </c>
      <c r="K692" s="23" t="s">
        <v>123</v>
      </c>
      <c r="L692" s="9">
        <v>9958926</v>
      </c>
      <c r="M692" s="10">
        <v>43167</v>
      </c>
      <c r="N692" s="13">
        <v>1933.6</v>
      </c>
      <c r="O692" s="16">
        <v>30</v>
      </c>
      <c r="P692" s="36">
        <f>10+10</f>
        <v>20</v>
      </c>
      <c r="Q692" s="16">
        <f>+O692-P692</f>
        <v>10</v>
      </c>
      <c r="R692" s="30"/>
      <c r="S692" s="7"/>
    </row>
    <row r="693" spans="1:19" x14ac:dyDescent="0.25">
      <c r="A693" s="9">
        <v>27</v>
      </c>
      <c r="B693" s="31" t="s">
        <v>185</v>
      </c>
      <c r="C693" s="12" t="s">
        <v>186</v>
      </c>
      <c r="D693" s="9" t="s">
        <v>48</v>
      </c>
      <c r="E693" s="9" t="s">
        <v>58</v>
      </c>
      <c r="F693" s="9" t="s">
        <v>59</v>
      </c>
      <c r="G693" s="32">
        <v>43360</v>
      </c>
      <c r="H693" s="32">
        <v>43360</v>
      </c>
      <c r="I693" s="10">
        <v>43450</v>
      </c>
      <c r="J693" s="10" t="s">
        <v>60</v>
      </c>
      <c r="K693" s="35"/>
      <c r="L693" s="12"/>
      <c r="M693" s="12"/>
      <c r="N693" s="13"/>
      <c r="O693" s="28"/>
      <c r="P693" s="36"/>
      <c r="Q693" s="36"/>
      <c r="R693" s="38"/>
      <c r="S693" s="38"/>
    </row>
    <row r="694" spans="1:19" s="37" customFormat="1" x14ac:dyDescent="0.25">
      <c r="A694" s="9">
        <v>28</v>
      </c>
      <c r="B694" s="41" t="s">
        <v>79</v>
      </c>
      <c r="C694" s="132">
        <v>3853711</v>
      </c>
      <c r="D694" s="39" t="s">
        <v>62</v>
      </c>
      <c r="E694" s="39" t="s">
        <v>80</v>
      </c>
      <c r="F694" s="39" t="s">
        <v>59</v>
      </c>
      <c r="G694" s="40">
        <v>42065</v>
      </c>
      <c r="H694" s="40">
        <v>43374</v>
      </c>
      <c r="I694" s="40">
        <v>43465</v>
      </c>
      <c r="J694" s="40" t="s">
        <v>136</v>
      </c>
      <c r="K694" s="42" t="s">
        <v>123</v>
      </c>
      <c r="L694" s="39">
        <v>9958916</v>
      </c>
      <c r="M694" s="40">
        <v>43160</v>
      </c>
      <c r="N694" s="122">
        <v>1947.9</v>
      </c>
      <c r="O694" s="39">
        <v>30</v>
      </c>
      <c r="P694" s="36">
        <v>30</v>
      </c>
      <c r="Q694" s="16">
        <f>+O694-P694</f>
        <v>0</v>
      </c>
      <c r="R694" s="30"/>
      <c r="S694" s="103"/>
    </row>
    <row r="695" spans="1:19" x14ac:dyDescent="0.25">
      <c r="A695" s="9">
        <v>29</v>
      </c>
      <c r="B695" s="31" t="s">
        <v>74</v>
      </c>
      <c r="C695" s="8">
        <v>3851191</v>
      </c>
      <c r="D695" s="9" t="s">
        <v>48</v>
      </c>
      <c r="E695" s="9" t="s">
        <v>58</v>
      </c>
      <c r="F695" s="9" t="s">
        <v>59</v>
      </c>
      <c r="G695" s="32">
        <v>42586</v>
      </c>
      <c r="H695" s="32">
        <v>42982</v>
      </c>
      <c r="I695" s="32">
        <v>43468</v>
      </c>
      <c r="J695" s="32" t="s">
        <v>147</v>
      </c>
      <c r="K695" s="12" t="s">
        <v>172</v>
      </c>
      <c r="L695" s="9">
        <v>9959410</v>
      </c>
      <c r="M695" s="32">
        <v>43316</v>
      </c>
      <c r="N695" s="13">
        <v>2478.3000000000002</v>
      </c>
      <c r="O695" s="9">
        <v>30</v>
      </c>
      <c r="P695" s="36">
        <f>5+10</f>
        <v>15</v>
      </c>
      <c r="Q695" s="16">
        <f>+O695-P695</f>
        <v>15</v>
      </c>
      <c r="R695" s="30"/>
      <c r="S695" s="102"/>
    </row>
    <row r="696" spans="1:19" x14ac:dyDescent="0.25">
      <c r="A696" s="9">
        <v>30</v>
      </c>
      <c r="B696" s="31" t="s">
        <v>111</v>
      </c>
      <c r="C696" s="12" t="s">
        <v>112</v>
      </c>
      <c r="D696" s="9" t="s">
        <v>48</v>
      </c>
      <c r="E696" s="9" t="s">
        <v>58</v>
      </c>
      <c r="F696" s="9" t="s">
        <v>59</v>
      </c>
      <c r="G696" s="32">
        <v>43144</v>
      </c>
      <c r="H696" s="32">
        <v>43356</v>
      </c>
      <c r="I696" s="10">
        <v>43477</v>
      </c>
      <c r="J696" s="10" t="s">
        <v>136</v>
      </c>
      <c r="K696" s="35"/>
      <c r="L696" s="12"/>
      <c r="M696" s="12"/>
      <c r="N696" s="13"/>
      <c r="O696" s="28"/>
      <c r="P696" s="36"/>
      <c r="Q696" s="36"/>
      <c r="R696" s="38"/>
      <c r="S696" s="38"/>
    </row>
    <row r="697" spans="1:19" ht="25.5" x14ac:dyDescent="0.25">
      <c r="A697" s="9">
        <v>31</v>
      </c>
      <c r="B697" s="41" t="s">
        <v>64</v>
      </c>
      <c r="C697" s="132">
        <v>47366375</v>
      </c>
      <c r="D697" s="39" t="s">
        <v>62</v>
      </c>
      <c r="E697" s="39" t="s">
        <v>30</v>
      </c>
      <c r="F697" s="39" t="s">
        <v>59</v>
      </c>
      <c r="G697" s="40">
        <v>42353</v>
      </c>
      <c r="H697" s="133">
        <v>43388</v>
      </c>
      <c r="I697" s="133">
        <v>43479</v>
      </c>
      <c r="J697" s="133" t="s">
        <v>136</v>
      </c>
      <c r="K697" s="35"/>
      <c r="L697" s="12"/>
      <c r="M697" s="12"/>
      <c r="N697" s="13"/>
      <c r="O697" s="39"/>
      <c r="P697" s="36"/>
      <c r="Q697" s="16"/>
      <c r="R697" s="30"/>
      <c r="S697" s="102" t="s">
        <v>116</v>
      </c>
    </row>
    <row r="698" spans="1:19" ht="29.25" x14ac:dyDescent="0.25">
      <c r="A698" s="9">
        <v>32</v>
      </c>
      <c r="B698" s="31" t="s">
        <v>145</v>
      </c>
      <c r="C698" s="8">
        <v>70060538</v>
      </c>
      <c r="D698" s="144" t="s">
        <v>166</v>
      </c>
      <c r="E698" s="9" t="s">
        <v>30</v>
      </c>
      <c r="F698" s="9" t="s">
        <v>59</v>
      </c>
      <c r="G698" s="32">
        <v>43313</v>
      </c>
      <c r="H698" s="32">
        <v>43313</v>
      </c>
      <c r="I698" s="10">
        <v>43496</v>
      </c>
      <c r="J698" s="10" t="s">
        <v>81</v>
      </c>
      <c r="K698" s="35"/>
      <c r="L698" s="12"/>
      <c r="M698" s="12"/>
      <c r="N698" s="13"/>
      <c r="O698" s="28"/>
      <c r="P698" s="36"/>
      <c r="Q698" s="36"/>
      <c r="R698" s="38"/>
      <c r="S698" s="38"/>
    </row>
    <row r="699" spans="1:19" x14ac:dyDescent="0.25">
      <c r="A699" s="9">
        <v>33</v>
      </c>
      <c r="B699" s="31" t="s">
        <v>86</v>
      </c>
      <c r="C699" s="8">
        <v>44804254</v>
      </c>
      <c r="D699" s="9" t="s">
        <v>87</v>
      </c>
      <c r="E699" s="9" t="s">
        <v>37</v>
      </c>
      <c r="F699" s="9" t="s">
        <v>59</v>
      </c>
      <c r="G699" s="32">
        <v>42980</v>
      </c>
      <c r="H699" s="10">
        <v>43345</v>
      </c>
      <c r="I699" s="10">
        <v>43525</v>
      </c>
      <c r="J699" s="10" t="s">
        <v>81</v>
      </c>
      <c r="K699" s="12" t="s">
        <v>187</v>
      </c>
      <c r="L699" s="9" t="s">
        <v>188</v>
      </c>
      <c r="M699" s="32">
        <v>43348</v>
      </c>
      <c r="N699" s="13">
        <v>1650</v>
      </c>
      <c r="O699" s="28">
        <v>30</v>
      </c>
      <c r="P699" s="36">
        <f>5+10</f>
        <v>15</v>
      </c>
      <c r="Q699" s="36">
        <f>+O699-P699</f>
        <v>15</v>
      </c>
      <c r="R699" s="30"/>
      <c r="S699" s="103"/>
    </row>
    <row r="700" spans="1:19" x14ac:dyDescent="0.25">
      <c r="A700" s="9">
        <v>34</v>
      </c>
      <c r="B700" s="31" t="s">
        <v>150</v>
      </c>
      <c r="C700" s="12" t="s">
        <v>151</v>
      </c>
      <c r="D700" s="9" t="s">
        <v>53</v>
      </c>
      <c r="E700" s="9" t="s">
        <v>30</v>
      </c>
      <c r="F700" s="9" t="s">
        <v>59</v>
      </c>
      <c r="G700" s="32">
        <v>43252</v>
      </c>
      <c r="H700" s="32">
        <v>43252</v>
      </c>
      <c r="I700" s="10">
        <v>43616</v>
      </c>
      <c r="J700" s="10" t="s">
        <v>154</v>
      </c>
      <c r="K700" s="35"/>
      <c r="L700" s="12"/>
      <c r="M700" s="12"/>
      <c r="N700" s="13"/>
      <c r="O700" s="28"/>
      <c r="P700" s="36"/>
      <c r="Q700" s="36"/>
      <c r="R700" s="38"/>
      <c r="S700" s="38"/>
    </row>
    <row r="701" spans="1:19" x14ac:dyDescent="0.25">
      <c r="A701" s="58"/>
      <c r="B701" s="56" t="s">
        <v>190</v>
      </c>
      <c r="C701" s="97"/>
      <c r="D701" s="58"/>
      <c r="E701" s="58"/>
      <c r="F701" s="58"/>
      <c r="G701" s="59"/>
      <c r="H701" s="59"/>
      <c r="I701" s="60"/>
      <c r="J701" s="60"/>
      <c r="K701" s="96"/>
      <c r="L701" s="97"/>
      <c r="M701" s="97"/>
      <c r="N701" s="98"/>
      <c r="O701" s="99"/>
      <c r="P701" s="100"/>
      <c r="Q701" s="100"/>
      <c r="R701" s="101"/>
      <c r="S701" s="101"/>
    </row>
    <row r="702" spans="1:19" x14ac:dyDescent="0.25">
      <c r="A702" s="58"/>
      <c r="B702" s="56"/>
      <c r="C702" s="97"/>
      <c r="D702" s="58"/>
      <c r="E702" s="58"/>
      <c r="F702" s="58"/>
      <c r="G702" s="59"/>
      <c r="H702" s="59"/>
      <c r="I702" s="60"/>
      <c r="J702" s="60"/>
      <c r="K702" s="96"/>
      <c r="L702" s="97"/>
      <c r="M702" s="97"/>
      <c r="N702" s="98"/>
      <c r="O702" s="99"/>
      <c r="P702" s="100"/>
      <c r="Q702" s="100"/>
      <c r="R702" s="101"/>
      <c r="S702" s="101"/>
    </row>
    <row r="703" spans="1:19" x14ac:dyDescent="0.25">
      <c r="B703" s="56"/>
      <c r="K703" t="s">
        <v>209</v>
      </c>
    </row>
    <row r="707" spans="1:19" ht="20.25" x14ac:dyDescent="0.3">
      <c r="B707" s="180" t="s">
        <v>192</v>
      </c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</row>
    <row r="708" spans="1:19" ht="20.25" x14ac:dyDescent="0.3">
      <c r="A708" s="1"/>
      <c r="B708" s="180" t="s">
        <v>0</v>
      </c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</row>
    <row r="709" spans="1:19" ht="21" thickBot="1" x14ac:dyDescent="0.35">
      <c r="A709" s="1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</row>
    <row r="710" spans="1:19" ht="15.75" thickBot="1" x14ac:dyDescent="0.3">
      <c r="A710" s="179" t="s">
        <v>1</v>
      </c>
      <c r="B710" s="179" t="s">
        <v>2</v>
      </c>
      <c r="C710" s="179" t="s">
        <v>3</v>
      </c>
      <c r="D710" s="179" t="s">
        <v>4</v>
      </c>
      <c r="E710" s="179" t="s">
        <v>5</v>
      </c>
      <c r="F710" s="179" t="s">
        <v>6</v>
      </c>
      <c r="G710" s="181" t="s">
        <v>7</v>
      </c>
      <c r="H710" s="182" t="s">
        <v>8</v>
      </c>
      <c r="I710" s="182"/>
      <c r="J710" s="183" t="s">
        <v>9</v>
      </c>
      <c r="K710" s="182" t="s">
        <v>10</v>
      </c>
      <c r="L710" s="182"/>
      <c r="M710" s="182"/>
      <c r="N710" s="182"/>
      <c r="O710" s="182"/>
      <c r="P710" s="184" t="s">
        <v>120</v>
      </c>
      <c r="Q710" s="184"/>
      <c r="R710" s="181" t="s">
        <v>12</v>
      </c>
      <c r="S710" s="179" t="s">
        <v>13</v>
      </c>
    </row>
    <row r="711" spans="1:19" ht="15.75" thickBot="1" x14ac:dyDescent="0.3">
      <c r="A711" s="179"/>
      <c r="B711" s="179"/>
      <c r="C711" s="179"/>
      <c r="D711" s="179"/>
      <c r="E711" s="179"/>
      <c r="F711" s="179"/>
      <c r="G711" s="181"/>
      <c r="H711" s="167" t="s">
        <v>14</v>
      </c>
      <c r="I711" s="167" t="s">
        <v>15</v>
      </c>
      <c r="J711" s="183"/>
      <c r="K711" s="158" t="s">
        <v>16</v>
      </c>
      <c r="L711" s="158" t="s">
        <v>17</v>
      </c>
      <c r="M711" s="159" t="s">
        <v>18</v>
      </c>
      <c r="N711" s="158" t="s">
        <v>19</v>
      </c>
      <c r="O711" s="158" t="s">
        <v>20</v>
      </c>
      <c r="P711" s="158" t="s">
        <v>21</v>
      </c>
      <c r="Q711" s="158" t="s">
        <v>22</v>
      </c>
      <c r="R711" s="181"/>
      <c r="S711" s="179"/>
    </row>
    <row r="712" spans="1:19" x14ac:dyDescent="0.25">
      <c r="A712" s="149">
        <v>1</v>
      </c>
      <c r="B712" s="150" t="s">
        <v>23</v>
      </c>
      <c r="C712" s="151">
        <v>3852026</v>
      </c>
      <c r="D712" s="45" t="s">
        <v>24</v>
      </c>
      <c r="E712" s="45" t="s">
        <v>25</v>
      </c>
      <c r="F712" s="45" t="s">
        <v>26</v>
      </c>
      <c r="G712" s="109">
        <v>42856</v>
      </c>
      <c r="H712" s="109">
        <v>42856</v>
      </c>
      <c r="I712" s="152" t="s">
        <v>27</v>
      </c>
      <c r="J712" s="152"/>
      <c r="K712" s="153" t="s">
        <v>155</v>
      </c>
      <c r="L712" s="153" t="s">
        <v>157</v>
      </c>
      <c r="M712" s="153" t="s">
        <v>158</v>
      </c>
      <c r="N712" s="154">
        <v>5912</v>
      </c>
      <c r="O712" s="14">
        <v>30</v>
      </c>
      <c r="P712" s="155">
        <v>30</v>
      </c>
      <c r="Q712" s="156"/>
      <c r="R712" s="150"/>
      <c r="S712" s="150"/>
    </row>
    <row r="713" spans="1:19" x14ac:dyDescent="0.25">
      <c r="A713" s="9">
        <v>2</v>
      </c>
      <c r="B713" s="7" t="s">
        <v>28</v>
      </c>
      <c r="C713" s="17">
        <v>2842379</v>
      </c>
      <c r="D713" s="9" t="s">
        <v>29</v>
      </c>
      <c r="E713" s="9" t="s">
        <v>30</v>
      </c>
      <c r="F713" s="18" t="s">
        <v>26</v>
      </c>
      <c r="G713" s="10">
        <v>41641</v>
      </c>
      <c r="H713" s="10">
        <v>41641</v>
      </c>
      <c r="I713" s="11" t="s">
        <v>27</v>
      </c>
      <c r="J713" s="11"/>
      <c r="K713" s="12" t="s">
        <v>123</v>
      </c>
      <c r="L713" s="12" t="s">
        <v>124</v>
      </c>
      <c r="M713" s="12" t="s">
        <v>125</v>
      </c>
      <c r="N713" s="13">
        <v>4423</v>
      </c>
      <c r="O713" s="160">
        <v>30</v>
      </c>
      <c r="P713" s="142">
        <v>30</v>
      </c>
      <c r="Q713" s="21"/>
      <c r="R713" s="22"/>
      <c r="S713" s="22"/>
    </row>
    <row r="714" spans="1:19" ht="25.5" x14ac:dyDescent="0.25">
      <c r="A714" s="9">
        <v>3</v>
      </c>
      <c r="B714" s="7" t="s">
        <v>35</v>
      </c>
      <c r="C714" s="8">
        <v>46032383</v>
      </c>
      <c r="D714" s="9" t="s">
        <v>36</v>
      </c>
      <c r="E714" s="9" t="s">
        <v>37</v>
      </c>
      <c r="F714" s="9" t="s">
        <v>26</v>
      </c>
      <c r="G714" s="10">
        <v>41792</v>
      </c>
      <c r="H714" s="10">
        <v>41792</v>
      </c>
      <c r="I714" s="11" t="s">
        <v>27</v>
      </c>
      <c r="J714" s="11"/>
      <c r="K714" s="12" t="s">
        <v>155</v>
      </c>
      <c r="L714" s="23" t="s">
        <v>159</v>
      </c>
      <c r="M714" s="23" t="s">
        <v>158</v>
      </c>
      <c r="N714" s="130" t="s">
        <v>160</v>
      </c>
      <c r="O714" s="141">
        <v>30</v>
      </c>
      <c r="P714" s="142">
        <v>8</v>
      </c>
      <c r="Q714" s="16">
        <f t="shared" ref="Q714:Q719" si="7">+O714-P714</f>
        <v>22</v>
      </c>
      <c r="R714" s="25" t="s">
        <v>208</v>
      </c>
      <c r="S714" s="102"/>
    </row>
    <row r="715" spans="1:19" ht="25.5" x14ac:dyDescent="0.25">
      <c r="A715" s="9">
        <v>4</v>
      </c>
      <c r="B715" s="26" t="s">
        <v>47</v>
      </c>
      <c r="C715" s="8">
        <v>45817642</v>
      </c>
      <c r="D715" s="9" t="s">
        <v>48</v>
      </c>
      <c r="E715" s="9" t="s">
        <v>37</v>
      </c>
      <c r="F715" s="9" t="s">
        <v>26</v>
      </c>
      <c r="G715" s="10">
        <v>41123</v>
      </c>
      <c r="H715" s="10">
        <v>41123</v>
      </c>
      <c r="I715" s="11" t="s">
        <v>27</v>
      </c>
      <c r="J715" s="11"/>
      <c r="K715" s="12" t="s">
        <v>172</v>
      </c>
      <c r="L715" s="12" t="s">
        <v>173</v>
      </c>
      <c r="M715" s="12" t="s">
        <v>174</v>
      </c>
      <c r="N715" s="13">
        <v>2463.8000000000002</v>
      </c>
      <c r="O715" s="28">
        <v>30</v>
      </c>
      <c r="P715" s="36">
        <f>8+10</f>
        <v>18</v>
      </c>
      <c r="Q715" s="16">
        <f t="shared" si="7"/>
        <v>12</v>
      </c>
      <c r="R715" s="30" t="s">
        <v>210</v>
      </c>
      <c r="S715" s="102"/>
    </row>
    <row r="716" spans="1:19" x14ac:dyDescent="0.25">
      <c r="A716" s="9">
        <v>5</v>
      </c>
      <c r="B716" s="31" t="s">
        <v>55</v>
      </c>
      <c r="C716" s="8">
        <v>3852732</v>
      </c>
      <c r="D716" s="9" t="s">
        <v>56</v>
      </c>
      <c r="E716" s="9" t="s">
        <v>30</v>
      </c>
      <c r="F716" s="9" t="s">
        <v>26</v>
      </c>
      <c r="G716" s="32">
        <v>42676</v>
      </c>
      <c r="H716" s="32">
        <v>42676</v>
      </c>
      <c r="I716" s="11" t="s">
        <v>27</v>
      </c>
      <c r="J716" s="32"/>
      <c r="K716" s="12"/>
      <c r="L716" s="9"/>
      <c r="M716" s="32"/>
      <c r="N716" s="13"/>
      <c r="O716" s="141">
        <v>30</v>
      </c>
      <c r="P716" s="142">
        <v>2</v>
      </c>
      <c r="Q716" s="16">
        <f t="shared" si="7"/>
        <v>28</v>
      </c>
      <c r="R716" s="25"/>
      <c r="S716" s="102"/>
    </row>
    <row r="717" spans="1:19" x14ac:dyDescent="0.25">
      <c r="A717" s="9">
        <v>6</v>
      </c>
      <c r="B717" s="31" t="s">
        <v>84</v>
      </c>
      <c r="C717" s="8">
        <v>73133868</v>
      </c>
      <c r="D717" s="9" t="s">
        <v>62</v>
      </c>
      <c r="E717" s="9" t="s">
        <v>37</v>
      </c>
      <c r="F717" s="9" t="s">
        <v>59</v>
      </c>
      <c r="G717" s="10">
        <v>42795</v>
      </c>
      <c r="H717" s="10">
        <v>43252</v>
      </c>
      <c r="I717" s="10">
        <v>43404</v>
      </c>
      <c r="J717" s="10" t="s">
        <v>171</v>
      </c>
      <c r="K717" s="23" t="s">
        <v>123</v>
      </c>
      <c r="L717" s="23" t="s">
        <v>122</v>
      </c>
      <c r="M717" s="10">
        <v>43160</v>
      </c>
      <c r="N717" s="13">
        <v>1652.4</v>
      </c>
      <c r="O717" s="39">
        <v>30</v>
      </c>
      <c r="P717" s="36">
        <v>7</v>
      </c>
      <c r="Q717" s="16">
        <f t="shared" si="7"/>
        <v>23</v>
      </c>
      <c r="R717" s="30"/>
      <c r="S717" s="30"/>
    </row>
    <row r="718" spans="1:19" x14ac:dyDescent="0.25">
      <c r="A718" s="9">
        <v>7</v>
      </c>
      <c r="B718" s="31" t="s">
        <v>82</v>
      </c>
      <c r="C718" s="8">
        <v>3853012</v>
      </c>
      <c r="D718" s="9" t="s">
        <v>48</v>
      </c>
      <c r="E718" s="9" t="s">
        <v>58</v>
      </c>
      <c r="F718" s="9" t="s">
        <v>59</v>
      </c>
      <c r="G718" s="32">
        <v>42461</v>
      </c>
      <c r="H718" s="10">
        <v>43252</v>
      </c>
      <c r="I718" s="10">
        <v>43404</v>
      </c>
      <c r="J718" s="10" t="s">
        <v>136</v>
      </c>
      <c r="K718" s="23" t="s">
        <v>137</v>
      </c>
      <c r="L718" s="23" t="s">
        <v>140</v>
      </c>
      <c r="M718" s="10">
        <v>43191</v>
      </c>
      <c r="N718" s="13">
        <v>2841.5</v>
      </c>
      <c r="O718" s="39">
        <v>30</v>
      </c>
      <c r="P718" s="36">
        <f>12+10+8</f>
        <v>30</v>
      </c>
      <c r="Q718" s="16">
        <f t="shared" si="7"/>
        <v>0</v>
      </c>
      <c r="R718" s="30"/>
      <c r="S718" s="102"/>
    </row>
    <row r="719" spans="1:19" x14ac:dyDescent="0.25">
      <c r="A719" s="9">
        <v>8</v>
      </c>
      <c r="B719" s="31" t="s">
        <v>92</v>
      </c>
      <c r="C719" s="8">
        <v>46941245</v>
      </c>
      <c r="D719" s="9" t="s">
        <v>62</v>
      </c>
      <c r="E719" s="9" t="s">
        <v>30</v>
      </c>
      <c r="F719" s="9" t="s">
        <v>59</v>
      </c>
      <c r="G719" s="32">
        <v>43009</v>
      </c>
      <c r="H719" s="10">
        <v>43282</v>
      </c>
      <c r="I719" s="10">
        <v>43404</v>
      </c>
      <c r="J719" s="32" t="s">
        <v>147</v>
      </c>
      <c r="K719" s="35" t="s">
        <v>195</v>
      </c>
      <c r="L719" s="12" t="s">
        <v>200</v>
      </c>
      <c r="M719" s="12" t="s">
        <v>201</v>
      </c>
      <c r="N719" s="13">
        <v>1782.6</v>
      </c>
      <c r="O719" s="28">
        <v>30</v>
      </c>
      <c r="P719" s="36">
        <f>11+2</f>
        <v>13</v>
      </c>
      <c r="Q719" s="16">
        <f t="shared" si="7"/>
        <v>17</v>
      </c>
      <c r="R719" s="30"/>
      <c r="S719" s="103"/>
    </row>
    <row r="720" spans="1:19" x14ac:dyDescent="0.25">
      <c r="A720" s="9">
        <v>9</v>
      </c>
      <c r="B720" s="31" t="s">
        <v>167</v>
      </c>
      <c r="C720" s="8">
        <v>77038701</v>
      </c>
      <c r="D720" s="9" t="s">
        <v>168</v>
      </c>
      <c r="E720" s="9" t="s">
        <v>30</v>
      </c>
      <c r="F720" s="9" t="s">
        <v>59</v>
      </c>
      <c r="G720" s="32">
        <v>43315</v>
      </c>
      <c r="H720" s="10">
        <v>43315</v>
      </c>
      <c r="I720" s="10">
        <v>43406</v>
      </c>
      <c r="J720" s="32" t="s">
        <v>60</v>
      </c>
      <c r="K720" s="35"/>
      <c r="L720" s="12"/>
      <c r="M720" s="12"/>
      <c r="N720" s="13"/>
      <c r="O720" s="28"/>
      <c r="P720" s="36"/>
      <c r="Q720" s="36"/>
      <c r="R720" s="30"/>
      <c r="S720" s="103"/>
    </row>
    <row r="721" spans="1:19" x14ac:dyDescent="0.25">
      <c r="A721" s="9">
        <v>10</v>
      </c>
      <c r="B721" s="31" t="s">
        <v>169</v>
      </c>
      <c r="C721" s="8">
        <v>72889097</v>
      </c>
      <c r="D721" s="9" t="s">
        <v>170</v>
      </c>
      <c r="E721" s="9" t="s">
        <v>30</v>
      </c>
      <c r="F721" s="9" t="s">
        <v>59</v>
      </c>
      <c r="G721" s="32">
        <v>43315</v>
      </c>
      <c r="H721" s="10">
        <v>43315</v>
      </c>
      <c r="I721" s="10">
        <v>43406</v>
      </c>
      <c r="J721" s="32" t="s">
        <v>60</v>
      </c>
      <c r="K721" s="35"/>
      <c r="L721" s="12"/>
      <c r="M721" s="12"/>
      <c r="N721" s="13"/>
      <c r="O721" s="28"/>
      <c r="P721" s="36"/>
      <c r="Q721" s="36"/>
      <c r="R721" s="30"/>
      <c r="S721" s="103"/>
    </row>
    <row r="722" spans="1:19" x14ac:dyDescent="0.25">
      <c r="A722" s="9">
        <v>11</v>
      </c>
      <c r="B722" s="31" t="s">
        <v>101</v>
      </c>
      <c r="C722" s="8">
        <v>3853646</v>
      </c>
      <c r="D722" s="9" t="s">
        <v>48</v>
      </c>
      <c r="E722" s="9" t="s">
        <v>80</v>
      </c>
      <c r="F722" s="9" t="s">
        <v>59</v>
      </c>
      <c r="G722" s="32">
        <v>43109</v>
      </c>
      <c r="H722" s="32">
        <v>43290</v>
      </c>
      <c r="I722" s="10">
        <v>43412</v>
      </c>
      <c r="J722" s="10" t="s">
        <v>136</v>
      </c>
      <c r="K722" s="35"/>
      <c r="L722" s="12"/>
      <c r="M722" s="12"/>
      <c r="N722" s="13"/>
      <c r="O722" s="28"/>
      <c r="P722" s="36"/>
      <c r="Q722" s="36"/>
      <c r="R722" s="38"/>
      <c r="S722" s="38"/>
    </row>
    <row r="723" spans="1:19" x14ac:dyDescent="0.25">
      <c r="A723" s="9">
        <v>12</v>
      </c>
      <c r="B723" s="31" t="s">
        <v>134</v>
      </c>
      <c r="C723" s="8">
        <v>3898666</v>
      </c>
      <c r="D723" s="9" t="s">
        <v>48</v>
      </c>
      <c r="E723" s="9" t="s">
        <v>37</v>
      </c>
      <c r="F723" s="9" t="s">
        <v>59</v>
      </c>
      <c r="G723" s="32">
        <v>43200</v>
      </c>
      <c r="H723" s="32">
        <v>43291</v>
      </c>
      <c r="I723" s="32">
        <v>43413</v>
      </c>
      <c r="J723" s="10" t="s">
        <v>136</v>
      </c>
      <c r="K723" s="53"/>
      <c r="L723" s="53"/>
      <c r="M723" s="53"/>
      <c r="N723" s="53"/>
      <c r="O723" s="53"/>
      <c r="P723" s="53"/>
      <c r="Q723" s="53"/>
      <c r="R723" s="53"/>
      <c r="S723" s="53"/>
    </row>
    <row r="724" spans="1:19" x14ac:dyDescent="0.25">
      <c r="A724" s="9">
        <v>13</v>
      </c>
      <c r="B724" s="31" t="s">
        <v>61</v>
      </c>
      <c r="C724" s="8">
        <v>47055672</v>
      </c>
      <c r="D724" s="9" t="s">
        <v>62</v>
      </c>
      <c r="E724" s="9" t="s">
        <v>37</v>
      </c>
      <c r="F724" s="9" t="s">
        <v>59</v>
      </c>
      <c r="G724" s="32">
        <v>42835</v>
      </c>
      <c r="H724" s="10">
        <v>43291</v>
      </c>
      <c r="I724" s="10">
        <v>43413</v>
      </c>
      <c r="J724" s="10" t="s">
        <v>136</v>
      </c>
      <c r="K724" s="121" t="s">
        <v>137</v>
      </c>
      <c r="L724" s="42" t="s">
        <v>138</v>
      </c>
      <c r="M724" s="42" t="s">
        <v>148</v>
      </c>
      <c r="N724" s="122">
        <v>1819.7</v>
      </c>
      <c r="O724" s="123">
        <v>30</v>
      </c>
      <c r="P724" s="36">
        <v>3</v>
      </c>
      <c r="Q724" s="36">
        <f>+O724-P724</f>
        <v>27</v>
      </c>
      <c r="R724" s="38"/>
      <c r="S724" s="103"/>
    </row>
    <row r="725" spans="1:19" s="37" customFormat="1" x14ac:dyDescent="0.25">
      <c r="A725" s="9">
        <v>14</v>
      </c>
      <c r="B725" s="31" t="s">
        <v>76</v>
      </c>
      <c r="C725" s="8">
        <v>3853765</v>
      </c>
      <c r="D725" s="9" t="s">
        <v>48</v>
      </c>
      <c r="E725" s="9" t="s">
        <v>58</v>
      </c>
      <c r="F725" s="9" t="s">
        <v>59</v>
      </c>
      <c r="G725" s="32">
        <v>42867</v>
      </c>
      <c r="H725" s="10">
        <v>43355</v>
      </c>
      <c r="I725" s="10">
        <v>43415</v>
      </c>
      <c r="J725" s="10" t="s">
        <v>198</v>
      </c>
      <c r="K725" s="23" t="s">
        <v>156</v>
      </c>
      <c r="L725" s="128">
        <v>9959155</v>
      </c>
      <c r="M725" s="129">
        <v>43241</v>
      </c>
      <c r="N725" s="13">
        <v>2750.2</v>
      </c>
      <c r="O725" s="128">
        <v>30</v>
      </c>
      <c r="P725" s="128">
        <f>10+10+5</f>
        <v>25</v>
      </c>
      <c r="Q725" s="128">
        <f>+O725-P725</f>
        <v>5</v>
      </c>
      <c r="R725" s="43"/>
      <c r="S725" s="43"/>
    </row>
    <row r="726" spans="1:19" ht="25.5" x14ac:dyDescent="0.25">
      <c r="A726" s="9">
        <v>15</v>
      </c>
      <c r="B726" s="41" t="s">
        <v>193</v>
      </c>
      <c r="C726" s="132">
        <v>3850938</v>
      </c>
      <c r="D726" s="39" t="s">
        <v>129</v>
      </c>
      <c r="E726" s="39" t="s">
        <v>194</v>
      </c>
      <c r="F726" s="39" t="s">
        <v>59</v>
      </c>
      <c r="G726" s="40">
        <v>43360</v>
      </c>
      <c r="H726" s="133">
        <v>43360</v>
      </c>
      <c r="I726" s="133">
        <v>43420</v>
      </c>
      <c r="J726" s="133" t="s">
        <v>89</v>
      </c>
      <c r="K726" s="35"/>
      <c r="L726" s="12"/>
      <c r="M726" s="12"/>
      <c r="N726" s="13"/>
      <c r="O726" s="39"/>
      <c r="P726" s="36"/>
      <c r="Q726" s="16"/>
      <c r="R726" s="30"/>
      <c r="S726" s="103" t="s">
        <v>211</v>
      </c>
    </row>
    <row r="727" spans="1:19" x14ac:dyDescent="0.25">
      <c r="A727" s="9">
        <v>16</v>
      </c>
      <c r="B727" s="31" t="s">
        <v>175</v>
      </c>
      <c r="C727" s="8">
        <v>239928</v>
      </c>
      <c r="D727" s="9" t="s">
        <v>48</v>
      </c>
      <c r="E727" s="9" t="s">
        <v>30</v>
      </c>
      <c r="F727" s="9" t="s">
        <v>59</v>
      </c>
      <c r="G727" s="32">
        <v>43327</v>
      </c>
      <c r="H727" s="10">
        <v>43330</v>
      </c>
      <c r="I727" s="10">
        <v>43421</v>
      </c>
      <c r="J727" s="10" t="s">
        <v>60</v>
      </c>
      <c r="K727" s="121"/>
      <c r="L727" s="42"/>
      <c r="M727" s="42"/>
      <c r="N727" s="122"/>
      <c r="O727" s="123"/>
      <c r="P727" s="36"/>
      <c r="Q727" s="36"/>
      <c r="R727" s="38"/>
      <c r="S727" s="103"/>
    </row>
    <row r="728" spans="1:19" x14ac:dyDescent="0.25">
      <c r="A728" s="9">
        <v>17</v>
      </c>
      <c r="B728" s="31" t="s">
        <v>184</v>
      </c>
      <c r="C728" s="8">
        <v>47495802</v>
      </c>
      <c r="D728" s="9" t="s">
        <v>62</v>
      </c>
      <c r="E728" s="9" t="s">
        <v>37</v>
      </c>
      <c r="F728" s="9" t="s">
        <v>59</v>
      </c>
      <c r="G728" s="32">
        <v>43362</v>
      </c>
      <c r="H728" s="10">
        <v>43362</v>
      </c>
      <c r="I728" s="10">
        <v>43422</v>
      </c>
      <c r="J728" s="10" t="s">
        <v>89</v>
      </c>
      <c r="K728" s="121"/>
      <c r="L728" s="42"/>
      <c r="M728" s="42"/>
      <c r="N728" s="122"/>
      <c r="O728" s="123"/>
      <c r="P728" s="36"/>
      <c r="Q728" s="36"/>
      <c r="R728" s="38"/>
      <c r="S728" s="103"/>
    </row>
    <row r="729" spans="1:19" x14ac:dyDescent="0.25">
      <c r="A729" s="9">
        <v>18</v>
      </c>
      <c r="B729" s="31" t="s">
        <v>73</v>
      </c>
      <c r="C729" s="8">
        <v>75600963</v>
      </c>
      <c r="D729" s="9" t="s">
        <v>62</v>
      </c>
      <c r="E729" s="9" t="s">
        <v>37</v>
      </c>
      <c r="F729" s="9" t="s">
        <v>59</v>
      </c>
      <c r="G729" s="32">
        <v>42614</v>
      </c>
      <c r="H729" s="40">
        <v>43040</v>
      </c>
      <c r="I729" s="40">
        <v>43434</v>
      </c>
      <c r="J729" s="10" t="s">
        <v>213</v>
      </c>
      <c r="K729" s="12" t="s">
        <v>187</v>
      </c>
      <c r="L729" s="9" t="s">
        <v>188</v>
      </c>
      <c r="M729" s="32">
        <v>43348</v>
      </c>
      <c r="N729" s="13">
        <v>2014.4</v>
      </c>
      <c r="O729" s="9">
        <v>30</v>
      </c>
      <c r="P729" s="36">
        <v>24</v>
      </c>
      <c r="Q729" s="16">
        <f>+O729-P729</f>
        <v>6</v>
      </c>
      <c r="R729" s="30"/>
      <c r="S729" s="103"/>
    </row>
    <row r="730" spans="1:19" s="37" customFormat="1" x14ac:dyDescent="0.25">
      <c r="A730" s="9">
        <v>19</v>
      </c>
      <c r="B730" s="31" t="s">
        <v>163</v>
      </c>
      <c r="C730" s="8">
        <v>42067062</v>
      </c>
      <c r="D730" s="9" t="s">
        <v>62</v>
      </c>
      <c r="E730" s="9" t="s">
        <v>37</v>
      </c>
      <c r="F730" s="9" t="s">
        <v>59</v>
      </c>
      <c r="G730" s="32">
        <v>43282</v>
      </c>
      <c r="H730" s="40">
        <v>43374</v>
      </c>
      <c r="I730" s="40">
        <v>43434</v>
      </c>
      <c r="J730" s="10" t="s">
        <v>60</v>
      </c>
      <c r="K730" s="7"/>
      <c r="L730" s="9"/>
      <c r="M730" s="9"/>
      <c r="N730" s="13"/>
      <c r="O730" s="9"/>
      <c r="P730" s="36"/>
      <c r="Q730" s="16"/>
      <c r="R730" s="30"/>
      <c r="S730" s="7"/>
    </row>
    <row r="731" spans="1:19" x14ac:dyDescent="0.25">
      <c r="A731" s="9">
        <v>20</v>
      </c>
      <c r="B731" s="31" t="s">
        <v>127</v>
      </c>
      <c r="C731" s="12" t="s">
        <v>128</v>
      </c>
      <c r="D731" s="9" t="s">
        <v>129</v>
      </c>
      <c r="E731" s="9" t="s">
        <v>30</v>
      </c>
      <c r="F731" s="9" t="s">
        <v>59</v>
      </c>
      <c r="G731" s="32">
        <v>43160</v>
      </c>
      <c r="H731" s="32">
        <v>43252</v>
      </c>
      <c r="I731" s="10">
        <v>43434</v>
      </c>
      <c r="J731" s="10" t="s">
        <v>81</v>
      </c>
      <c r="K731" s="35"/>
      <c r="L731" s="12"/>
      <c r="M731" s="12"/>
      <c r="N731" s="13"/>
      <c r="O731" s="28"/>
      <c r="P731" s="36"/>
      <c r="Q731" s="36"/>
      <c r="R731" s="38"/>
      <c r="S731" s="38"/>
    </row>
    <row r="732" spans="1:19" x14ac:dyDescent="0.25">
      <c r="A732" s="9">
        <v>21</v>
      </c>
      <c r="B732" s="31" t="s">
        <v>179</v>
      </c>
      <c r="C732" s="12" t="s">
        <v>180</v>
      </c>
      <c r="D732" s="9" t="s">
        <v>181</v>
      </c>
      <c r="E732" s="9" t="s">
        <v>80</v>
      </c>
      <c r="F732" s="9" t="s">
        <v>59</v>
      </c>
      <c r="G732" s="32">
        <v>43346</v>
      </c>
      <c r="H732" s="32">
        <v>43346</v>
      </c>
      <c r="I732" s="10">
        <v>43436</v>
      </c>
      <c r="J732" s="10" t="s">
        <v>60</v>
      </c>
      <c r="K732" s="35"/>
      <c r="L732" s="12"/>
      <c r="M732" s="12"/>
      <c r="N732" s="13"/>
      <c r="O732" s="28"/>
      <c r="P732" s="36"/>
      <c r="Q732" s="36"/>
      <c r="R732" s="38"/>
      <c r="S732" s="38"/>
    </row>
    <row r="733" spans="1:19" x14ac:dyDescent="0.25">
      <c r="A733" s="9">
        <v>22</v>
      </c>
      <c r="B733" s="31" t="s">
        <v>85</v>
      </c>
      <c r="C733" s="8">
        <v>42182678</v>
      </c>
      <c r="D733" s="9" t="s">
        <v>48</v>
      </c>
      <c r="E733" s="9" t="s">
        <v>30</v>
      </c>
      <c r="F733" s="9" t="s">
        <v>59</v>
      </c>
      <c r="G733" s="10">
        <v>42795</v>
      </c>
      <c r="H733" s="10">
        <v>43374</v>
      </c>
      <c r="I733" s="10">
        <v>43434</v>
      </c>
      <c r="J733" s="10" t="s">
        <v>136</v>
      </c>
      <c r="K733" s="23" t="s">
        <v>123</v>
      </c>
      <c r="L733" s="9">
        <v>9958915</v>
      </c>
      <c r="M733" s="10">
        <v>43160</v>
      </c>
      <c r="N733" s="13">
        <v>2750.2</v>
      </c>
      <c r="O733" s="16">
        <v>30</v>
      </c>
      <c r="P733" s="36">
        <v>30</v>
      </c>
      <c r="Q733" s="128">
        <f>+O733-P733</f>
        <v>0</v>
      </c>
      <c r="R733" s="30"/>
      <c r="S733" s="7"/>
    </row>
    <row r="734" spans="1:19" x14ac:dyDescent="0.25">
      <c r="A734" s="9">
        <v>23</v>
      </c>
      <c r="B734" s="31" t="s">
        <v>93</v>
      </c>
      <c r="C734" s="8">
        <v>43083772</v>
      </c>
      <c r="D734" s="9" t="s">
        <v>62</v>
      </c>
      <c r="E734" s="9" t="s">
        <v>30</v>
      </c>
      <c r="F734" s="9" t="s">
        <v>59</v>
      </c>
      <c r="G734" s="10">
        <v>42802</v>
      </c>
      <c r="H734" s="10">
        <v>43381</v>
      </c>
      <c r="I734" s="10">
        <v>43441</v>
      </c>
      <c r="J734" s="32" t="s">
        <v>136</v>
      </c>
      <c r="K734" s="23" t="s">
        <v>123</v>
      </c>
      <c r="L734" s="9">
        <v>9958926</v>
      </c>
      <c r="M734" s="10">
        <v>43167</v>
      </c>
      <c r="N734" s="13">
        <v>1933.6</v>
      </c>
      <c r="O734" s="16">
        <v>30</v>
      </c>
      <c r="P734" s="36">
        <f>10+10</f>
        <v>20</v>
      </c>
      <c r="Q734" s="16">
        <f>+O734-P734</f>
        <v>10</v>
      </c>
      <c r="R734" s="30"/>
      <c r="S734" s="7"/>
    </row>
    <row r="735" spans="1:19" x14ac:dyDescent="0.25">
      <c r="A735" s="9">
        <v>24</v>
      </c>
      <c r="B735" s="31" t="s">
        <v>185</v>
      </c>
      <c r="C735" s="12" t="s">
        <v>186</v>
      </c>
      <c r="D735" s="9" t="s">
        <v>48</v>
      </c>
      <c r="E735" s="9" t="s">
        <v>58</v>
      </c>
      <c r="F735" s="9" t="s">
        <v>59</v>
      </c>
      <c r="G735" s="32">
        <v>43360</v>
      </c>
      <c r="H735" s="32">
        <v>43360</v>
      </c>
      <c r="I735" s="10">
        <v>43450</v>
      </c>
      <c r="J735" s="10" t="s">
        <v>60</v>
      </c>
      <c r="K735" s="35"/>
      <c r="L735" s="12"/>
      <c r="M735" s="12"/>
      <c r="N735" s="13"/>
      <c r="O735" s="28"/>
      <c r="P735" s="36"/>
      <c r="Q735" s="36"/>
      <c r="R735" s="38"/>
      <c r="S735" s="38"/>
    </row>
    <row r="736" spans="1:19" x14ac:dyDescent="0.25">
      <c r="A736" s="9">
        <v>25</v>
      </c>
      <c r="B736" s="31" t="s">
        <v>88</v>
      </c>
      <c r="C736" s="8">
        <v>43469277</v>
      </c>
      <c r="D736" s="9" t="s">
        <v>48</v>
      </c>
      <c r="E736" s="9" t="s">
        <v>80</v>
      </c>
      <c r="F736" s="9" t="s">
        <v>59</v>
      </c>
      <c r="G736" s="32">
        <v>43009</v>
      </c>
      <c r="H736" s="10">
        <v>43405</v>
      </c>
      <c r="I736" s="10">
        <v>43465</v>
      </c>
      <c r="J736" s="32" t="s">
        <v>89</v>
      </c>
      <c r="K736" s="35" t="s">
        <v>195</v>
      </c>
      <c r="L736" s="12" t="s">
        <v>196</v>
      </c>
      <c r="M736" s="12" t="s">
        <v>197</v>
      </c>
      <c r="N736" s="13">
        <v>2553.9</v>
      </c>
      <c r="O736" s="28">
        <v>30</v>
      </c>
      <c r="P736" s="36">
        <f>5+10+10</f>
        <v>25</v>
      </c>
      <c r="Q736" s="36">
        <f>+O736-P736</f>
        <v>5</v>
      </c>
      <c r="R736" s="30"/>
      <c r="S736" s="30"/>
    </row>
    <row r="737" spans="1:19" s="37" customFormat="1" x14ac:dyDescent="0.25">
      <c r="A737" s="9">
        <v>26</v>
      </c>
      <c r="B737" s="41" t="s">
        <v>79</v>
      </c>
      <c r="C737" s="132">
        <v>3853711</v>
      </c>
      <c r="D737" s="39" t="s">
        <v>62</v>
      </c>
      <c r="E737" s="39" t="s">
        <v>80</v>
      </c>
      <c r="F737" s="39" t="s">
        <v>59</v>
      </c>
      <c r="G737" s="40">
        <v>42065</v>
      </c>
      <c r="H737" s="40">
        <v>43374</v>
      </c>
      <c r="I737" s="40">
        <v>43465</v>
      </c>
      <c r="J737" s="40" t="s">
        <v>136</v>
      </c>
      <c r="K737" s="42" t="s">
        <v>123</v>
      </c>
      <c r="L737" s="39">
        <v>9958916</v>
      </c>
      <c r="M737" s="40">
        <v>43160</v>
      </c>
      <c r="N737" s="122">
        <v>1947.9</v>
      </c>
      <c r="O737" s="39">
        <v>30</v>
      </c>
      <c r="P737" s="36">
        <v>30</v>
      </c>
      <c r="Q737" s="16">
        <f>+O737-P737</f>
        <v>0</v>
      </c>
      <c r="R737" s="30"/>
      <c r="S737" s="103"/>
    </row>
    <row r="738" spans="1:19" x14ac:dyDescent="0.25">
      <c r="A738" s="9">
        <v>27</v>
      </c>
      <c r="B738" s="31" t="s">
        <v>74</v>
      </c>
      <c r="C738" s="8">
        <v>3851191</v>
      </c>
      <c r="D738" s="9" t="s">
        <v>48</v>
      </c>
      <c r="E738" s="9" t="s">
        <v>58</v>
      </c>
      <c r="F738" s="9" t="s">
        <v>59</v>
      </c>
      <c r="G738" s="32">
        <v>42586</v>
      </c>
      <c r="H738" s="32">
        <v>42982</v>
      </c>
      <c r="I738" s="32">
        <v>43468</v>
      </c>
      <c r="J738" s="32" t="s">
        <v>147</v>
      </c>
      <c r="K738" s="12" t="s">
        <v>172</v>
      </c>
      <c r="L738" s="9">
        <v>9959410</v>
      </c>
      <c r="M738" s="32">
        <v>43316</v>
      </c>
      <c r="N738" s="13">
        <v>2478.3000000000002</v>
      </c>
      <c r="O738" s="9">
        <v>30</v>
      </c>
      <c r="P738" s="36">
        <f>5+10+10</f>
        <v>25</v>
      </c>
      <c r="Q738" s="16">
        <f>+O738-P738</f>
        <v>5</v>
      </c>
      <c r="R738" s="30"/>
      <c r="S738" s="102"/>
    </row>
    <row r="739" spans="1:19" x14ac:dyDescent="0.25">
      <c r="A739" s="9">
        <v>28</v>
      </c>
      <c r="B739" s="31" t="s">
        <v>111</v>
      </c>
      <c r="C739" s="12" t="s">
        <v>112</v>
      </c>
      <c r="D739" s="9" t="s">
        <v>48</v>
      </c>
      <c r="E739" s="9" t="s">
        <v>58</v>
      </c>
      <c r="F739" s="9" t="s">
        <v>59</v>
      </c>
      <c r="G739" s="32">
        <v>43144</v>
      </c>
      <c r="H739" s="32">
        <v>43356</v>
      </c>
      <c r="I739" s="10">
        <v>43477</v>
      </c>
      <c r="J739" s="10" t="s">
        <v>136</v>
      </c>
      <c r="K739" s="35"/>
      <c r="L739" s="12"/>
      <c r="M739" s="12"/>
      <c r="N739" s="13"/>
      <c r="O739" s="28"/>
      <c r="P739" s="36"/>
      <c r="Q739" s="36"/>
      <c r="R739" s="38"/>
      <c r="S739" s="38"/>
    </row>
    <row r="740" spans="1:19" ht="25.5" x14ac:dyDescent="0.25">
      <c r="A740" s="9">
        <v>29</v>
      </c>
      <c r="B740" s="41" t="s">
        <v>64</v>
      </c>
      <c r="C740" s="132">
        <v>47366375</v>
      </c>
      <c r="D740" s="39" t="s">
        <v>62</v>
      </c>
      <c r="E740" s="39" t="s">
        <v>30</v>
      </c>
      <c r="F740" s="39" t="s">
        <v>59</v>
      </c>
      <c r="G740" s="40">
        <v>42353</v>
      </c>
      <c r="H740" s="133">
        <v>43388</v>
      </c>
      <c r="I740" s="133">
        <v>43479</v>
      </c>
      <c r="J740" s="133" t="s">
        <v>136</v>
      </c>
      <c r="K740" s="35"/>
      <c r="L740" s="12"/>
      <c r="M740" s="12"/>
      <c r="N740" s="13"/>
      <c r="O740" s="39"/>
      <c r="P740" s="36"/>
      <c r="Q740" s="16"/>
      <c r="R740" s="30"/>
      <c r="S740" s="102" t="s">
        <v>116</v>
      </c>
    </row>
    <row r="741" spans="1:19" ht="29.25" x14ac:dyDescent="0.25">
      <c r="A741" s="9">
        <v>30</v>
      </c>
      <c r="B741" s="168" t="s">
        <v>145</v>
      </c>
      <c r="C741" s="132">
        <v>70060538</v>
      </c>
      <c r="D741" s="144" t="s">
        <v>166</v>
      </c>
      <c r="E741" s="39" t="s">
        <v>30</v>
      </c>
      <c r="F741" s="39" t="s">
        <v>59</v>
      </c>
      <c r="G741" s="40">
        <v>43313</v>
      </c>
      <c r="H741" s="40">
        <v>43313</v>
      </c>
      <c r="I741" s="133">
        <v>43496</v>
      </c>
      <c r="J741" s="133" t="s">
        <v>81</v>
      </c>
      <c r="K741" s="35"/>
      <c r="L741" s="12"/>
      <c r="M741" s="12"/>
      <c r="N741" s="13"/>
      <c r="O741" s="28"/>
      <c r="P741" s="36"/>
      <c r="Q741" s="36"/>
      <c r="R741" s="38"/>
      <c r="S741" s="38"/>
    </row>
    <row r="742" spans="1:19" x14ac:dyDescent="0.25">
      <c r="A742" s="9">
        <v>31</v>
      </c>
      <c r="B742" s="31" t="s">
        <v>86</v>
      </c>
      <c r="C742" s="8">
        <v>44804254</v>
      </c>
      <c r="D742" s="9" t="s">
        <v>87</v>
      </c>
      <c r="E742" s="9" t="s">
        <v>37</v>
      </c>
      <c r="F742" s="9" t="s">
        <v>59</v>
      </c>
      <c r="G742" s="32">
        <v>42980</v>
      </c>
      <c r="H742" s="10">
        <v>43345</v>
      </c>
      <c r="I742" s="10">
        <v>43525</v>
      </c>
      <c r="J742" s="10" t="s">
        <v>81</v>
      </c>
      <c r="K742" s="12" t="s">
        <v>187</v>
      </c>
      <c r="L742" s="9" t="s">
        <v>188</v>
      </c>
      <c r="M742" s="32">
        <v>43348</v>
      </c>
      <c r="N742" s="13">
        <v>1650</v>
      </c>
      <c r="O742" s="28">
        <v>30</v>
      </c>
      <c r="P742" s="36">
        <f>5+10</f>
        <v>15</v>
      </c>
      <c r="Q742" s="36">
        <f>+O742-P742</f>
        <v>15</v>
      </c>
      <c r="R742" s="30"/>
      <c r="S742" s="103"/>
    </row>
    <row r="743" spans="1:19" x14ac:dyDescent="0.25">
      <c r="A743" s="9">
        <v>32</v>
      </c>
      <c r="B743" s="31" t="s">
        <v>214</v>
      </c>
      <c r="C743" s="8">
        <v>74078518</v>
      </c>
      <c r="D743" s="9" t="s">
        <v>87</v>
      </c>
      <c r="E743" s="39" t="s">
        <v>30</v>
      </c>
      <c r="F743" s="9" t="s">
        <v>59</v>
      </c>
      <c r="G743" s="32">
        <v>43374</v>
      </c>
      <c r="H743" s="10">
        <v>43374</v>
      </c>
      <c r="I743" s="10">
        <v>43555</v>
      </c>
      <c r="J743" s="10" t="s">
        <v>81</v>
      </c>
      <c r="K743" s="12"/>
      <c r="L743" s="9"/>
      <c r="M743" s="32"/>
      <c r="N743" s="13"/>
      <c r="O743" s="28"/>
      <c r="P743" s="36"/>
      <c r="Q743" s="36"/>
      <c r="R743" s="30"/>
      <c r="S743" s="103"/>
    </row>
    <row r="744" spans="1:19" x14ac:dyDescent="0.25">
      <c r="A744" s="9">
        <v>33</v>
      </c>
      <c r="B744" s="31" t="s">
        <v>150</v>
      </c>
      <c r="C744" s="12" t="s">
        <v>151</v>
      </c>
      <c r="D744" s="9" t="s">
        <v>53</v>
      </c>
      <c r="E744" s="9" t="s">
        <v>30</v>
      </c>
      <c r="F744" s="9" t="s">
        <v>59</v>
      </c>
      <c r="G744" s="32">
        <v>43252</v>
      </c>
      <c r="H744" s="32">
        <v>43252</v>
      </c>
      <c r="I744" s="10">
        <v>43616</v>
      </c>
      <c r="J744" s="10" t="s">
        <v>154</v>
      </c>
      <c r="K744" s="35"/>
      <c r="L744" s="12"/>
      <c r="M744" s="12"/>
      <c r="N744" s="13"/>
      <c r="O744" s="28"/>
      <c r="P744" s="36"/>
      <c r="Q744" s="36"/>
      <c r="R744" s="38"/>
      <c r="S744" s="38"/>
    </row>
    <row r="745" spans="1:19" x14ac:dyDescent="0.25">
      <c r="A745" s="58"/>
      <c r="B745" s="56" t="s">
        <v>190</v>
      </c>
      <c r="C745" s="97"/>
      <c r="D745" s="58"/>
      <c r="E745" s="58"/>
      <c r="F745" s="58"/>
      <c r="G745" s="59"/>
      <c r="H745" s="59"/>
      <c r="I745" s="60"/>
      <c r="J745" s="60"/>
      <c r="K745" s="96"/>
      <c r="L745" s="97"/>
      <c r="M745" s="97"/>
      <c r="N745" s="98"/>
      <c r="O745" s="99"/>
      <c r="P745" s="100"/>
      <c r="Q745" s="100"/>
      <c r="R745" s="101"/>
      <c r="S745" s="101"/>
    </row>
    <row r="746" spans="1:19" x14ac:dyDescent="0.25">
      <c r="A746" s="58"/>
      <c r="B746" s="56"/>
      <c r="C746" s="97"/>
      <c r="D746" s="58"/>
      <c r="E746" s="58"/>
      <c r="F746" s="58"/>
      <c r="G746" s="59"/>
      <c r="H746" s="59"/>
      <c r="I746" s="60"/>
      <c r="J746" s="60"/>
      <c r="K746" s="96"/>
      <c r="L746" s="97"/>
      <c r="M746" s="97"/>
      <c r="N746" s="98"/>
      <c r="O746" s="99"/>
      <c r="P746" s="100"/>
      <c r="Q746" s="100"/>
      <c r="R746" s="101"/>
      <c r="S746" s="101"/>
    </row>
    <row r="747" spans="1:19" x14ac:dyDescent="0.25">
      <c r="B747" s="56"/>
      <c r="K747" t="s">
        <v>212</v>
      </c>
    </row>
    <row r="759" spans="1:19" ht="20.25" x14ac:dyDescent="0.3">
      <c r="B759" s="180" t="s">
        <v>192</v>
      </c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</row>
    <row r="760" spans="1:19" ht="20.25" x14ac:dyDescent="0.3">
      <c r="A760" s="1"/>
      <c r="B760" s="180" t="s">
        <v>0</v>
      </c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</row>
    <row r="761" spans="1:19" ht="21" thickBot="1" x14ac:dyDescent="0.35">
      <c r="A761" s="1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</row>
    <row r="762" spans="1:19" ht="15.75" thickBot="1" x14ac:dyDescent="0.3">
      <c r="A762" s="179" t="s">
        <v>1</v>
      </c>
      <c r="B762" s="179" t="s">
        <v>2</v>
      </c>
      <c r="C762" s="179" t="s">
        <v>3</v>
      </c>
      <c r="D762" s="179" t="s">
        <v>4</v>
      </c>
      <c r="E762" s="179" t="s">
        <v>5</v>
      </c>
      <c r="F762" s="179" t="s">
        <v>6</v>
      </c>
      <c r="G762" s="181" t="s">
        <v>7</v>
      </c>
      <c r="H762" s="182" t="s">
        <v>8</v>
      </c>
      <c r="I762" s="182"/>
      <c r="J762" s="183" t="s">
        <v>9</v>
      </c>
      <c r="K762" s="182" t="s">
        <v>10</v>
      </c>
      <c r="L762" s="182"/>
      <c r="M762" s="182"/>
      <c r="N762" s="182"/>
      <c r="O762" s="182"/>
      <c r="P762" s="184" t="s">
        <v>120</v>
      </c>
      <c r="Q762" s="184"/>
      <c r="R762" s="181" t="s">
        <v>12</v>
      </c>
      <c r="S762" s="179" t="s">
        <v>13</v>
      </c>
    </row>
    <row r="763" spans="1:19" ht="15.75" thickBot="1" x14ac:dyDescent="0.3">
      <c r="A763" s="179"/>
      <c r="B763" s="179"/>
      <c r="C763" s="179"/>
      <c r="D763" s="179"/>
      <c r="E763" s="179"/>
      <c r="F763" s="179"/>
      <c r="G763" s="181"/>
      <c r="H763" s="170" t="s">
        <v>14</v>
      </c>
      <c r="I763" s="170" t="s">
        <v>15</v>
      </c>
      <c r="J763" s="183"/>
      <c r="K763" s="158" t="s">
        <v>16</v>
      </c>
      <c r="L763" s="158" t="s">
        <v>17</v>
      </c>
      <c r="M763" s="159" t="s">
        <v>18</v>
      </c>
      <c r="N763" s="158" t="s">
        <v>19</v>
      </c>
      <c r="O763" s="158" t="s">
        <v>20</v>
      </c>
      <c r="P763" s="158" t="s">
        <v>21</v>
      </c>
      <c r="Q763" s="158" t="s">
        <v>22</v>
      </c>
      <c r="R763" s="181"/>
      <c r="S763" s="179"/>
    </row>
    <row r="764" spans="1:19" x14ac:dyDescent="0.25">
      <c r="A764" s="149">
        <v>1</v>
      </c>
      <c r="B764" s="150" t="s">
        <v>23</v>
      </c>
      <c r="C764" s="151">
        <v>3852026</v>
      </c>
      <c r="D764" s="45" t="s">
        <v>24</v>
      </c>
      <c r="E764" s="45" t="s">
        <v>25</v>
      </c>
      <c r="F764" s="45" t="s">
        <v>26</v>
      </c>
      <c r="G764" s="109">
        <v>42856</v>
      </c>
      <c r="H764" s="109">
        <v>42856</v>
      </c>
      <c r="I764" s="152" t="s">
        <v>27</v>
      </c>
      <c r="J764" s="152"/>
      <c r="K764" s="153" t="s">
        <v>155</v>
      </c>
      <c r="L764" s="153" t="s">
        <v>157</v>
      </c>
      <c r="M764" s="153" t="s">
        <v>158</v>
      </c>
      <c r="N764" s="154">
        <v>5912</v>
      </c>
      <c r="O764" s="14">
        <v>30</v>
      </c>
      <c r="P764" s="155">
        <v>30</v>
      </c>
      <c r="Q764" s="156"/>
      <c r="R764" s="150"/>
      <c r="S764" s="150"/>
    </row>
    <row r="765" spans="1:19" x14ac:dyDescent="0.25">
      <c r="A765" s="9">
        <v>2</v>
      </c>
      <c r="B765" s="7" t="s">
        <v>28</v>
      </c>
      <c r="C765" s="17">
        <v>2842379</v>
      </c>
      <c r="D765" s="9" t="s">
        <v>29</v>
      </c>
      <c r="E765" s="9" t="s">
        <v>30</v>
      </c>
      <c r="F765" s="18" t="s">
        <v>26</v>
      </c>
      <c r="G765" s="10">
        <v>41641</v>
      </c>
      <c r="H765" s="10">
        <v>41641</v>
      </c>
      <c r="I765" s="11" t="s">
        <v>27</v>
      </c>
      <c r="J765" s="11"/>
      <c r="K765" s="12" t="s">
        <v>123</v>
      </c>
      <c r="L765" s="12" t="s">
        <v>124</v>
      </c>
      <c r="M765" s="12" t="s">
        <v>125</v>
      </c>
      <c r="N765" s="13">
        <v>4423</v>
      </c>
      <c r="O765" s="160">
        <v>30</v>
      </c>
      <c r="P765" s="142">
        <v>30</v>
      </c>
      <c r="Q765" s="21"/>
      <c r="R765" s="22"/>
      <c r="S765" s="22"/>
    </row>
    <row r="766" spans="1:19" x14ac:dyDescent="0.25">
      <c r="A766" s="9">
        <v>3</v>
      </c>
      <c r="B766" s="7" t="s">
        <v>35</v>
      </c>
      <c r="C766" s="8">
        <v>46032383</v>
      </c>
      <c r="D766" s="9" t="s">
        <v>36</v>
      </c>
      <c r="E766" s="9" t="s">
        <v>37</v>
      </c>
      <c r="F766" s="9" t="s">
        <v>26</v>
      </c>
      <c r="G766" s="10">
        <v>41792</v>
      </c>
      <c r="H766" s="10">
        <v>41792</v>
      </c>
      <c r="I766" s="11" t="s">
        <v>27</v>
      </c>
      <c r="J766" s="11"/>
      <c r="K766" s="12" t="s">
        <v>155</v>
      </c>
      <c r="L766" s="23" t="s">
        <v>159</v>
      </c>
      <c r="M766" s="23" t="s">
        <v>158</v>
      </c>
      <c r="N766" s="130" t="s">
        <v>160</v>
      </c>
      <c r="O766" s="141">
        <v>30</v>
      </c>
      <c r="P766" s="142">
        <v>9</v>
      </c>
      <c r="Q766" s="16">
        <f>+O766-P766</f>
        <v>21</v>
      </c>
      <c r="R766" s="25"/>
      <c r="S766" s="102"/>
    </row>
    <row r="767" spans="1:19" x14ac:dyDescent="0.25">
      <c r="A767" s="149">
        <v>4</v>
      </c>
      <c r="B767" s="26" t="s">
        <v>47</v>
      </c>
      <c r="C767" s="8">
        <v>45817642</v>
      </c>
      <c r="D767" s="9" t="s">
        <v>48</v>
      </c>
      <c r="E767" s="9" t="s">
        <v>37</v>
      </c>
      <c r="F767" s="9" t="s">
        <v>26</v>
      </c>
      <c r="G767" s="10">
        <v>41123</v>
      </c>
      <c r="H767" s="10">
        <v>41123</v>
      </c>
      <c r="I767" s="11" t="s">
        <v>27</v>
      </c>
      <c r="J767" s="11"/>
      <c r="K767" s="12" t="s">
        <v>172</v>
      </c>
      <c r="L767" s="12" t="s">
        <v>173</v>
      </c>
      <c r="M767" s="12" t="s">
        <v>174</v>
      </c>
      <c r="N767" s="13">
        <v>2463.8000000000002</v>
      </c>
      <c r="O767" s="123">
        <v>30</v>
      </c>
      <c r="P767" s="36">
        <f>8+10+1+1</f>
        <v>20</v>
      </c>
      <c r="Q767" s="16">
        <f>+O767-P767</f>
        <v>10</v>
      </c>
      <c r="R767" s="30"/>
      <c r="S767" s="102"/>
    </row>
    <row r="768" spans="1:19" x14ac:dyDescent="0.25">
      <c r="A768" s="9">
        <v>5</v>
      </c>
      <c r="B768" s="31" t="s">
        <v>55</v>
      </c>
      <c r="C768" s="8">
        <v>3852732</v>
      </c>
      <c r="D768" s="9" t="s">
        <v>56</v>
      </c>
      <c r="E768" s="9" t="s">
        <v>30</v>
      </c>
      <c r="F768" s="9" t="s">
        <v>26</v>
      </c>
      <c r="G768" s="32">
        <v>42676</v>
      </c>
      <c r="H768" s="32">
        <v>42676</v>
      </c>
      <c r="I768" s="11" t="s">
        <v>27</v>
      </c>
      <c r="J768" s="32"/>
      <c r="K768" s="12"/>
      <c r="L768" s="9"/>
      <c r="M768" s="32"/>
      <c r="N768" s="13"/>
      <c r="O768" s="141">
        <v>30</v>
      </c>
      <c r="P768" s="142">
        <v>2</v>
      </c>
      <c r="Q768" s="16">
        <f>+O768-P768</f>
        <v>28</v>
      </c>
      <c r="R768" s="25"/>
      <c r="S768" s="102"/>
    </row>
    <row r="769" spans="1:19" x14ac:dyDescent="0.25">
      <c r="A769" s="9">
        <v>6</v>
      </c>
      <c r="B769" s="31" t="s">
        <v>93</v>
      </c>
      <c r="C769" s="8">
        <v>43083772</v>
      </c>
      <c r="D769" s="9" t="s">
        <v>62</v>
      </c>
      <c r="E769" s="9" t="s">
        <v>30</v>
      </c>
      <c r="F769" s="9" t="s">
        <v>59</v>
      </c>
      <c r="G769" s="10">
        <v>42802</v>
      </c>
      <c r="H769" s="10">
        <v>43381</v>
      </c>
      <c r="I769" s="10">
        <v>43441</v>
      </c>
      <c r="J769" s="32" t="s">
        <v>136</v>
      </c>
      <c r="K769" s="23" t="s">
        <v>123</v>
      </c>
      <c r="L769" s="9">
        <v>9958926</v>
      </c>
      <c r="M769" s="10">
        <v>43167</v>
      </c>
      <c r="N769" s="13">
        <v>1933.6</v>
      </c>
      <c r="O769" s="16">
        <v>30</v>
      </c>
      <c r="P769" s="36">
        <f>10+10+10</f>
        <v>30</v>
      </c>
      <c r="Q769" s="16">
        <f>+O769-P769</f>
        <v>0</v>
      </c>
      <c r="R769" s="30"/>
      <c r="S769" s="7"/>
    </row>
    <row r="770" spans="1:19" ht="25.5" x14ac:dyDescent="0.25">
      <c r="A770" s="149">
        <v>7</v>
      </c>
      <c r="B770" s="41" t="s">
        <v>64</v>
      </c>
      <c r="C770" s="132">
        <v>47366375</v>
      </c>
      <c r="D770" s="39" t="s">
        <v>62</v>
      </c>
      <c r="E770" s="39" t="s">
        <v>30</v>
      </c>
      <c r="F770" s="39" t="s">
        <v>59</v>
      </c>
      <c r="G770" s="40">
        <v>42353</v>
      </c>
      <c r="H770" s="133">
        <v>43388</v>
      </c>
      <c r="I770" s="133">
        <v>43479</v>
      </c>
      <c r="J770" s="176" t="s">
        <v>60</v>
      </c>
      <c r="K770" s="35"/>
      <c r="L770" s="12"/>
      <c r="M770" s="12"/>
      <c r="N770" s="13"/>
      <c r="O770" s="39"/>
      <c r="P770" s="36"/>
      <c r="Q770" s="16"/>
      <c r="R770" s="30"/>
      <c r="S770" s="102" t="s">
        <v>116</v>
      </c>
    </row>
    <row r="771" spans="1:19" x14ac:dyDescent="0.25">
      <c r="A771" s="9">
        <v>8</v>
      </c>
      <c r="B771" s="31" t="s">
        <v>88</v>
      </c>
      <c r="C771" s="8">
        <v>43469277</v>
      </c>
      <c r="D771" s="9" t="s">
        <v>48</v>
      </c>
      <c r="E771" s="9" t="s">
        <v>80</v>
      </c>
      <c r="F771" s="9" t="s">
        <v>59</v>
      </c>
      <c r="G771" s="32">
        <v>43009</v>
      </c>
      <c r="H771" s="10">
        <v>43405</v>
      </c>
      <c r="I771" s="10">
        <v>43496</v>
      </c>
      <c r="J771" s="32" t="s">
        <v>60</v>
      </c>
      <c r="K771" s="35" t="s">
        <v>195</v>
      </c>
      <c r="L771" s="12" t="s">
        <v>196</v>
      </c>
      <c r="M771" s="12" t="s">
        <v>197</v>
      </c>
      <c r="N771" s="13">
        <v>2553.9</v>
      </c>
      <c r="O771" s="28">
        <v>30</v>
      </c>
      <c r="P771" s="36">
        <f>15+10</f>
        <v>25</v>
      </c>
      <c r="Q771" s="36">
        <f>+O771-P771</f>
        <v>5</v>
      </c>
      <c r="R771" s="30"/>
      <c r="S771" s="30"/>
    </row>
    <row r="772" spans="1:19" ht="51" x14ac:dyDescent="0.25">
      <c r="A772" s="9">
        <v>9</v>
      </c>
      <c r="B772" s="31" t="s">
        <v>84</v>
      </c>
      <c r="C772" s="8">
        <v>73133868</v>
      </c>
      <c r="D772" s="9" t="s">
        <v>62</v>
      </c>
      <c r="E772" s="9" t="s">
        <v>37</v>
      </c>
      <c r="F772" s="9" t="s">
        <v>59</v>
      </c>
      <c r="G772" s="10">
        <v>42795</v>
      </c>
      <c r="H772" s="10">
        <v>43405</v>
      </c>
      <c r="I772" s="10">
        <v>43465</v>
      </c>
      <c r="J772" s="10" t="s">
        <v>198</v>
      </c>
      <c r="K772" s="23" t="s">
        <v>123</v>
      </c>
      <c r="L772" s="23" t="s">
        <v>122</v>
      </c>
      <c r="M772" s="10">
        <v>43160</v>
      </c>
      <c r="N772" s="13">
        <v>1652.4</v>
      </c>
      <c r="O772" s="39">
        <v>30</v>
      </c>
      <c r="P772" s="36">
        <f>7+10</f>
        <v>17</v>
      </c>
      <c r="Q772" s="16">
        <f>+O772-P772</f>
        <v>13</v>
      </c>
      <c r="R772" s="30"/>
      <c r="S772" s="30" t="s">
        <v>221</v>
      </c>
    </row>
    <row r="773" spans="1:19" s="175" customFormat="1" ht="38.25" x14ac:dyDescent="0.2">
      <c r="A773" s="149">
        <v>10</v>
      </c>
      <c r="B773" s="41" t="s">
        <v>73</v>
      </c>
      <c r="C773" s="132">
        <v>75600963</v>
      </c>
      <c r="D773" s="39" t="s">
        <v>62</v>
      </c>
      <c r="E773" s="39" t="s">
        <v>37</v>
      </c>
      <c r="F773" s="39" t="s">
        <v>59</v>
      </c>
      <c r="G773" s="40">
        <v>42614</v>
      </c>
      <c r="H773" s="40">
        <v>43405</v>
      </c>
      <c r="I773" s="40">
        <v>43131</v>
      </c>
      <c r="J773" s="133" t="s">
        <v>60</v>
      </c>
      <c r="K773" s="42" t="s">
        <v>187</v>
      </c>
      <c r="L773" s="39" t="s">
        <v>188</v>
      </c>
      <c r="M773" s="40">
        <v>43348</v>
      </c>
      <c r="N773" s="122">
        <v>2014.4</v>
      </c>
      <c r="O773" s="39">
        <v>30</v>
      </c>
      <c r="P773" s="36">
        <f>24</f>
        <v>24</v>
      </c>
      <c r="Q773" s="16">
        <f>+O773-P773</f>
        <v>6</v>
      </c>
      <c r="R773" s="30"/>
      <c r="S773" s="103" t="s">
        <v>220</v>
      </c>
    </row>
    <row r="774" spans="1:19" x14ac:dyDescent="0.25">
      <c r="A774" s="9">
        <v>11</v>
      </c>
      <c r="B774" s="31" t="s">
        <v>82</v>
      </c>
      <c r="C774" s="8">
        <v>3853012</v>
      </c>
      <c r="D774" s="9" t="s">
        <v>48</v>
      </c>
      <c r="E774" s="9" t="s">
        <v>58</v>
      </c>
      <c r="F774" s="9" t="s">
        <v>59</v>
      </c>
      <c r="G774" s="32">
        <v>42461</v>
      </c>
      <c r="H774" s="10">
        <v>43252</v>
      </c>
      <c r="I774" s="10">
        <v>43404</v>
      </c>
      <c r="J774" s="10" t="s">
        <v>136</v>
      </c>
      <c r="K774" s="23" t="s">
        <v>137</v>
      </c>
      <c r="L774" s="23" t="s">
        <v>140</v>
      </c>
      <c r="M774" s="10">
        <v>43191</v>
      </c>
      <c r="N774" s="13">
        <v>2841.5</v>
      </c>
      <c r="O774" s="39">
        <v>30</v>
      </c>
      <c r="P774" s="36">
        <f>12+10+8</f>
        <v>30</v>
      </c>
      <c r="Q774" s="16">
        <f>+O774-P774</f>
        <v>0</v>
      </c>
      <c r="R774" s="30"/>
      <c r="S774" s="102"/>
    </row>
    <row r="775" spans="1:19" x14ac:dyDescent="0.25">
      <c r="A775" s="9">
        <v>12</v>
      </c>
      <c r="B775" s="31" t="s">
        <v>92</v>
      </c>
      <c r="C775" s="8">
        <v>46941245</v>
      </c>
      <c r="D775" s="9" t="s">
        <v>62</v>
      </c>
      <c r="E775" s="9" t="s">
        <v>30</v>
      </c>
      <c r="F775" s="9" t="s">
        <v>59</v>
      </c>
      <c r="G775" s="32">
        <v>43009</v>
      </c>
      <c r="H775" s="10">
        <v>43282</v>
      </c>
      <c r="I775" s="10">
        <v>43404</v>
      </c>
      <c r="J775" s="32" t="s">
        <v>147</v>
      </c>
      <c r="K775" s="35" t="s">
        <v>195</v>
      </c>
      <c r="L775" s="12" t="s">
        <v>200</v>
      </c>
      <c r="M775" s="12" t="s">
        <v>201</v>
      </c>
      <c r="N775" s="13">
        <v>1782.6</v>
      </c>
      <c r="O775" s="28">
        <v>30</v>
      </c>
      <c r="P775" s="36">
        <f>11+2</f>
        <v>13</v>
      </c>
      <c r="Q775" s="16">
        <f>+O775-P775</f>
        <v>17</v>
      </c>
      <c r="R775" s="30"/>
      <c r="S775" s="103"/>
    </row>
    <row r="776" spans="1:19" x14ac:dyDescent="0.25">
      <c r="A776" s="149">
        <v>13</v>
      </c>
      <c r="B776" s="31" t="s">
        <v>167</v>
      </c>
      <c r="C776" s="8">
        <v>77038701</v>
      </c>
      <c r="D776" s="9" t="s">
        <v>168</v>
      </c>
      <c r="E776" s="9" t="s">
        <v>30</v>
      </c>
      <c r="F776" s="9" t="s">
        <v>59</v>
      </c>
      <c r="G776" s="32">
        <v>43315</v>
      </c>
      <c r="H776" s="10">
        <v>43315</v>
      </c>
      <c r="I776" s="10">
        <v>43406</v>
      </c>
      <c r="J776" s="32" t="s">
        <v>60</v>
      </c>
      <c r="K776" s="35"/>
      <c r="L776" s="12"/>
      <c r="M776" s="12"/>
      <c r="N776" s="13"/>
      <c r="O776" s="28"/>
      <c r="P776" s="36"/>
      <c r="Q776" s="36"/>
      <c r="R776" s="30"/>
      <c r="S776" s="103"/>
    </row>
    <row r="777" spans="1:19" x14ac:dyDescent="0.25">
      <c r="A777" s="9">
        <v>14</v>
      </c>
      <c r="B777" s="31" t="s">
        <v>169</v>
      </c>
      <c r="C777" s="8">
        <v>72889097</v>
      </c>
      <c r="D777" s="9" t="s">
        <v>170</v>
      </c>
      <c r="E777" s="9" t="s">
        <v>30</v>
      </c>
      <c r="F777" s="9" t="s">
        <v>59</v>
      </c>
      <c r="G777" s="32">
        <v>43315</v>
      </c>
      <c r="H777" s="173">
        <v>43407</v>
      </c>
      <c r="I777" s="173">
        <v>43587</v>
      </c>
      <c r="J777" s="174" t="s">
        <v>81</v>
      </c>
      <c r="K777" s="35"/>
      <c r="L777" s="12"/>
      <c r="M777" s="12"/>
      <c r="N777" s="13"/>
      <c r="O777" s="28"/>
      <c r="P777" s="36"/>
      <c r="Q777" s="36"/>
      <c r="R777" s="30"/>
      <c r="S777" s="103"/>
    </row>
    <row r="778" spans="1:19" x14ac:dyDescent="0.25">
      <c r="A778" s="9">
        <v>15</v>
      </c>
      <c r="B778" s="31" t="s">
        <v>101</v>
      </c>
      <c r="C778" s="8">
        <v>3853646</v>
      </c>
      <c r="D778" s="9" t="s">
        <v>48</v>
      </c>
      <c r="E778" s="9" t="s">
        <v>80</v>
      </c>
      <c r="F778" s="9" t="s">
        <v>59</v>
      </c>
      <c r="G778" s="32">
        <v>43109</v>
      </c>
      <c r="H778" s="174">
        <v>43413</v>
      </c>
      <c r="I778" s="173">
        <v>43473</v>
      </c>
      <c r="J778" s="173" t="s">
        <v>60</v>
      </c>
      <c r="K778" s="35"/>
      <c r="L778" s="12"/>
      <c r="M778" s="12"/>
      <c r="N778" s="13"/>
      <c r="O778" s="28"/>
      <c r="P778" s="36"/>
      <c r="Q778" s="36"/>
      <c r="R778" s="38"/>
      <c r="S778" s="38"/>
    </row>
    <row r="779" spans="1:19" x14ac:dyDescent="0.25">
      <c r="A779" s="149">
        <v>16</v>
      </c>
      <c r="B779" s="31" t="s">
        <v>134</v>
      </c>
      <c r="C779" s="8">
        <v>3898666</v>
      </c>
      <c r="D779" s="9" t="s">
        <v>48</v>
      </c>
      <c r="E779" s="9" t="s">
        <v>37</v>
      </c>
      <c r="F779" s="9" t="s">
        <v>59</v>
      </c>
      <c r="G779" s="32">
        <v>43200</v>
      </c>
      <c r="H779" s="32">
        <v>43291</v>
      </c>
      <c r="I779" s="32">
        <v>43413</v>
      </c>
      <c r="J779" s="10" t="s">
        <v>136</v>
      </c>
      <c r="K779" s="53"/>
      <c r="L779" s="53"/>
      <c r="M779" s="53"/>
      <c r="N779" s="53"/>
      <c r="O779" s="53"/>
      <c r="P779" s="53"/>
      <c r="Q779" s="53"/>
      <c r="R779" s="53"/>
      <c r="S779" s="53"/>
    </row>
    <row r="780" spans="1:19" ht="25.5" x14ac:dyDescent="0.25">
      <c r="A780" s="9">
        <v>17</v>
      </c>
      <c r="B780" s="31" t="s">
        <v>61</v>
      </c>
      <c r="C780" s="8">
        <v>47055672</v>
      </c>
      <c r="D780" s="9" t="s">
        <v>62</v>
      </c>
      <c r="E780" s="9" t="s">
        <v>37</v>
      </c>
      <c r="F780" s="9" t="s">
        <v>59</v>
      </c>
      <c r="G780" s="32">
        <v>42835</v>
      </c>
      <c r="H780" s="10">
        <v>43291</v>
      </c>
      <c r="I780" s="10">
        <v>43413</v>
      </c>
      <c r="J780" s="10" t="s">
        <v>136</v>
      </c>
      <c r="K780" s="121" t="s">
        <v>137</v>
      </c>
      <c r="L780" s="42" t="s">
        <v>138</v>
      </c>
      <c r="M780" s="42" t="s">
        <v>148</v>
      </c>
      <c r="N780" s="122">
        <v>1819.7</v>
      </c>
      <c r="O780" s="123">
        <v>30</v>
      </c>
      <c r="P780" s="36">
        <f>3+12</f>
        <v>15</v>
      </c>
      <c r="Q780" s="36">
        <f>+O780-P780</f>
        <v>15</v>
      </c>
      <c r="R780" s="38"/>
      <c r="S780" s="103" t="s">
        <v>219</v>
      </c>
    </row>
    <row r="781" spans="1:19" s="37" customFormat="1" x14ac:dyDescent="0.25">
      <c r="A781" s="9">
        <v>18</v>
      </c>
      <c r="B781" s="31" t="s">
        <v>76</v>
      </c>
      <c r="C781" s="8">
        <v>3853765</v>
      </c>
      <c r="D781" s="9" t="s">
        <v>48</v>
      </c>
      <c r="E781" s="9" t="s">
        <v>58</v>
      </c>
      <c r="F781" s="9" t="s">
        <v>59</v>
      </c>
      <c r="G781" s="32">
        <v>42867</v>
      </c>
      <c r="H781" s="10">
        <v>43355</v>
      </c>
      <c r="I781" s="10">
        <v>43415</v>
      </c>
      <c r="J781" s="10" t="s">
        <v>198</v>
      </c>
      <c r="K781" s="23" t="s">
        <v>156</v>
      </c>
      <c r="L781" s="128">
        <v>9959155</v>
      </c>
      <c r="M781" s="129">
        <v>43241</v>
      </c>
      <c r="N781" s="13">
        <v>2750.2</v>
      </c>
      <c r="O781" s="128">
        <v>30</v>
      </c>
      <c r="P781" s="128">
        <f>10+10+5</f>
        <v>25</v>
      </c>
      <c r="Q781" s="128">
        <f>+O781-P781</f>
        <v>5</v>
      </c>
      <c r="R781" s="43"/>
      <c r="S781" s="43"/>
    </row>
    <row r="782" spans="1:19" ht="25.5" x14ac:dyDescent="0.25">
      <c r="A782" s="149">
        <v>19</v>
      </c>
      <c r="B782" s="31" t="s">
        <v>193</v>
      </c>
      <c r="C782" s="8">
        <v>3850938</v>
      </c>
      <c r="D782" s="9" t="s">
        <v>129</v>
      </c>
      <c r="E782" s="9" t="s">
        <v>194</v>
      </c>
      <c r="F782" s="9" t="s">
        <v>59</v>
      </c>
      <c r="G782" s="32">
        <v>43360</v>
      </c>
      <c r="H782" s="10">
        <v>43360</v>
      </c>
      <c r="I782" s="10">
        <v>43420</v>
      </c>
      <c r="J782" s="10" t="s">
        <v>89</v>
      </c>
      <c r="K782" s="35"/>
      <c r="L782" s="12"/>
      <c r="M782" s="12"/>
      <c r="N782" s="13"/>
      <c r="O782" s="39"/>
      <c r="P782" s="36"/>
      <c r="Q782" s="16"/>
      <c r="R782" s="30"/>
      <c r="S782" s="103" t="s">
        <v>218</v>
      </c>
    </row>
    <row r="783" spans="1:19" x14ac:dyDescent="0.25">
      <c r="A783" s="9">
        <v>20</v>
      </c>
      <c r="B783" s="31" t="s">
        <v>175</v>
      </c>
      <c r="C783" s="8">
        <v>239928</v>
      </c>
      <c r="D783" s="9" t="s">
        <v>48</v>
      </c>
      <c r="E783" s="9" t="s">
        <v>30</v>
      </c>
      <c r="F783" s="9" t="s">
        <v>59</v>
      </c>
      <c r="G783" s="32">
        <v>43327</v>
      </c>
      <c r="H783" s="10">
        <v>43330</v>
      </c>
      <c r="I783" s="10">
        <v>43421</v>
      </c>
      <c r="J783" s="10" t="s">
        <v>60</v>
      </c>
      <c r="K783" s="121"/>
      <c r="L783" s="42"/>
      <c r="M783" s="42"/>
      <c r="N783" s="122"/>
      <c r="O783" s="123"/>
      <c r="P783" s="36"/>
      <c r="Q783" s="36"/>
      <c r="R783" s="38"/>
      <c r="S783" s="103"/>
    </row>
    <row r="784" spans="1:19" x14ac:dyDescent="0.25">
      <c r="A784" s="9">
        <v>21</v>
      </c>
      <c r="B784" s="31" t="s">
        <v>184</v>
      </c>
      <c r="C784" s="8">
        <v>47495802</v>
      </c>
      <c r="D784" s="9" t="s">
        <v>62</v>
      </c>
      <c r="E784" s="9" t="s">
        <v>37</v>
      </c>
      <c r="F784" s="9" t="s">
        <v>59</v>
      </c>
      <c r="G784" s="32">
        <v>43362</v>
      </c>
      <c r="H784" s="10">
        <v>43362</v>
      </c>
      <c r="I784" s="10">
        <v>43422</v>
      </c>
      <c r="J784" s="10" t="s">
        <v>89</v>
      </c>
      <c r="K784" s="121"/>
      <c r="L784" s="42"/>
      <c r="M784" s="42"/>
      <c r="N784" s="122"/>
      <c r="O784" s="123"/>
      <c r="P784" s="36"/>
      <c r="Q784" s="36"/>
      <c r="R784" s="38"/>
      <c r="S784" s="103"/>
    </row>
    <row r="785" spans="1:19" s="37" customFormat="1" x14ac:dyDescent="0.25">
      <c r="A785" s="149">
        <v>22</v>
      </c>
      <c r="B785" s="31" t="s">
        <v>163</v>
      </c>
      <c r="C785" s="8">
        <v>42067062</v>
      </c>
      <c r="D785" s="9" t="s">
        <v>62</v>
      </c>
      <c r="E785" s="9" t="s">
        <v>37</v>
      </c>
      <c r="F785" s="9" t="s">
        <v>59</v>
      </c>
      <c r="G785" s="32">
        <v>43282</v>
      </c>
      <c r="H785" s="40">
        <v>43374</v>
      </c>
      <c r="I785" s="40">
        <v>43434</v>
      </c>
      <c r="J785" s="10" t="s">
        <v>60</v>
      </c>
      <c r="K785" s="7"/>
      <c r="L785" s="9"/>
      <c r="M785" s="9"/>
      <c r="N785" s="13"/>
      <c r="O785" s="9"/>
      <c r="P785" s="36"/>
      <c r="Q785" s="16"/>
      <c r="R785" s="30"/>
      <c r="S785" s="7"/>
    </row>
    <row r="786" spans="1:19" x14ac:dyDescent="0.25">
      <c r="A786" s="9">
        <v>23</v>
      </c>
      <c r="B786" s="31" t="s">
        <v>127</v>
      </c>
      <c r="C786" s="12" t="s">
        <v>128</v>
      </c>
      <c r="D786" s="9" t="s">
        <v>129</v>
      </c>
      <c r="E786" s="9" t="s">
        <v>30</v>
      </c>
      <c r="F786" s="9" t="s">
        <v>59</v>
      </c>
      <c r="G786" s="32">
        <v>43160</v>
      </c>
      <c r="H786" s="32">
        <v>43252</v>
      </c>
      <c r="I786" s="10">
        <v>43434</v>
      </c>
      <c r="J786" s="10" t="s">
        <v>81</v>
      </c>
      <c r="K786" s="35"/>
      <c r="L786" s="12"/>
      <c r="M786" s="12"/>
      <c r="N786" s="13"/>
      <c r="O786" s="28"/>
      <c r="P786" s="36"/>
      <c r="Q786" s="36"/>
      <c r="R786" s="38"/>
      <c r="S786" s="38"/>
    </row>
    <row r="787" spans="1:19" x14ac:dyDescent="0.25">
      <c r="A787" s="9">
        <v>24</v>
      </c>
      <c r="B787" s="31" t="s">
        <v>179</v>
      </c>
      <c r="C787" s="12" t="s">
        <v>180</v>
      </c>
      <c r="D787" s="9" t="s">
        <v>181</v>
      </c>
      <c r="E787" s="9" t="s">
        <v>80</v>
      </c>
      <c r="F787" s="9" t="s">
        <v>59</v>
      </c>
      <c r="G787" s="32">
        <v>43344</v>
      </c>
      <c r="H787" s="32">
        <v>43344</v>
      </c>
      <c r="I787" s="10">
        <v>43434</v>
      </c>
      <c r="J787" s="10" t="s">
        <v>60</v>
      </c>
      <c r="K787" s="35"/>
      <c r="L787" s="12"/>
      <c r="M787" s="12"/>
      <c r="N787" s="13"/>
      <c r="O787" s="28"/>
      <c r="P787" s="36"/>
      <c r="Q787" s="36"/>
      <c r="R787" s="38"/>
      <c r="S787" s="38"/>
    </row>
    <row r="788" spans="1:19" x14ac:dyDescent="0.25">
      <c r="A788" s="149">
        <v>25</v>
      </c>
      <c r="B788" s="31" t="s">
        <v>85</v>
      </c>
      <c r="C788" s="8">
        <v>42182678</v>
      </c>
      <c r="D788" s="9" t="s">
        <v>48</v>
      </c>
      <c r="E788" s="9" t="s">
        <v>30</v>
      </c>
      <c r="F788" s="9" t="s">
        <v>59</v>
      </c>
      <c r="G788" s="10">
        <v>42795</v>
      </c>
      <c r="H788" s="10">
        <v>43374</v>
      </c>
      <c r="I788" s="10">
        <v>43434</v>
      </c>
      <c r="J788" s="10" t="s">
        <v>136</v>
      </c>
      <c r="K788" s="23" t="s">
        <v>123</v>
      </c>
      <c r="L788" s="9">
        <v>9958915</v>
      </c>
      <c r="M788" s="10">
        <v>43160</v>
      </c>
      <c r="N788" s="13">
        <v>2750.2</v>
      </c>
      <c r="O788" s="16">
        <v>30</v>
      </c>
      <c r="P788" s="36">
        <f>21+9</f>
        <v>30</v>
      </c>
      <c r="Q788" s="128">
        <f>+O788-P788</f>
        <v>0</v>
      </c>
      <c r="R788" s="30"/>
      <c r="S788" s="7"/>
    </row>
    <row r="789" spans="1:19" x14ac:dyDescent="0.25">
      <c r="A789" s="9">
        <v>26</v>
      </c>
      <c r="B789" s="31" t="s">
        <v>185</v>
      </c>
      <c r="C789" s="12" t="s">
        <v>186</v>
      </c>
      <c r="D789" s="9" t="s">
        <v>48</v>
      </c>
      <c r="E789" s="9" t="s">
        <v>58</v>
      </c>
      <c r="F789" s="9" t="s">
        <v>59</v>
      </c>
      <c r="G789" s="32">
        <v>43360</v>
      </c>
      <c r="H789" s="32">
        <v>43360</v>
      </c>
      <c r="I789" s="10">
        <v>43450</v>
      </c>
      <c r="J789" s="10" t="s">
        <v>60</v>
      </c>
      <c r="K789" s="35"/>
      <c r="L789" s="12"/>
      <c r="M789" s="12"/>
      <c r="N789" s="13"/>
      <c r="O789" s="28"/>
      <c r="P789" s="36"/>
      <c r="Q789" s="36"/>
      <c r="R789" s="38"/>
      <c r="S789" s="38"/>
    </row>
    <row r="790" spans="1:19" s="37" customFormat="1" x14ac:dyDescent="0.25">
      <c r="A790" s="9">
        <v>27</v>
      </c>
      <c r="B790" s="41" t="s">
        <v>79</v>
      </c>
      <c r="C790" s="132">
        <v>3853711</v>
      </c>
      <c r="D790" s="39" t="s">
        <v>62</v>
      </c>
      <c r="E790" s="39" t="s">
        <v>80</v>
      </c>
      <c r="F790" s="39" t="s">
        <v>59</v>
      </c>
      <c r="G790" s="40">
        <v>42065</v>
      </c>
      <c r="H790" s="40">
        <v>43374</v>
      </c>
      <c r="I790" s="40">
        <v>43465</v>
      </c>
      <c r="J790" s="40" t="s">
        <v>136</v>
      </c>
      <c r="K790" s="42" t="s">
        <v>123</v>
      </c>
      <c r="L790" s="39">
        <v>9958916</v>
      </c>
      <c r="M790" s="40">
        <v>43160</v>
      </c>
      <c r="N790" s="122">
        <v>1947.9</v>
      </c>
      <c r="O790" s="39">
        <v>30</v>
      </c>
      <c r="P790" s="36">
        <v>30</v>
      </c>
      <c r="Q790" s="134">
        <f>+O790-P790</f>
        <v>0</v>
      </c>
      <c r="R790" s="30"/>
      <c r="S790" s="103"/>
    </row>
    <row r="791" spans="1:19" ht="38.25" x14ac:dyDescent="0.25">
      <c r="A791" s="149">
        <v>28</v>
      </c>
      <c r="B791" s="31" t="s">
        <v>217</v>
      </c>
      <c r="C791" s="8">
        <v>3851191</v>
      </c>
      <c r="D791" s="9" t="s">
        <v>48</v>
      </c>
      <c r="E791" s="9" t="s">
        <v>58</v>
      </c>
      <c r="F791" s="9" t="s">
        <v>59</v>
      </c>
      <c r="G791" s="32">
        <v>42586</v>
      </c>
      <c r="H791" s="32">
        <v>42982</v>
      </c>
      <c r="I791" s="32">
        <v>43468</v>
      </c>
      <c r="J791" s="32" t="s">
        <v>147</v>
      </c>
      <c r="K791" s="12" t="s">
        <v>172</v>
      </c>
      <c r="L791" s="9">
        <v>9959410</v>
      </c>
      <c r="M791" s="32">
        <v>43316</v>
      </c>
      <c r="N791" s="13">
        <v>2478.3000000000002</v>
      </c>
      <c r="O791" s="9">
        <v>30</v>
      </c>
      <c r="P791" s="36">
        <f>5+10+10</f>
        <v>25</v>
      </c>
      <c r="Q791" s="16">
        <f>+O791-P791</f>
        <v>5</v>
      </c>
      <c r="R791" s="30"/>
      <c r="S791" s="102" t="s">
        <v>216</v>
      </c>
    </row>
    <row r="792" spans="1:19" x14ac:dyDescent="0.25">
      <c r="A792" s="9">
        <v>29</v>
      </c>
      <c r="B792" s="31" t="s">
        <v>111</v>
      </c>
      <c r="C792" s="12" t="s">
        <v>112</v>
      </c>
      <c r="D792" s="9" t="s">
        <v>48</v>
      </c>
      <c r="E792" s="9" t="s">
        <v>58</v>
      </c>
      <c r="F792" s="9" t="s">
        <v>59</v>
      </c>
      <c r="G792" s="32">
        <v>43144</v>
      </c>
      <c r="H792" s="32">
        <v>43356</v>
      </c>
      <c r="I792" s="10">
        <v>43477</v>
      </c>
      <c r="J792" s="10" t="s">
        <v>136</v>
      </c>
      <c r="K792" s="35"/>
      <c r="L792" s="12"/>
      <c r="M792" s="12"/>
      <c r="N792" s="13"/>
      <c r="O792" s="28"/>
      <c r="P792" s="36"/>
      <c r="Q792" s="36"/>
      <c r="R792" s="38"/>
      <c r="S792" s="38"/>
    </row>
    <row r="793" spans="1:19" ht="29.25" x14ac:dyDescent="0.25">
      <c r="A793" s="9">
        <v>30</v>
      </c>
      <c r="B793" s="31" t="s">
        <v>145</v>
      </c>
      <c r="C793" s="8">
        <v>70060538</v>
      </c>
      <c r="D793" s="144" t="s">
        <v>166</v>
      </c>
      <c r="E793" s="9" t="s">
        <v>30</v>
      </c>
      <c r="F793" s="9" t="s">
        <v>59</v>
      </c>
      <c r="G793" s="32">
        <v>43313</v>
      </c>
      <c r="H793" s="32">
        <v>43313</v>
      </c>
      <c r="I793" s="10">
        <v>43496</v>
      </c>
      <c r="J793" s="10" t="s">
        <v>81</v>
      </c>
      <c r="K793" s="35"/>
      <c r="L793" s="12"/>
      <c r="M793" s="12"/>
      <c r="N793" s="13"/>
      <c r="O793" s="28"/>
      <c r="P793" s="36"/>
      <c r="Q793" s="36"/>
      <c r="R793" s="38"/>
      <c r="S793" s="38"/>
    </row>
    <row r="794" spans="1:19" x14ac:dyDescent="0.25">
      <c r="A794" s="149">
        <v>31</v>
      </c>
      <c r="B794" s="31" t="s">
        <v>86</v>
      </c>
      <c r="C794" s="8">
        <v>44804254</v>
      </c>
      <c r="D794" s="9" t="s">
        <v>87</v>
      </c>
      <c r="E794" s="9" t="s">
        <v>37</v>
      </c>
      <c r="F794" s="9" t="s">
        <v>59</v>
      </c>
      <c r="G794" s="32">
        <v>42980</v>
      </c>
      <c r="H794" s="10">
        <v>43345</v>
      </c>
      <c r="I794" s="10">
        <v>43525</v>
      </c>
      <c r="J794" s="10" t="s">
        <v>81</v>
      </c>
      <c r="K794" s="12" t="s">
        <v>187</v>
      </c>
      <c r="L794" s="9" t="s">
        <v>188</v>
      </c>
      <c r="M794" s="32">
        <v>43348</v>
      </c>
      <c r="N794" s="13">
        <v>1650</v>
      </c>
      <c r="O794" s="28">
        <v>30</v>
      </c>
      <c r="P794" s="36">
        <f>5+10</f>
        <v>15</v>
      </c>
      <c r="Q794" s="36">
        <f>+O794-P794</f>
        <v>15</v>
      </c>
      <c r="R794" s="30"/>
      <c r="S794" s="103"/>
    </row>
    <row r="795" spans="1:19" x14ac:dyDescent="0.25">
      <c r="A795" s="9">
        <v>32</v>
      </c>
      <c r="B795" s="31" t="s">
        <v>150</v>
      </c>
      <c r="C795" s="12" t="s">
        <v>151</v>
      </c>
      <c r="D795" s="9" t="s">
        <v>53</v>
      </c>
      <c r="E795" s="9" t="s">
        <v>30</v>
      </c>
      <c r="F795" s="9" t="s">
        <v>59</v>
      </c>
      <c r="G795" s="32">
        <v>43252</v>
      </c>
      <c r="H795" s="32">
        <v>43252</v>
      </c>
      <c r="I795" s="10">
        <v>43616</v>
      </c>
      <c r="J795" s="10" t="s">
        <v>154</v>
      </c>
      <c r="K795" s="35"/>
      <c r="L795" s="12"/>
      <c r="M795" s="12"/>
      <c r="N795" s="13"/>
      <c r="O795" s="28"/>
      <c r="P795" s="36"/>
      <c r="Q795" s="36"/>
      <c r="R795" s="38"/>
      <c r="S795" s="38"/>
    </row>
    <row r="796" spans="1:19" x14ac:dyDescent="0.25">
      <c r="A796" s="58"/>
      <c r="B796" s="56" t="s">
        <v>190</v>
      </c>
      <c r="C796" s="97"/>
      <c r="D796" s="58"/>
      <c r="E796" s="58"/>
      <c r="F796" s="58"/>
      <c r="G796" s="59"/>
      <c r="H796" s="59"/>
      <c r="I796" s="60"/>
      <c r="J796" s="60"/>
      <c r="K796" s="96"/>
      <c r="L796" s="97"/>
      <c r="M796" s="97"/>
      <c r="N796" s="98"/>
      <c r="O796" s="99"/>
      <c r="P796" s="100"/>
      <c r="Q796" s="100"/>
      <c r="R796" s="101"/>
      <c r="S796" s="101"/>
    </row>
    <row r="797" spans="1:19" x14ac:dyDescent="0.25">
      <c r="A797" s="58"/>
      <c r="B797" s="56"/>
      <c r="C797" s="97"/>
      <c r="D797" s="58"/>
      <c r="E797" s="58"/>
      <c r="F797" s="58"/>
      <c r="G797" s="59"/>
      <c r="H797" s="59"/>
      <c r="I797" s="60"/>
      <c r="J797" s="60"/>
      <c r="K797" s="96"/>
      <c r="L797" s="97"/>
      <c r="M797" s="97"/>
      <c r="N797" s="98"/>
      <c r="O797" s="99"/>
      <c r="P797" s="100"/>
      <c r="Q797" s="100"/>
      <c r="R797" s="101"/>
      <c r="S797" s="101"/>
    </row>
    <row r="798" spans="1:19" x14ac:dyDescent="0.25">
      <c r="B798" s="56"/>
      <c r="K798" t="s">
        <v>215</v>
      </c>
    </row>
    <row r="803" spans="1:19" ht="20.25" x14ac:dyDescent="0.3">
      <c r="B803" s="180" t="s">
        <v>222</v>
      </c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</row>
    <row r="804" spans="1:19" ht="20.25" x14ac:dyDescent="0.3">
      <c r="A804" s="1"/>
      <c r="B804" s="180" t="s">
        <v>0</v>
      </c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</row>
    <row r="805" spans="1:19" ht="8.25" customHeight="1" thickBot="1" x14ac:dyDescent="0.35">
      <c r="A805" s="1"/>
      <c r="B805" s="171"/>
      <c r="C805" s="171"/>
      <c r="D805" s="171"/>
      <c r="E805" s="171"/>
      <c r="F805" s="171"/>
      <c r="G805" s="171"/>
      <c r="H805" s="171"/>
      <c r="I805" s="171"/>
      <c r="J805" s="171"/>
      <c r="K805" s="171"/>
      <c r="L805" s="171"/>
      <c r="M805" s="171"/>
      <c r="N805" s="171"/>
      <c r="O805" s="171"/>
      <c r="P805" s="171"/>
      <c r="Q805" s="171"/>
      <c r="R805" s="171"/>
      <c r="S805" s="171"/>
    </row>
    <row r="806" spans="1:19" ht="15.75" thickBot="1" x14ac:dyDescent="0.3">
      <c r="A806" s="179" t="s">
        <v>1</v>
      </c>
      <c r="B806" s="179" t="s">
        <v>2</v>
      </c>
      <c r="C806" s="179" t="s">
        <v>3</v>
      </c>
      <c r="D806" s="179" t="s">
        <v>4</v>
      </c>
      <c r="E806" s="179" t="s">
        <v>5</v>
      </c>
      <c r="F806" s="179" t="s">
        <v>6</v>
      </c>
      <c r="G806" s="181" t="s">
        <v>7</v>
      </c>
      <c r="H806" s="182" t="s">
        <v>8</v>
      </c>
      <c r="I806" s="182"/>
      <c r="J806" s="183" t="s">
        <v>9</v>
      </c>
      <c r="K806" s="182" t="s">
        <v>10</v>
      </c>
      <c r="L806" s="182"/>
      <c r="M806" s="182"/>
      <c r="N806" s="182"/>
      <c r="O806" s="182"/>
      <c r="P806" s="184" t="s">
        <v>120</v>
      </c>
      <c r="Q806" s="184"/>
      <c r="R806" s="181" t="s">
        <v>12</v>
      </c>
      <c r="S806" s="179" t="s">
        <v>13</v>
      </c>
    </row>
    <row r="807" spans="1:19" ht="21.75" customHeight="1" thickBot="1" x14ac:dyDescent="0.3">
      <c r="A807" s="179"/>
      <c r="B807" s="179"/>
      <c r="C807" s="179"/>
      <c r="D807" s="179"/>
      <c r="E807" s="179"/>
      <c r="F807" s="179"/>
      <c r="G807" s="181"/>
      <c r="H807" s="172" t="s">
        <v>14</v>
      </c>
      <c r="I807" s="172" t="s">
        <v>15</v>
      </c>
      <c r="J807" s="183"/>
      <c r="K807" s="158" t="s">
        <v>16</v>
      </c>
      <c r="L807" s="158" t="s">
        <v>17</v>
      </c>
      <c r="M807" s="159" t="s">
        <v>18</v>
      </c>
      <c r="N807" s="158" t="s">
        <v>19</v>
      </c>
      <c r="O807" s="158" t="s">
        <v>20</v>
      </c>
      <c r="P807" s="158" t="s">
        <v>21</v>
      </c>
      <c r="Q807" s="158" t="s">
        <v>22</v>
      </c>
      <c r="R807" s="181"/>
      <c r="S807" s="179"/>
    </row>
    <row r="808" spans="1:19" ht="16.5" customHeight="1" x14ac:dyDescent="0.25">
      <c r="A808" s="149">
        <v>1</v>
      </c>
      <c r="B808" s="150" t="s">
        <v>23</v>
      </c>
      <c r="C808" s="151">
        <v>3852026</v>
      </c>
      <c r="D808" s="45" t="s">
        <v>24</v>
      </c>
      <c r="E808" s="45" t="s">
        <v>25</v>
      </c>
      <c r="F808" s="45" t="s">
        <v>26</v>
      </c>
      <c r="G808" s="109">
        <v>42856</v>
      </c>
      <c r="H808" s="109">
        <v>42856</v>
      </c>
      <c r="I808" s="152" t="s">
        <v>27</v>
      </c>
      <c r="J808" s="152"/>
      <c r="K808" s="153" t="s">
        <v>155</v>
      </c>
      <c r="L808" s="153" t="s">
        <v>157</v>
      </c>
      <c r="M808" s="153" t="s">
        <v>158</v>
      </c>
      <c r="N808" s="154">
        <v>5912</v>
      </c>
      <c r="O808" s="14">
        <v>30</v>
      </c>
      <c r="P808" s="155">
        <v>30</v>
      </c>
      <c r="Q808" s="156">
        <v>0</v>
      </c>
      <c r="R808" s="150"/>
      <c r="S808" s="150"/>
    </row>
    <row r="809" spans="1:19" ht="16.5" customHeight="1" x14ac:dyDescent="0.25">
      <c r="A809" s="9">
        <v>2</v>
      </c>
      <c r="B809" s="7" t="s">
        <v>28</v>
      </c>
      <c r="C809" s="17">
        <v>2842379</v>
      </c>
      <c r="D809" s="9" t="s">
        <v>29</v>
      </c>
      <c r="E809" s="9" t="s">
        <v>30</v>
      </c>
      <c r="F809" s="18" t="s">
        <v>26</v>
      </c>
      <c r="G809" s="10">
        <v>41641</v>
      </c>
      <c r="H809" s="10">
        <v>41641</v>
      </c>
      <c r="I809" s="11" t="s">
        <v>27</v>
      </c>
      <c r="J809" s="11"/>
      <c r="K809" s="12" t="s">
        <v>123</v>
      </c>
      <c r="L809" s="12" t="s">
        <v>124</v>
      </c>
      <c r="M809" s="12" t="s">
        <v>125</v>
      </c>
      <c r="N809" s="13">
        <v>4423</v>
      </c>
      <c r="O809" s="160">
        <v>30</v>
      </c>
      <c r="P809" s="142">
        <v>30</v>
      </c>
      <c r="Q809" s="21">
        <v>0</v>
      </c>
      <c r="R809" s="22"/>
      <c r="S809" s="22"/>
    </row>
    <row r="810" spans="1:19" ht="16.5" customHeight="1" x14ac:dyDescent="0.25">
      <c r="A810" s="9">
        <v>3</v>
      </c>
      <c r="B810" s="7" t="s">
        <v>35</v>
      </c>
      <c r="C810" s="8">
        <v>46032383</v>
      </c>
      <c r="D810" s="9" t="s">
        <v>36</v>
      </c>
      <c r="E810" s="9" t="s">
        <v>37</v>
      </c>
      <c r="F810" s="9" t="s">
        <v>26</v>
      </c>
      <c r="G810" s="10">
        <v>41792</v>
      </c>
      <c r="H810" s="10">
        <v>41792</v>
      </c>
      <c r="I810" s="11" t="s">
        <v>27</v>
      </c>
      <c r="J810" s="11"/>
      <c r="K810" s="12" t="s">
        <v>155</v>
      </c>
      <c r="L810" s="23" t="s">
        <v>159</v>
      </c>
      <c r="M810" s="23" t="s">
        <v>158</v>
      </c>
      <c r="N810" s="130" t="s">
        <v>160</v>
      </c>
      <c r="O810" s="141">
        <v>30</v>
      </c>
      <c r="P810" s="142">
        <v>9</v>
      </c>
      <c r="Q810" s="16">
        <f>+O810-P810</f>
        <v>21</v>
      </c>
      <c r="R810" s="25"/>
      <c r="S810" s="102"/>
    </row>
    <row r="811" spans="1:19" ht="16.5" customHeight="1" x14ac:dyDescent="0.25">
      <c r="A811" s="9">
        <v>4</v>
      </c>
      <c r="B811" s="26" t="s">
        <v>47</v>
      </c>
      <c r="C811" s="8">
        <v>45817642</v>
      </c>
      <c r="D811" s="9" t="s">
        <v>48</v>
      </c>
      <c r="E811" s="9" t="s">
        <v>37</v>
      </c>
      <c r="F811" s="9" t="s">
        <v>26</v>
      </c>
      <c r="G811" s="10">
        <v>41123</v>
      </c>
      <c r="H811" s="10">
        <v>41123</v>
      </c>
      <c r="I811" s="11" t="s">
        <v>27</v>
      </c>
      <c r="J811" s="11"/>
      <c r="K811" s="12" t="s">
        <v>172</v>
      </c>
      <c r="L811" s="12" t="s">
        <v>173</v>
      </c>
      <c r="M811" s="12" t="s">
        <v>174</v>
      </c>
      <c r="N811" s="13">
        <v>2463.8000000000002</v>
      </c>
      <c r="O811" s="123">
        <v>30</v>
      </c>
      <c r="P811" s="36">
        <f>8+10+1+1</f>
        <v>20</v>
      </c>
      <c r="Q811" s="16">
        <f>+O811-P811</f>
        <v>10</v>
      </c>
      <c r="R811" s="30"/>
      <c r="S811" s="102"/>
    </row>
    <row r="812" spans="1:19" ht="16.5" customHeight="1" x14ac:dyDescent="0.25">
      <c r="A812" s="9">
        <v>5</v>
      </c>
      <c r="B812" s="31" t="s">
        <v>55</v>
      </c>
      <c r="C812" s="8">
        <v>3852732</v>
      </c>
      <c r="D812" s="9" t="s">
        <v>56</v>
      </c>
      <c r="E812" s="9" t="s">
        <v>30</v>
      </c>
      <c r="F812" s="9" t="s">
        <v>26</v>
      </c>
      <c r="G812" s="32">
        <v>42676</v>
      </c>
      <c r="H812" s="32">
        <v>42676</v>
      </c>
      <c r="I812" s="11" t="s">
        <v>27</v>
      </c>
      <c r="J812" s="32"/>
      <c r="K812" s="12"/>
      <c r="L812" s="9"/>
      <c r="M812" s="32"/>
      <c r="N812" s="13"/>
      <c r="O812" s="141">
        <v>30</v>
      </c>
      <c r="P812" s="142">
        <v>2</v>
      </c>
      <c r="Q812" s="16">
        <f>+O812-P812</f>
        <v>28</v>
      </c>
      <c r="R812" s="25"/>
      <c r="S812" s="102"/>
    </row>
    <row r="813" spans="1:19" ht="16.5" customHeight="1" x14ac:dyDescent="0.25">
      <c r="A813" s="9">
        <v>6</v>
      </c>
      <c r="B813" s="31" t="s">
        <v>175</v>
      </c>
      <c r="C813" s="8">
        <v>239928</v>
      </c>
      <c r="D813" s="9" t="s">
        <v>48</v>
      </c>
      <c r="E813" s="9" t="s">
        <v>30</v>
      </c>
      <c r="F813" s="9" t="s">
        <v>59</v>
      </c>
      <c r="G813" s="32">
        <v>43327</v>
      </c>
      <c r="H813" s="10">
        <v>43330</v>
      </c>
      <c r="I813" s="10">
        <v>43421</v>
      </c>
      <c r="J813" s="10" t="s">
        <v>60</v>
      </c>
      <c r="K813" s="121"/>
      <c r="L813" s="42"/>
      <c r="M813" s="42"/>
      <c r="N813" s="122"/>
      <c r="O813" s="123"/>
      <c r="P813" s="36"/>
      <c r="Q813" s="36"/>
      <c r="R813" s="38"/>
      <c r="S813" s="103"/>
    </row>
    <row r="814" spans="1:19" ht="27.75" customHeight="1" x14ac:dyDescent="0.25">
      <c r="A814" s="9">
        <v>7</v>
      </c>
      <c r="B814" s="31" t="s">
        <v>85</v>
      </c>
      <c r="C814" s="8">
        <v>42182678</v>
      </c>
      <c r="D814" s="9" t="s">
        <v>48</v>
      </c>
      <c r="E814" s="9" t="s">
        <v>30</v>
      </c>
      <c r="F814" s="9" t="s">
        <v>59</v>
      </c>
      <c r="G814" s="10">
        <v>42795</v>
      </c>
      <c r="H814" s="10">
        <v>43374</v>
      </c>
      <c r="I814" s="10">
        <v>43434</v>
      </c>
      <c r="J814" s="10" t="s">
        <v>89</v>
      </c>
      <c r="K814" s="23" t="s">
        <v>123</v>
      </c>
      <c r="L814" s="9">
        <v>9958915</v>
      </c>
      <c r="M814" s="10">
        <v>43160</v>
      </c>
      <c r="N814" s="13">
        <v>2750.2</v>
      </c>
      <c r="O814" s="16">
        <v>30</v>
      </c>
      <c r="P814" s="36">
        <f>21+9</f>
        <v>30</v>
      </c>
      <c r="Q814" s="178">
        <f>+O814-P814</f>
        <v>0</v>
      </c>
      <c r="R814" s="30"/>
      <c r="S814" s="177" t="s">
        <v>230</v>
      </c>
    </row>
    <row r="815" spans="1:19" s="37" customFormat="1" ht="16.5" customHeight="1" x14ac:dyDescent="0.25">
      <c r="A815" s="9">
        <v>8</v>
      </c>
      <c r="B815" s="31" t="s">
        <v>163</v>
      </c>
      <c r="C815" s="8">
        <v>42067062</v>
      </c>
      <c r="D815" s="9" t="s">
        <v>62</v>
      </c>
      <c r="E815" s="9" t="s">
        <v>37</v>
      </c>
      <c r="F815" s="9" t="s">
        <v>59</v>
      </c>
      <c r="G815" s="32">
        <v>43282</v>
      </c>
      <c r="H815" s="40">
        <v>43374</v>
      </c>
      <c r="I815" s="40">
        <v>43434</v>
      </c>
      <c r="J815" s="10" t="s">
        <v>89</v>
      </c>
      <c r="K815" s="7"/>
      <c r="L815" s="9"/>
      <c r="M815" s="9"/>
      <c r="N815" s="13"/>
      <c r="O815" s="9"/>
      <c r="P815" s="36"/>
      <c r="Q815" s="16"/>
      <c r="R815" s="30"/>
      <c r="S815" s="7"/>
    </row>
    <row r="816" spans="1:19" ht="16.5" customHeight="1" x14ac:dyDescent="0.25">
      <c r="A816" s="9">
        <v>9</v>
      </c>
      <c r="B816" s="31" t="s">
        <v>127</v>
      </c>
      <c r="C816" s="12" t="s">
        <v>128</v>
      </c>
      <c r="D816" s="9" t="s">
        <v>129</v>
      </c>
      <c r="E816" s="9" t="s">
        <v>30</v>
      </c>
      <c r="F816" s="9" t="s">
        <v>59</v>
      </c>
      <c r="G816" s="32">
        <v>43160</v>
      </c>
      <c r="H816" s="32">
        <v>43252</v>
      </c>
      <c r="I816" s="10">
        <v>43434</v>
      </c>
      <c r="J816" s="10" t="s">
        <v>81</v>
      </c>
      <c r="K816" s="35"/>
      <c r="L816" s="12"/>
      <c r="M816" s="12"/>
      <c r="N816" s="13"/>
      <c r="O816" s="28"/>
      <c r="P816" s="36"/>
      <c r="Q816" s="36"/>
      <c r="R816" s="38"/>
      <c r="S816" s="38"/>
    </row>
    <row r="817" spans="1:19" ht="16.5" customHeight="1" x14ac:dyDescent="0.25">
      <c r="A817" s="9">
        <v>10</v>
      </c>
      <c r="B817" s="31" t="s">
        <v>93</v>
      </c>
      <c r="C817" s="8">
        <v>43083772</v>
      </c>
      <c r="D817" s="9" t="s">
        <v>62</v>
      </c>
      <c r="E817" s="9" t="s">
        <v>30</v>
      </c>
      <c r="F817" s="9" t="s">
        <v>59</v>
      </c>
      <c r="G817" s="10">
        <v>42802</v>
      </c>
      <c r="H817" s="10">
        <v>43381</v>
      </c>
      <c r="I817" s="10">
        <v>43441</v>
      </c>
      <c r="J817" s="32" t="s">
        <v>89</v>
      </c>
      <c r="K817" s="23" t="s">
        <v>123</v>
      </c>
      <c r="L817" s="9">
        <v>9958926</v>
      </c>
      <c r="M817" s="10">
        <v>43167</v>
      </c>
      <c r="N817" s="13">
        <v>1933.6</v>
      </c>
      <c r="O817" s="16">
        <v>30</v>
      </c>
      <c r="P817" s="36">
        <f>10+10+10</f>
        <v>30</v>
      </c>
      <c r="Q817" s="16">
        <f>+O817-P817</f>
        <v>0</v>
      </c>
      <c r="R817" s="30"/>
      <c r="S817" s="7"/>
    </row>
    <row r="818" spans="1:19" ht="16.5" customHeight="1" x14ac:dyDescent="0.25">
      <c r="A818" s="9">
        <v>11</v>
      </c>
      <c r="B818" s="31" t="s">
        <v>185</v>
      </c>
      <c r="C818" s="12" t="s">
        <v>186</v>
      </c>
      <c r="D818" s="9" t="s">
        <v>48</v>
      </c>
      <c r="E818" s="9" t="s">
        <v>58</v>
      </c>
      <c r="F818" s="9" t="s">
        <v>59</v>
      </c>
      <c r="G818" s="32">
        <v>43360</v>
      </c>
      <c r="H818" s="32">
        <v>43360</v>
      </c>
      <c r="I818" s="10">
        <v>43450</v>
      </c>
      <c r="J818" s="10" t="s">
        <v>60</v>
      </c>
      <c r="K818" s="35"/>
      <c r="L818" s="12"/>
      <c r="M818" s="12"/>
      <c r="N818" s="13"/>
      <c r="O818" s="28"/>
      <c r="P818" s="36"/>
      <c r="Q818" s="36"/>
      <c r="R818" s="38"/>
      <c r="S818" s="38"/>
    </row>
    <row r="819" spans="1:19" s="37" customFormat="1" ht="16.5" customHeight="1" x14ac:dyDescent="0.25">
      <c r="A819" s="9">
        <v>12</v>
      </c>
      <c r="B819" s="41" t="s">
        <v>79</v>
      </c>
      <c r="C819" s="132">
        <v>3853711</v>
      </c>
      <c r="D819" s="39" t="s">
        <v>62</v>
      </c>
      <c r="E819" s="39" t="s">
        <v>80</v>
      </c>
      <c r="F819" s="39" t="s">
        <v>59</v>
      </c>
      <c r="G819" s="40">
        <v>42065</v>
      </c>
      <c r="H819" s="40">
        <v>43374</v>
      </c>
      <c r="I819" s="40">
        <v>43465</v>
      </c>
      <c r="J819" s="40" t="s">
        <v>60</v>
      </c>
      <c r="K819" s="42" t="s">
        <v>123</v>
      </c>
      <c r="L819" s="39">
        <v>9958916</v>
      </c>
      <c r="M819" s="40">
        <v>43160</v>
      </c>
      <c r="N819" s="122">
        <v>1947.9</v>
      </c>
      <c r="O819" s="39">
        <v>30</v>
      </c>
      <c r="P819" s="36">
        <v>30</v>
      </c>
      <c r="Q819" s="134">
        <f>+O819-P819</f>
        <v>0</v>
      </c>
      <c r="R819" s="30"/>
      <c r="S819" s="103"/>
    </row>
    <row r="820" spans="1:19" ht="16.5" customHeight="1" x14ac:dyDescent="0.25">
      <c r="A820" s="9">
        <v>13</v>
      </c>
      <c r="B820" s="31" t="s">
        <v>84</v>
      </c>
      <c r="C820" s="8">
        <v>73133868</v>
      </c>
      <c r="D820" s="9" t="s">
        <v>62</v>
      </c>
      <c r="E820" s="9" t="s">
        <v>37</v>
      </c>
      <c r="F820" s="9" t="s">
        <v>59</v>
      </c>
      <c r="G820" s="10">
        <v>42795</v>
      </c>
      <c r="H820" s="10">
        <v>43405</v>
      </c>
      <c r="I820" s="10">
        <v>43465</v>
      </c>
      <c r="J820" s="10" t="s">
        <v>198</v>
      </c>
      <c r="K820" s="23" t="s">
        <v>123</v>
      </c>
      <c r="L820" s="23" t="s">
        <v>122</v>
      </c>
      <c r="M820" s="10">
        <v>43160</v>
      </c>
      <c r="N820" s="13">
        <v>1652.4</v>
      </c>
      <c r="O820" s="39">
        <v>30</v>
      </c>
      <c r="P820" s="36">
        <f>7+10</f>
        <v>17</v>
      </c>
      <c r="Q820" s="16">
        <f>+O820-P820</f>
        <v>13</v>
      </c>
      <c r="R820" s="30"/>
      <c r="S820" s="30"/>
    </row>
    <row r="821" spans="1:19" ht="16.5" customHeight="1" x14ac:dyDescent="0.25">
      <c r="A821" s="9">
        <v>14</v>
      </c>
      <c r="B821" s="31" t="s">
        <v>217</v>
      </c>
      <c r="C821" s="8">
        <v>3851191</v>
      </c>
      <c r="D821" s="9" t="s">
        <v>48</v>
      </c>
      <c r="E821" s="9" t="s">
        <v>58</v>
      </c>
      <c r="F821" s="9" t="s">
        <v>59</v>
      </c>
      <c r="G821" s="32">
        <v>42586</v>
      </c>
      <c r="H821" s="32">
        <v>42982</v>
      </c>
      <c r="I821" s="32">
        <v>43468</v>
      </c>
      <c r="J821" s="32" t="s">
        <v>147</v>
      </c>
      <c r="K821" s="12" t="s">
        <v>172</v>
      </c>
      <c r="L821" s="9">
        <v>9959410</v>
      </c>
      <c r="M821" s="32">
        <v>43316</v>
      </c>
      <c r="N821" s="13">
        <v>2478.3000000000002</v>
      </c>
      <c r="O821" s="9">
        <v>30</v>
      </c>
      <c r="P821" s="36">
        <f>5+10+10</f>
        <v>25</v>
      </c>
      <c r="Q821" s="16">
        <f>+O821-P821</f>
        <v>5</v>
      </c>
      <c r="R821" s="30"/>
      <c r="S821" s="102"/>
    </row>
    <row r="822" spans="1:19" ht="16.5" customHeight="1" x14ac:dyDescent="0.25">
      <c r="A822" s="9">
        <v>15</v>
      </c>
      <c r="B822" s="31" t="s">
        <v>101</v>
      </c>
      <c r="C822" s="8">
        <v>3853646</v>
      </c>
      <c r="D822" s="9" t="s">
        <v>48</v>
      </c>
      <c r="E822" s="9" t="s">
        <v>80</v>
      </c>
      <c r="F822" s="9" t="s">
        <v>59</v>
      </c>
      <c r="G822" s="32">
        <v>43109</v>
      </c>
      <c r="H822" s="174">
        <v>43413</v>
      </c>
      <c r="I822" s="173">
        <v>43473</v>
      </c>
      <c r="J822" s="173" t="s">
        <v>89</v>
      </c>
      <c r="K822" s="35"/>
      <c r="L822" s="12"/>
      <c r="M822" s="12"/>
      <c r="N822" s="13"/>
      <c r="O822" s="28"/>
      <c r="P822" s="36"/>
      <c r="Q822" s="36"/>
      <c r="R822" s="38"/>
      <c r="S822" s="38"/>
    </row>
    <row r="823" spans="1:19" ht="16.5" customHeight="1" x14ac:dyDescent="0.25">
      <c r="A823" s="9">
        <v>16</v>
      </c>
      <c r="B823" s="31" t="s">
        <v>111</v>
      </c>
      <c r="C823" s="12" t="s">
        <v>112</v>
      </c>
      <c r="D823" s="9" t="s">
        <v>48</v>
      </c>
      <c r="E823" s="9" t="s">
        <v>58</v>
      </c>
      <c r="F823" s="9" t="s">
        <v>59</v>
      </c>
      <c r="G823" s="32">
        <v>43144</v>
      </c>
      <c r="H823" s="32">
        <v>43356</v>
      </c>
      <c r="I823" s="10">
        <v>43477</v>
      </c>
      <c r="J823" s="10" t="s">
        <v>136</v>
      </c>
      <c r="K823" s="35"/>
      <c r="L823" s="12"/>
      <c r="M823" s="12"/>
      <c r="N823" s="13"/>
      <c r="O823" s="28"/>
      <c r="P823" s="36"/>
      <c r="Q823" s="36"/>
      <c r="R823" s="38"/>
      <c r="S823" s="38"/>
    </row>
    <row r="824" spans="1:19" ht="16.5" customHeight="1" x14ac:dyDescent="0.25">
      <c r="A824" s="9">
        <v>17</v>
      </c>
      <c r="B824" s="41" t="s">
        <v>64</v>
      </c>
      <c r="C824" s="132">
        <v>47366375</v>
      </c>
      <c r="D824" s="39" t="s">
        <v>62</v>
      </c>
      <c r="E824" s="39" t="s">
        <v>30</v>
      </c>
      <c r="F824" s="39" t="s">
        <v>59</v>
      </c>
      <c r="G824" s="40">
        <v>42353</v>
      </c>
      <c r="H824" s="133">
        <v>43388</v>
      </c>
      <c r="I824" s="133">
        <v>43479</v>
      </c>
      <c r="J824" s="176" t="s">
        <v>60</v>
      </c>
      <c r="K824" s="35"/>
      <c r="L824" s="12"/>
      <c r="M824" s="12"/>
      <c r="N824" s="13"/>
      <c r="O824" s="39"/>
      <c r="P824" s="36"/>
      <c r="Q824" s="16"/>
      <c r="R824" s="30"/>
      <c r="S824" s="102"/>
    </row>
    <row r="825" spans="1:19" ht="16.5" customHeight="1" x14ac:dyDescent="0.25">
      <c r="A825" s="9">
        <v>18</v>
      </c>
      <c r="B825" s="31" t="s">
        <v>88</v>
      </c>
      <c r="C825" s="8">
        <v>43469277</v>
      </c>
      <c r="D825" s="9" t="s">
        <v>48</v>
      </c>
      <c r="E825" s="9" t="s">
        <v>80</v>
      </c>
      <c r="F825" s="9" t="s">
        <v>59</v>
      </c>
      <c r="G825" s="32">
        <v>43009</v>
      </c>
      <c r="H825" s="10">
        <v>43405</v>
      </c>
      <c r="I825" s="10">
        <v>43496</v>
      </c>
      <c r="J825" s="176" t="s">
        <v>60</v>
      </c>
      <c r="K825" s="35" t="s">
        <v>195</v>
      </c>
      <c r="L825" s="12" t="s">
        <v>196</v>
      </c>
      <c r="M825" s="12" t="s">
        <v>197</v>
      </c>
      <c r="N825" s="13">
        <v>2553.9</v>
      </c>
      <c r="O825" s="28">
        <v>30</v>
      </c>
      <c r="P825" s="36">
        <f>15+10</f>
        <v>25</v>
      </c>
      <c r="Q825" s="36">
        <f>+O825-P825</f>
        <v>5</v>
      </c>
      <c r="R825" s="30"/>
      <c r="S825" s="30"/>
    </row>
    <row r="826" spans="1:19" s="175" customFormat="1" ht="16.5" customHeight="1" x14ac:dyDescent="0.2">
      <c r="A826" s="9">
        <v>19</v>
      </c>
      <c r="B826" s="41" t="s">
        <v>73</v>
      </c>
      <c r="C826" s="132">
        <v>75600963</v>
      </c>
      <c r="D826" s="39" t="s">
        <v>62</v>
      </c>
      <c r="E826" s="39" t="s">
        <v>37</v>
      </c>
      <c r="F826" s="39" t="s">
        <v>59</v>
      </c>
      <c r="G826" s="40">
        <v>42614</v>
      </c>
      <c r="H826" s="40">
        <v>43405</v>
      </c>
      <c r="I826" s="40">
        <v>43496</v>
      </c>
      <c r="J826" s="176" t="s">
        <v>60</v>
      </c>
      <c r="K826" s="42" t="s">
        <v>187</v>
      </c>
      <c r="L826" s="39" t="s">
        <v>188</v>
      </c>
      <c r="M826" s="40">
        <v>43348</v>
      </c>
      <c r="N826" s="122">
        <v>2014.4</v>
      </c>
      <c r="O826" s="39">
        <v>30</v>
      </c>
      <c r="P826" s="36">
        <f>24</f>
        <v>24</v>
      </c>
      <c r="Q826" s="16">
        <f>+O826-P826</f>
        <v>6</v>
      </c>
      <c r="R826" s="30"/>
      <c r="S826" s="103"/>
    </row>
    <row r="827" spans="1:19" ht="16.5" customHeight="1" x14ac:dyDescent="0.25">
      <c r="A827" s="9">
        <v>20</v>
      </c>
      <c r="B827" s="31" t="s">
        <v>82</v>
      </c>
      <c r="C827" s="8">
        <v>3853012</v>
      </c>
      <c r="D827" s="9" t="s">
        <v>48</v>
      </c>
      <c r="E827" s="9" t="s">
        <v>58</v>
      </c>
      <c r="F827" s="9" t="s">
        <v>59</v>
      </c>
      <c r="G827" s="32">
        <v>42461</v>
      </c>
      <c r="H827" s="10">
        <v>43405</v>
      </c>
      <c r="I827" s="10">
        <v>43524</v>
      </c>
      <c r="J827" s="10" t="s">
        <v>136</v>
      </c>
      <c r="K827" s="23" t="s">
        <v>137</v>
      </c>
      <c r="L827" s="23" t="s">
        <v>140</v>
      </c>
      <c r="M827" s="10">
        <v>43191</v>
      </c>
      <c r="N827" s="13">
        <v>2841.5</v>
      </c>
      <c r="O827" s="39">
        <v>30</v>
      </c>
      <c r="P827" s="36">
        <f>12+10+8</f>
        <v>30</v>
      </c>
      <c r="Q827" s="16">
        <f>+O827-P827</f>
        <v>0</v>
      </c>
      <c r="R827" s="30"/>
      <c r="S827" s="102"/>
    </row>
    <row r="828" spans="1:19" ht="16.5" customHeight="1" x14ac:dyDescent="0.25">
      <c r="A828" s="9">
        <v>21</v>
      </c>
      <c r="B828" s="41" t="s">
        <v>70</v>
      </c>
      <c r="C828" s="42" t="s">
        <v>71</v>
      </c>
      <c r="D828" s="39" t="s">
        <v>48</v>
      </c>
      <c r="E828" s="39" t="s">
        <v>58</v>
      </c>
      <c r="F828" s="39" t="s">
        <v>59</v>
      </c>
      <c r="G828" s="40">
        <v>43409</v>
      </c>
      <c r="H828" s="40">
        <v>43409</v>
      </c>
      <c r="I828" s="40">
        <v>43500</v>
      </c>
      <c r="J828" s="10" t="s">
        <v>60</v>
      </c>
      <c r="K828" s="12"/>
      <c r="L828" s="9"/>
      <c r="M828" s="32"/>
      <c r="N828" s="13"/>
      <c r="O828" s="39"/>
      <c r="P828" s="36"/>
      <c r="Q828" s="36"/>
      <c r="R828" s="30"/>
      <c r="S828" s="103"/>
    </row>
    <row r="829" spans="1:19" ht="16.5" customHeight="1" x14ac:dyDescent="0.25">
      <c r="A829" s="9">
        <v>22</v>
      </c>
      <c r="B829" s="31" t="s">
        <v>226</v>
      </c>
      <c r="C829" s="12">
        <v>74579969</v>
      </c>
      <c r="D829" s="9" t="s">
        <v>62</v>
      </c>
      <c r="E829" s="9" t="s">
        <v>30</v>
      </c>
      <c r="F829" s="9" t="s">
        <v>59</v>
      </c>
      <c r="G829" s="32">
        <v>43411</v>
      </c>
      <c r="H829" s="40">
        <v>43411</v>
      </c>
      <c r="I829" s="40">
        <v>43502</v>
      </c>
      <c r="J829" s="10" t="s">
        <v>60</v>
      </c>
      <c r="K829" s="53"/>
      <c r="L829" s="53"/>
      <c r="M829" s="53"/>
      <c r="N829" s="53"/>
      <c r="O829" s="53"/>
      <c r="P829" s="53"/>
      <c r="Q829" s="53"/>
      <c r="R829" s="53"/>
      <c r="S829" s="53"/>
    </row>
    <row r="830" spans="1:19" ht="16.5" customHeight="1" x14ac:dyDescent="0.25">
      <c r="A830" s="9">
        <v>23</v>
      </c>
      <c r="B830" s="31" t="s">
        <v>227</v>
      </c>
      <c r="C830" s="12">
        <v>46245782</v>
      </c>
      <c r="D830" s="9" t="s">
        <v>62</v>
      </c>
      <c r="E830" s="9" t="s">
        <v>37</v>
      </c>
      <c r="F830" s="9" t="s">
        <v>59</v>
      </c>
      <c r="G830" s="32">
        <v>43411</v>
      </c>
      <c r="H830" s="40">
        <v>43411</v>
      </c>
      <c r="I830" s="40">
        <v>43502</v>
      </c>
      <c r="J830" s="10" t="s">
        <v>60</v>
      </c>
      <c r="K830" s="53"/>
      <c r="L830" s="53"/>
      <c r="M830" s="53"/>
      <c r="N830" s="53"/>
      <c r="O830" s="53"/>
      <c r="P830" s="53"/>
      <c r="Q830" s="53"/>
      <c r="R830" s="53"/>
      <c r="S830" s="53"/>
    </row>
    <row r="831" spans="1:19" s="37" customFormat="1" ht="16.5" customHeight="1" x14ac:dyDescent="0.25">
      <c r="A831" s="9">
        <v>24</v>
      </c>
      <c r="B831" s="31" t="s">
        <v>76</v>
      </c>
      <c r="C831" s="8">
        <v>3853765</v>
      </c>
      <c r="D831" s="9" t="s">
        <v>48</v>
      </c>
      <c r="E831" s="9" t="s">
        <v>58</v>
      </c>
      <c r="F831" s="9" t="s">
        <v>59</v>
      </c>
      <c r="G831" s="32">
        <v>42867</v>
      </c>
      <c r="H831" s="10">
        <v>43416</v>
      </c>
      <c r="I831" s="10">
        <v>43507</v>
      </c>
      <c r="J831" s="10" t="s">
        <v>224</v>
      </c>
      <c r="K831" s="23" t="s">
        <v>156</v>
      </c>
      <c r="L831" s="128">
        <v>9959155</v>
      </c>
      <c r="M831" s="129">
        <v>43241</v>
      </c>
      <c r="N831" s="13">
        <v>2750.2</v>
      </c>
      <c r="O831" s="128">
        <v>30</v>
      </c>
      <c r="P831" s="128">
        <f>10+10+5</f>
        <v>25</v>
      </c>
      <c r="Q831" s="128">
        <f>+O831-P831</f>
        <v>5</v>
      </c>
      <c r="R831" s="43"/>
      <c r="S831" s="43"/>
    </row>
    <row r="832" spans="1:19" ht="16.5" customHeight="1" x14ac:dyDescent="0.25">
      <c r="A832" s="9">
        <v>25</v>
      </c>
      <c r="B832" s="31" t="s">
        <v>193</v>
      </c>
      <c r="C832" s="8">
        <v>3850938</v>
      </c>
      <c r="D832" s="9" t="s">
        <v>129</v>
      </c>
      <c r="E832" s="9" t="s">
        <v>194</v>
      </c>
      <c r="F832" s="9" t="s">
        <v>59</v>
      </c>
      <c r="G832" s="32">
        <v>43360</v>
      </c>
      <c r="H832" s="10">
        <v>43421</v>
      </c>
      <c r="I832" s="10">
        <v>43512</v>
      </c>
      <c r="J832" s="10" t="s">
        <v>60</v>
      </c>
      <c r="K832" s="35"/>
      <c r="L832" s="12"/>
      <c r="M832" s="12"/>
      <c r="N832" s="13"/>
      <c r="O832" s="39"/>
      <c r="P832" s="36"/>
      <c r="Q832" s="16"/>
      <c r="R832" s="30"/>
      <c r="S832" s="103"/>
    </row>
    <row r="833" spans="1:19" ht="16.5" customHeight="1" x14ac:dyDescent="0.25">
      <c r="A833" s="9">
        <v>26</v>
      </c>
      <c r="B833" s="31" t="s">
        <v>228</v>
      </c>
      <c r="C833" s="12" t="s">
        <v>229</v>
      </c>
      <c r="D833" s="9" t="s">
        <v>62</v>
      </c>
      <c r="E833" s="9" t="s">
        <v>37</v>
      </c>
      <c r="F833" s="9" t="s">
        <v>59</v>
      </c>
      <c r="G833" s="10">
        <v>43405</v>
      </c>
      <c r="H833" s="10">
        <v>43405</v>
      </c>
      <c r="I833" s="10">
        <v>43524</v>
      </c>
      <c r="J833" s="10" t="s">
        <v>136</v>
      </c>
      <c r="K833" s="53"/>
      <c r="L833" s="53"/>
      <c r="M833" s="53"/>
      <c r="N833" s="53"/>
      <c r="O833" s="53"/>
      <c r="P833" s="53"/>
      <c r="Q833" s="53"/>
      <c r="R833" s="53"/>
      <c r="S833" s="53"/>
    </row>
    <row r="834" spans="1:19" ht="16.5" customHeight="1" x14ac:dyDescent="0.25">
      <c r="A834" s="9">
        <v>27</v>
      </c>
      <c r="B834" s="31" t="s">
        <v>86</v>
      </c>
      <c r="C834" s="8">
        <v>44804254</v>
      </c>
      <c r="D834" s="9" t="s">
        <v>87</v>
      </c>
      <c r="E834" s="9" t="s">
        <v>37</v>
      </c>
      <c r="F834" s="9" t="s">
        <v>59</v>
      </c>
      <c r="G834" s="32">
        <v>42980</v>
      </c>
      <c r="H834" s="10">
        <v>43345</v>
      </c>
      <c r="I834" s="10">
        <v>43525</v>
      </c>
      <c r="J834" s="10" t="s">
        <v>81</v>
      </c>
      <c r="K834" s="12" t="s">
        <v>187</v>
      </c>
      <c r="L834" s="9" t="s">
        <v>188</v>
      </c>
      <c r="M834" s="32">
        <v>43348</v>
      </c>
      <c r="N834" s="13">
        <v>1650</v>
      </c>
      <c r="O834" s="28">
        <v>30</v>
      </c>
      <c r="P834" s="36">
        <f>5+10</f>
        <v>15</v>
      </c>
      <c r="Q834" s="36">
        <f>+O834-P834</f>
        <v>15</v>
      </c>
      <c r="R834" s="30"/>
      <c r="S834" s="103"/>
    </row>
    <row r="835" spans="1:19" ht="16.5" customHeight="1" x14ac:dyDescent="0.25">
      <c r="A835" s="9">
        <v>28</v>
      </c>
      <c r="B835" s="31" t="s">
        <v>134</v>
      </c>
      <c r="C835" s="8">
        <v>3898666</v>
      </c>
      <c r="D835" s="9" t="s">
        <v>48</v>
      </c>
      <c r="E835" s="9" t="s">
        <v>37</v>
      </c>
      <c r="F835" s="9" t="s">
        <v>59</v>
      </c>
      <c r="G835" s="32">
        <v>43200</v>
      </c>
      <c r="H835" s="32">
        <v>43291</v>
      </c>
      <c r="I835" s="32">
        <v>43533</v>
      </c>
      <c r="J835" s="10" t="s">
        <v>81</v>
      </c>
      <c r="K835" s="53"/>
      <c r="L835" s="53"/>
      <c r="M835" s="53"/>
      <c r="N835" s="53"/>
      <c r="O835" s="53"/>
      <c r="P835" s="53"/>
      <c r="Q835" s="53"/>
      <c r="R835" s="53"/>
      <c r="S835" s="53"/>
    </row>
    <row r="836" spans="1:19" ht="16.5" customHeight="1" x14ac:dyDescent="0.25">
      <c r="A836" s="9">
        <v>29</v>
      </c>
      <c r="B836" s="31" t="s">
        <v>61</v>
      </c>
      <c r="C836" s="8">
        <v>47055672</v>
      </c>
      <c r="D836" s="9" t="s">
        <v>62</v>
      </c>
      <c r="E836" s="9" t="s">
        <v>37</v>
      </c>
      <c r="F836" s="9" t="s">
        <v>59</v>
      </c>
      <c r="G836" s="32">
        <v>42835</v>
      </c>
      <c r="H836" s="10">
        <v>43414</v>
      </c>
      <c r="I836" s="10">
        <v>43533</v>
      </c>
      <c r="J836" s="10" t="s">
        <v>136</v>
      </c>
      <c r="K836" s="121" t="s">
        <v>137</v>
      </c>
      <c r="L836" s="42" t="s">
        <v>138</v>
      </c>
      <c r="M836" s="42" t="s">
        <v>148</v>
      </c>
      <c r="N836" s="122">
        <v>1819.7</v>
      </c>
      <c r="O836" s="123">
        <v>30</v>
      </c>
      <c r="P836" s="36">
        <f>3+12</f>
        <v>15</v>
      </c>
      <c r="Q836" s="36">
        <f>+O836-P836</f>
        <v>15</v>
      </c>
      <c r="R836" s="38"/>
      <c r="S836" s="103"/>
    </row>
    <row r="837" spans="1:19" ht="16.5" customHeight="1" x14ac:dyDescent="0.25">
      <c r="A837" s="9">
        <v>30</v>
      </c>
      <c r="B837" s="31" t="s">
        <v>214</v>
      </c>
      <c r="C837" s="12" t="s">
        <v>225</v>
      </c>
      <c r="D837" s="9" t="s">
        <v>87</v>
      </c>
      <c r="E837" s="9" t="s">
        <v>30</v>
      </c>
      <c r="F837" s="9" t="s">
        <v>59</v>
      </c>
      <c r="G837" s="32">
        <v>43374</v>
      </c>
      <c r="H837" s="32">
        <v>43374</v>
      </c>
      <c r="I837" s="10">
        <v>43555</v>
      </c>
      <c r="J837" s="10" t="s">
        <v>81</v>
      </c>
      <c r="K837" s="35"/>
      <c r="L837" s="12"/>
      <c r="M837" s="12"/>
      <c r="N837" s="13"/>
      <c r="O837" s="28"/>
      <c r="P837" s="36"/>
      <c r="Q837" s="36"/>
      <c r="R837" s="38"/>
      <c r="S837" s="38"/>
    </row>
    <row r="838" spans="1:19" ht="16.5" customHeight="1" x14ac:dyDescent="0.25">
      <c r="A838" s="9">
        <v>31</v>
      </c>
      <c r="B838" s="31" t="s">
        <v>169</v>
      </c>
      <c r="C838" s="8">
        <v>72889097</v>
      </c>
      <c r="D838" s="9" t="s">
        <v>170</v>
      </c>
      <c r="E838" s="9" t="s">
        <v>30</v>
      </c>
      <c r="F838" s="9" t="s">
        <v>59</v>
      </c>
      <c r="G838" s="32">
        <v>43315</v>
      </c>
      <c r="H838" s="173">
        <v>43407</v>
      </c>
      <c r="I838" s="173">
        <v>43587</v>
      </c>
      <c r="J838" s="174" t="s">
        <v>81</v>
      </c>
      <c r="K838" s="35"/>
      <c r="L838" s="12"/>
      <c r="M838" s="12"/>
      <c r="N838" s="13"/>
      <c r="O838" s="28"/>
      <c r="P838" s="36"/>
      <c r="Q838" s="36"/>
      <c r="R838" s="30"/>
      <c r="S838" s="103"/>
    </row>
    <row r="839" spans="1:19" ht="16.5" customHeight="1" x14ac:dyDescent="0.25">
      <c r="A839" s="9">
        <v>32</v>
      </c>
      <c r="B839" s="31" t="s">
        <v>150</v>
      </c>
      <c r="C839" s="12" t="s">
        <v>151</v>
      </c>
      <c r="D839" s="9" t="s">
        <v>53</v>
      </c>
      <c r="E839" s="9" t="s">
        <v>30</v>
      </c>
      <c r="F839" s="9" t="s">
        <v>59</v>
      </c>
      <c r="G839" s="32">
        <v>43252</v>
      </c>
      <c r="H839" s="32">
        <v>43252</v>
      </c>
      <c r="I839" s="10">
        <v>43616</v>
      </c>
      <c r="J839" s="10" t="s">
        <v>154</v>
      </c>
      <c r="K839" s="35"/>
      <c r="L839" s="12"/>
      <c r="M839" s="12"/>
      <c r="N839" s="13"/>
      <c r="O839" s="28"/>
      <c r="P839" s="36"/>
      <c r="Q839" s="36"/>
      <c r="R839" s="38"/>
      <c r="S839" s="38"/>
    </row>
    <row r="840" spans="1:19" ht="6.75" customHeight="1" x14ac:dyDescent="0.25"/>
    <row r="841" spans="1:19" ht="12.75" customHeight="1" x14ac:dyDescent="0.25">
      <c r="K841" t="s">
        <v>223</v>
      </c>
    </row>
  </sheetData>
  <mergeCells count="300">
    <mergeCell ref="B803:S803"/>
    <mergeCell ref="B804:S804"/>
    <mergeCell ref="A806:A807"/>
    <mergeCell ref="B806:B807"/>
    <mergeCell ref="C806:C807"/>
    <mergeCell ref="D806:D807"/>
    <mergeCell ref="E806:E807"/>
    <mergeCell ref="F806:F807"/>
    <mergeCell ref="G806:G807"/>
    <mergeCell ref="H806:I806"/>
    <mergeCell ref="J806:J807"/>
    <mergeCell ref="K806:O806"/>
    <mergeCell ref="P806:Q806"/>
    <mergeCell ref="R806:R807"/>
    <mergeCell ref="S806:S807"/>
    <mergeCell ref="B525:S525"/>
    <mergeCell ref="B526:S526"/>
    <mergeCell ref="A528:A529"/>
    <mergeCell ref="B528:B529"/>
    <mergeCell ref="C528:C529"/>
    <mergeCell ref="D528:D529"/>
    <mergeCell ref="E528:E529"/>
    <mergeCell ref="F528:F529"/>
    <mergeCell ref="G528:G529"/>
    <mergeCell ref="H528:I528"/>
    <mergeCell ref="J528:J529"/>
    <mergeCell ref="K528:O528"/>
    <mergeCell ref="P528:Q528"/>
    <mergeCell ref="R528:R529"/>
    <mergeCell ref="S528:S529"/>
    <mergeCell ref="B405:S405"/>
    <mergeCell ref="B406:S406"/>
    <mergeCell ref="A408:A409"/>
    <mergeCell ref="B408:B409"/>
    <mergeCell ref="C408:C409"/>
    <mergeCell ref="D408:D409"/>
    <mergeCell ref="E408:E409"/>
    <mergeCell ref="F408:F409"/>
    <mergeCell ref="G408:G409"/>
    <mergeCell ref="H408:I408"/>
    <mergeCell ref="J408:J409"/>
    <mergeCell ref="K408:O408"/>
    <mergeCell ref="P408:Q408"/>
    <mergeCell ref="R408:R409"/>
    <mergeCell ref="S408:S409"/>
    <mergeCell ref="B368:S368"/>
    <mergeCell ref="B369:S369"/>
    <mergeCell ref="A370:A371"/>
    <mergeCell ref="B370:B371"/>
    <mergeCell ref="C370:C371"/>
    <mergeCell ref="D370:D371"/>
    <mergeCell ref="E370:E371"/>
    <mergeCell ref="F370:F371"/>
    <mergeCell ref="G370:G371"/>
    <mergeCell ref="H370:I370"/>
    <mergeCell ref="J370:J371"/>
    <mergeCell ref="K370:O370"/>
    <mergeCell ref="P370:Q370"/>
    <mergeCell ref="R370:R371"/>
    <mergeCell ref="S370:S371"/>
    <mergeCell ref="B333:S333"/>
    <mergeCell ref="B334:S334"/>
    <mergeCell ref="A335:A336"/>
    <mergeCell ref="B335:B336"/>
    <mergeCell ref="C335:C336"/>
    <mergeCell ref="D335:D336"/>
    <mergeCell ref="E335:E336"/>
    <mergeCell ref="F335:F336"/>
    <mergeCell ref="G335:G336"/>
    <mergeCell ref="H335:I335"/>
    <mergeCell ref="J335:J336"/>
    <mergeCell ref="K335:O335"/>
    <mergeCell ref="P335:Q335"/>
    <mergeCell ref="R335:R336"/>
    <mergeCell ref="S335:S336"/>
    <mergeCell ref="B292:S292"/>
    <mergeCell ref="B293:S293"/>
    <mergeCell ref="A294:A295"/>
    <mergeCell ref="B294:B295"/>
    <mergeCell ref="C294:C295"/>
    <mergeCell ref="D294:D295"/>
    <mergeCell ref="E294:E295"/>
    <mergeCell ref="F294:F295"/>
    <mergeCell ref="G294:G295"/>
    <mergeCell ref="H294:I294"/>
    <mergeCell ref="J294:J295"/>
    <mergeCell ref="K294:O294"/>
    <mergeCell ref="P294:Q294"/>
    <mergeCell ref="R294:R295"/>
    <mergeCell ref="S294:S295"/>
    <mergeCell ref="B123:S123"/>
    <mergeCell ref="B124:S124"/>
    <mergeCell ref="A125:A126"/>
    <mergeCell ref="B125:B126"/>
    <mergeCell ref="C125:C126"/>
    <mergeCell ref="D125:D126"/>
    <mergeCell ref="E125:E126"/>
    <mergeCell ref="F125:F126"/>
    <mergeCell ref="G125:G126"/>
    <mergeCell ref="H125:I125"/>
    <mergeCell ref="J125:J126"/>
    <mergeCell ref="K125:O125"/>
    <mergeCell ref="P125:Q125"/>
    <mergeCell ref="R125:R126"/>
    <mergeCell ref="S125:S126"/>
    <mergeCell ref="B39:S39"/>
    <mergeCell ref="B40:S40"/>
    <mergeCell ref="A41:A42"/>
    <mergeCell ref="B41:B42"/>
    <mergeCell ref="C41:C42"/>
    <mergeCell ref="D41:D42"/>
    <mergeCell ref="E41:E42"/>
    <mergeCell ref="F41:F42"/>
    <mergeCell ref="G41:G42"/>
    <mergeCell ref="H41:I41"/>
    <mergeCell ref="J41:J42"/>
    <mergeCell ref="K41:O41"/>
    <mergeCell ref="P41:Q41"/>
    <mergeCell ref="R41:R42"/>
    <mergeCell ref="S41:S42"/>
    <mergeCell ref="B1:S1"/>
    <mergeCell ref="B2:S2"/>
    <mergeCell ref="A3:A4"/>
    <mergeCell ref="B3:B4"/>
    <mergeCell ref="C3:C4"/>
    <mergeCell ref="D3:D4"/>
    <mergeCell ref="E3:E4"/>
    <mergeCell ref="F3:F4"/>
    <mergeCell ref="G3:G4"/>
    <mergeCell ref="H3:I3"/>
    <mergeCell ref="J3:J4"/>
    <mergeCell ref="K3:O3"/>
    <mergeCell ref="P3:Q3"/>
    <mergeCell ref="R3:R4"/>
    <mergeCell ref="S3:S4"/>
    <mergeCell ref="B79:S79"/>
    <mergeCell ref="B80:S80"/>
    <mergeCell ref="A81:A82"/>
    <mergeCell ref="B81:B82"/>
    <mergeCell ref="C81:C82"/>
    <mergeCell ref="D81:D82"/>
    <mergeCell ref="E81:E82"/>
    <mergeCell ref="F81:F82"/>
    <mergeCell ref="G81:G82"/>
    <mergeCell ref="H81:I81"/>
    <mergeCell ref="J81:J82"/>
    <mergeCell ref="K81:O81"/>
    <mergeCell ref="P81:Q81"/>
    <mergeCell ref="R81:R82"/>
    <mergeCell ref="S81:S82"/>
    <mergeCell ref="B166:S166"/>
    <mergeCell ref="B167:S167"/>
    <mergeCell ref="A168:A169"/>
    <mergeCell ref="B168:B169"/>
    <mergeCell ref="C168:C169"/>
    <mergeCell ref="D168:D169"/>
    <mergeCell ref="E168:E169"/>
    <mergeCell ref="F168:F169"/>
    <mergeCell ref="G168:G169"/>
    <mergeCell ref="H168:I168"/>
    <mergeCell ref="J168:J169"/>
    <mergeCell ref="K168:O168"/>
    <mergeCell ref="P168:Q168"/>
    <mergeCell ref="R168:R169"/>
    <mergeCell ref="S168:S169"/>
    <mergeCell ref="B209:S209"/>
    <mergeCell ref="B210:S210"/>
    <mergeCell ref="A211:A212"/>
    <mergeCell ref="B211:B212"/>
    <mergeCell ref="C211:C212"/>
    <mergeCell ref="D211:D212"/>
    <mergeCell ref="E211:E212"/>
    <mergeCell ref="F211:F212"/>
    <mergeCell ref="G211:G212"/>
    <mergeCell ref="H211:I211"/>
    <mergeCell ref="J211:J212"/>
    <mergeCell ref="K211:O211"/>
    <mergeCell ref="P211:Q211"/>
    <mergeCell ref="R211:R212"/>
    <mergeCell ref="S211:S212"/>
    <mergeCell ref="B251:S251"/>
    <mergeCell ref="B252:S252"/>
    <mergeCell ref="A253:A254"/>
    <mergeCell ref="B253:B254"/>
    <mergeCell ref="C253:C254"/>
    <mergeCell ref="D253:D254"/>
    <mergeCell ref="E253:E254"/>
    <mergeCell ref="F253:F254"/>
    <mergeCell ref="G253:G254"/>
    <mergeCell ref="H253:I253"/>
    <mergeCell ref="J253:J254"/>
    <mergeCell ref="K253:O253"/>
    <mergeCell ref="P253:Q253"/>
    <mergeCell ref="R253:R254"/>
    <mergeCell ref="S253:S254"/>
    <mergeCell ref="B443:S443"/>
    <mergeCell ref="B444:S444"/>
    <mergeCell ref="A446:A447"/>
    <mergeCell ref="B446:B447"/>
    <mergeCell ref="C446:C447"/>
    <mergeCell ref="D446:D447"/>
    <mergeCell ref="E446:E447"/>
    <mergeCell ref="F446:F447"/>
    <mergeCell ref="G446:G447"/>
    <mergeCell ref="H446:I446"/>
    <mergeCell ref="J446:J447"/>
    <mergeCell ref="K446:O446"/>
    <mergeCell ref="P446:Q446"/>
    <mergeCell ref="R446:R447"/>
    <mergeCell ref="S446:S447"/>
    <mergeCell ref="B482:S482"/>
    <mergeCell ref="B483:S483"/>
    <mergeCell ref="A485:A486"/>
    <mergeCell ref="B485:B486"/>
    <mergeCell ref="C485:C486"/>
    <mergeCell ref="D485:D486"/>
    <mergeCell ref="E485:E486"/>
    <mergeCell ref="F485:F486"/>
    <mergeCell ref="G485:G486"/>
    <mergeCell ref="H485:I485"/>
    <mergeCell ref="J485:J486"/>
    <mergeCell ref="K485:O485"/>
    <mergeCell ref="P485:Q485"/>
    <mergeCell ref="R485:R486"/>
    <mergeCell ref="S485:S486"/>
    <mergeCell ref="B572:S572"/>
    <mergeCell ref="B573:S573"/>
    <mergeCell ref="A575:A576"/>
    <mergeCell ref="B575:B576"/>
    <mergeCell ref="C575:C576"/>
    <mergeCell ref="D575:D576"/>
    <mergeCell ref="E575:E576"/>
    <mergeCell ref="F575:F576"/>
    <mergeCell ref="G575:G576"/>
    <mergeCell ref="H575:I575"/>
    <mergeCell ref="J575:J576"/>
    <mergeCell ref="K575:O575"/>
    <mergeCell ref="P575:Q575"/>
    <mergeCell ref="R575:R576"/>
    <mergeCell ref="S575:S576"/>
    <mergeCell ref="B617:S617"/>
    <mergeCell ref="B618:S618"/>
    <mergeCell ref="A620:A621"/>
    <mergeCell ref="B620:B621"/>
    <mergeCell ref="C620:C621"/>
    <mergeCell ref="D620:D621"/>
    <mergeCell ref="E620:E621"/>
    <mergeCell ref="F620:F621"/>
    <mergeCell ref="G620:G621"/>
    <mergeCell ref="H620:I620"/>
    <mergeCell ref="J620:J621"/>
    <mergeCell ref="K620:O620"/>
    <mergeCell ref="P620:Q620"/>
    <mergeCell ref="R620:R621"/>
    <mergeCell ref="S620:S621"/>
    <mergeCell ref="B662:S662"/>
    <mergeCell ref="B663:S663"/>
    <mergeCell ref="A665:A666"/>
    <mergeCell ref="B665:B666"/>
    <mergeCell ref="C665:C666"/>
    <mergeCell ref="D665:D666"/>
    <mergeCell ref="E665:E666"/>
    <mergeCell ref="F665:F666"/>
    <mergeCell ref="G665:G666"/>
    <mergeCell ref="H665:I665"/>
    <mergeCell ref="J665:J666"/>
    <mergeCell ref="K665:O665"/>
    <mergeCell ref="P665:Q665"/>
    <mergeCell ref="R665:R666"/>
    <mergeCell ref="S665:S666"/>
    <mergeCell ref="B707:S707"/>
    <mergeCell ref="B708:S708"/>
    <mergeCell ref="A710:A711"/>
    <mergeCell ref="B710:B711"/>
    <mergeCell ref="C710:C711"/>
    <mergeCell ref="D710:D711"/>
    <mergeCell ref="E710:E711"/>
    <mergeCell ref="F710:F711"/>
    <mergeCell ref="G710:G711"/>
    <mergeCell ref="H710:I710"/>
    <mergeCell ref="J710:J711"/>
    <mergeCell ref="K710:O710"/>
    <mergeCell ref="P710:Q710"/>
    <mergeCell ref="R710:R711"/>
    <mergeCell ref="S710:S711"/>
    <mergeCell ref="A762:A763"/>
    <mergeCell ref="B759:S759"/>
    <mergeCell ref="B760:S760"/>
    <mergeCell ref="B762:B763"/>
    <mergeCell ref="C762:C763"/>
    <mergeCell ref="D762:D763"/>
    <mergeCell ref="E762:E763"/>
    <mergeCell ref="F762:F763"/>
    <mergeCell ref="R762:R763"/>
    <mergeCell ref="S762:S763"/>
    <mergeCell ref="G762:G763"/>
    <mergeCell ref="H762:I762"/>
    <mergeCell ref="J762:J763"/>
    <mergeCell ref="K762:O762"/>
    <mergeCell ref="P762:Q762"/>
  </mergeCells>
  <pageMargins left="0.11811023622047245" right="0.11811023622047245" top="0.15748031496062992" bottom="0" header="0.31496062992125984" footer="0.31496062992125984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workbookViewId="0">
      <selection activeCell="K31" sqref="K31"/>
    </sheetView>
  </sheetViews>
  <sheetFormatPr baseColWidth="10" defaultRowHeight="15" x14ac:dyDescent="0.25"/>
  <cols>
    <col min="2" max="2" width="35" bestFit="1" customWidth="1"/>
    <col min="3" max="3" width="16.5703125" customWidth="1"/>
    <col min="7" max="7" width="10.7109375" customWidth="1"/>
    <col min="10" max="10" width="10.7109375" customWidth="1"/>
  </cols>
  <sheetData>
    <row r="2" spans="1:12" ht="20.25" x14ac:dyDescent="0.3">
      <c r="B2" s="180"/>
      <c r="C2" s="180"/>
      <c r="D2" s="180"/>
      <c r="E2" s="180"/>
      <c r="F2" s="180"/>
      <c r="G2" s="180"/>
      <c r="H2" s="180"/>
    </row>
    <row r="3" spans="1:12" ht="21" thickBot="1" x14ac:dyDescent="0.35">
      <c r="A3" s="1"/>
      <c r="B3" s="180"/>
      <c r="C3" s="180"/>
      <c r="D3" s="180"/>
      <c r="E3" s="180"/>
      <c r="F3" s="180"/>
      <c r="G3" s="180"/>
      <c r="H3" s="180"/>
    </row>
    <row r="4" spans="1:12" ht="15" customHeight="1" x14ac:dyDescent="0.25">
      <c r="A4" s="185" t="s">
        <v>1</v>
      </c>
      <c r="B4" s="185" t="s">
        <v>2</v>
      </c>
      <c r="C4" s="187" t="s">
        <v>7</v>
      </c>
      <c r="D4" s="201" t="s">
        <v>11</v>
      </c>
      <c r="E4" s="199"/>
      <c r="F4" s="200"/>
      <c r="G4" s="198" t="s">
        <v>120</v>
      </c>
      <c r="H4" s="199"/>
      <c r="I4" s="200"/>
      <c r="J4" s="198" t="s">
        <v>204</v>
      </c>
      <c r="K4" s="199"/>
      <c r="L4" s="200"/>
    </row>
    <row r="5" spans="1:12" ht="24.75" customHeight="1" x14ac:dyDescent="0.25">
      <c r="A5" s="186"/>
      <c r="B5" s="186"/>
      <c r="C5" s="188"/>
      <c r="D5" s="95" t="s">
        <v>20</v>
      </c>
      <c r="E5" s="95" t="s">
        <v>21</v>
      </c>
      <c r="F5" s="95" t="s">
        <v>22</v>
      </c>
      <c r="G5" s="138" t="s">
        <v>20</v>
      </c>
      <c r="H5" s="138" t="s">
        <v>21</v>
      </c>
      <c r="I5" s="138" t="s">
        <v>22</v>
      </c>
      <c r="J5" s="163" t="s">
        <v>20</v>
      </c>
      <c r="K5" s="163" t="s">
        <v>21</v>
      </c>
      <c r="L5" s="163" t="s">
        <v>22</v>
      </c>
    </row>
    <row r="6" spans="1:12" ht="24.95" customHeight="1" x14ac:dyDescent="0.25">
      <c r="A6" s="6">
        <v>1</v>
      </c>
      <c r="B6" s="26" t="s">
        <v>47</v>
      </c>
      <c r="C6" s="10">
        <v>41123</v>
      </c>
      <c r="D6" s="28" t="s">
        <v>34</v>
      </c>
      <c r="E6" s="29">
        <f>10+10+10</f>
        <v>30</v>
      </c>
      <c r="F6" s="16">
        <f>30-E6</f>
        <v>0</v>
      </c>
      <c r="G6" s="28" t="s">
        <v>34</v>
      </c>
      <c r="H6" s="29">
        <f>8+10</f>
        <v>18</v>
      </c>
      <c r="I6" s="16">
        <f>30-H6</f>
        <v>12</v>
      </c>
      <c r="J6" s="28"/>
      <c r="K6" s="29"/>
      <c r="L6" s="16">
        <f>30-K6</f>
        <v>30</v>
      </c>
    </row>
    <row r="7" spans="1:12" ht="24.95" customHeight="1" x14ac:dyDescent="0.25">
      <c r="A7" s="6">
        <v>2</v>
      </c>
      <c r="B7" s="7" t="s">
        <v>28</v>
      </c>
      <c r="C7" s="10">
        <v>41641</v>
      </c>
      <c r="D7" s="19" t="s">
        <v>34</v>
      </c>
      <c r="E7" s="20">
        <v>30</v>
      </c>
      <c r="F7" s="21">
        <v>0</v>
      </c>
      <c r="G7" s="19" t="s">
        <v>34</v>
      </c>
      <c r="H7" s="20">
        <v>30</v>
      </c>
      <c r="I7" s="21">
        <v>0</v>
      </c>
      <c r="J7" s="19"/>
      <c r="K7" s="20"/>
      <c r="L7" s="21">
        <v>0</v>
      </c>
    </row>
    <row r="8" spans="1:12" ht="24.95" customHeight="1" x14ac:dyDescent="0.25">
      <c r="A8" s="9">
        <v>3</v>
      </c>
      <c r="B8" s="7" t="s">
        <v>35</v>
      </c>
      <c r="C8" s="10">
        <v>41792</v>
      </c>
      <c r="D8" s="141" t="s">
        <v>34</v>
      </c>
      <c r="E8" s="142">
        <f>28+2</f>
        <v>30</v>
      </c>
      <c r="F8" s="142">
        <f>30-E8</f>
        <v>0</v>
      </c>
      <c r="G8" s="141" t="s">
        <v>34</v>
      </c>
      <c r="H8" s="142">
        <v>8</v>
      </c>
      <c r="I8" s="142">
        <f>30-H8</f>
        <v>22</v>
      </c>
      <c r="J8" s="141"/>
      <c r="K8" s="142"/>
      <c r="L8" s="142">
        <f>30-K8</f>
        <v>30</v>
      </c>
    </row>
    <row r="9" spans="1:12" ht="24.95" customHeight="1" x14ac:dyDescent="0.25">
      <c r="A9" s="6">
        <v>4</v>
      </c>
      <c r="B9" s="7" t="s">
        <v>79</v>
      </c>
      <c r="C9" s="32">
        <v>42065</v>
      </c>
      <c r="D9" s="39" t="s">
        <v>57</v>
      </c>
      <c r="E9" s="36">
        <f>18+12</f>
        <v>30</v>
      </c>
      <c r="F9" s="16">
        <f t="shared" ref="F9" si="0">30-E9</f>
        <v>0</v>
      </c>
      <c r="G9" s="39" t="s">
        <v>57</v>
      </c>
      <c r="H9" s="36">
        <v>30</v>
      </c>
      <c r="I9" s="16">
        <f t="shared" ref="I9" si="1">30-H9</f>
        <v>0</v>
      </c>
      <c r="J9" s="39"/>
      <c r="K9" s="36"/>
      <c r="L9" s="16">
        <f t="shared" ref="L9" si="2">30-K9</f>
        <v>30</v>
      </c>
    </row>
    <row r="10" spans="1:12" ht="24.95" customHeight="1" x14ac:dyDescent="0.25">
      <c r="A10" s="9">
        <v>5</v>
      </c>
      <c r="B10" s="31" t="s">
        <v>64</v>
      </c>
      <c r="C10" s="32">
        <v>42353</v>
      </c>
      <c r="D10" s="39" t="s">
        <v>57</v>
      </c>
      <c r="E10" s="36">
        <f>8+2</f>
        <v>10</v>
      </c>
      <c r="F10" s="16">
        <f>30-E10</f>
        <v>20</v>
      </c>
      <c r="G10" s="39" t="s">
        <v>57</v>
      </c>
      <c r="H10" s="36"/>
      <c r="I10" s="16">
        <f>30-H10</f>
        <v>30</v>
      </c>
      <c r="J10" s="39"/>
      <c r="K10" s="36"/>
      <c r="L10" s="16">
        <f>30-K10</f>
        <v>30</v>
      </c>
    </row>
    <row r="11" spans="1:12" ht="24.95" customHeight="1" x14ac:dyDescent="0.25">
      <c r="A11" s="6">
        <v>6</v>
      </c>
      <c r="B11" s="31" t="s">
        <v>82</v>
      </c>
      <c r="C11" s="32">
        <v>42461</v>
      </c>
      <c r="D11" s="39" t="s">
        <v>57</v>
      </c>
      <c r="E11" s="36">
        <v>30</v>
      </c>
      <c r="F11" s="16">
        <v>0</v>
      </c>
      <c r="G11" s="39" t="s">
        <v>57</v>
      </c>
      <c r="H11" s="36">
        <f>22+8</f>
        <v>30</v>
      </c>
      <c r="I11" s="16">
        <f t="shared" ref="I11:I13" si="3">30-H11</f>
        <v>0</v>
      </c>
      <c r="J11" s="39"/>
      <c r="K11" s="36"/>
      <c r="L11" s="16">
        <f t="shared" ref="L11:L14" si="4">30-K11</f>
        <v>30</v>
      </c>
    </row>
    <row r="12" spans="1:12" ht="24.95" customHeight="1" x14ac:dyDescent="0.25">
      <c r="A12" s="9">
        <v>7</v>
      </c>
      <c r="B12" s="31" t="s">
        <v>74</v>
      </c>
      <c r="C12" s="32">
        <v>42586</v>
      </c>
      <c r="D12" s="39" t="s">
        <v>57</v>
      </c>
      <c r="E12" s="36">
        <f>10+2+15+3</f>
        <v>30</v>
      </c>
      <c r="F12" s="16">
        <f>30-E12</f>
        <v>0</v>
      </c>
      <c r="G12" s="9" t="s">
        <v>75</v>
      </c>
      <c r="H12" s="36">
        <f>5+10+10</f>
        <v>25</v>
      </c>
      <c r="I12" s="16">
        <f t="shared" si="3"/>
        <v>5</v>
      </c>
      <c r="J12" s="9"/>
      <c r="K12" s="36"/>
      <c r="L12" s="16">
        <f t="shared" si="4"/>
        <v>30</v>
      </c>
    </row>
    <row r="13" spans="1:12" ht="24.95" customHeight="1" x14ac:dyDescent="0.25">
      <c r="A13" s="6">
        <v>8</v>
      </c>
      <c r="B13" s="41" t="s">
        <v>70</v>
      </c>
      <c r="C13" s="40">
        <v>42614</v>
      </c>
      <c r="D13" s="39" t="s">
        <v>57</v>
      </c>
      <c r="E13" s="36">
        <f>27+3</f>
        <v>30</v>
      </c>
      <c r="F13" s="16">
        <f>30-E13</f>
        <v>0</v>
      </c>
      <c r="G13" s="39" t="s">
        <v>57</v>
      </c>
      <c r="H13" s="36">
        <f>12+18</f>
        <v>30</v>
      </c>
      <c r="I13" s="16">
        <f t="shared" si="3"/>
        <v>0</v>
      </c>
      <c r="J13" s="39"/>
      <c r="K13" s="36"/>
      <c r="L13" s="16">
        <f t="shared" si="4"/>
        <v>30</v>
      </c>
    </row>
    <row r="14" spans="1:12" ht="24.95" customHeight="1" x14ac:dyDescent="0.25">
      <c r="A14" s="9">
        <v>9</v>
      </c>
      <c r="B14" s="31" t="s">
        <v>73</v>
      </c>
      <c r="C14" s="32">
        <v>42614</v>
      </c>
      <c r="D14" s="39" t="s">
        <v>57</v>
      </c>
      <c r="E14" s="36">
        <f>8+16+6</f>
        <v>30</v>
      </c>
      <c r="F14" s="16">
        <f t="shared" ref="F14" si="5">30-E14</f>
        <v>0</v>
      </c>
      <c r="G14" s="9" t="s">
        <v>57</v>
      </c>
      <c r="H14" s="36">
        <v>24</v>
      </c>
      <c r="I14" s="16">
        <f t="shared" ref="I14" si="6">30-H14</f>
        <v>6</v>
      </c>
      <c r="J14" s="9"/>
      <c r="K14" s="36"/>
      <c r="L14" s="16">
        <f t="shared" si="4"/>
        <v>30</v>
      </c>
    </row>
    <row r="15" spans="1:12" ht="24.95" customHeight="1" x14ac:dyDescent="0.25">
      <c r="A15" s="6">
        <v>10</v>
      </c>
      <c r="B15" s="31" t="s">
        <v>55</v>
      </c>
      <c r="C15" s="32">
        <v>42676</v>
      </c>
      <c r="D15" s="39" t="s">
        <v>57</v>
      </c>
      <c r="E15" s="142">
        <f>27+3</f>
        <v>30</v>
      </c>
      <c r="F15" s="16">
        <f>30-E15</f>
        <v>0</v>
      </c>
      <c r="G15" s="141" t="s">
        <v>57</v>
      </c>
      <c r="H15" s="142">
        <v>2</v>
      </c>
      <c r="I15" s="16">
        <f>30-H15</f>
        <v>28</v>
      </c>
      <c r="J15" s="141"/>
      <c r="K15" s="142"/>
      <c r="L15" s="16">
        <f>30-K15</f>
        <v>30</v>
      </c>
    </row>
    <row r="16" spans="1:12" ht="24.95" customHeight="1" x14ac:dyDescent="0.25">
      <c r="A16" s="9">
        <v>11</v>
      </c>
      <c r="B16" s="31" t="s">
        <v>85</v>
      </c>
      <c r="C16" s="10">
        <v>42795</v>
      </c>
      <c r="D16" s="52"/>
      <c r="E16" s="36"/>
      <c r="F16" s="16"/>
      <c r="G16" s="141" t="s">
        <v>57</v>
      </c>
      <c r="H16" s="36">
        <f>11+10+9</f>
        <v>30</v>
      </c>
      <c r="I16" s="16">
        <f t="shared" ref="I16:I31" si="7">30-H16</f>
        <v>0</v>
      </c>
      <c r="J16" s="141"/>
      <c r="K16" s="36"/>
      <c r="L16" s="16">
        <f t="shared" ref="L16:L31" si="8">30-K16</f>
        <v>30</v>
      </c>
    </row>
    <row r="17" spans="1:12" ht="24.95" customHeight="1" x14ac:dyDescent="0.25">
      <c r="A17" s="6">
        <v>12</v>
      </c>
      <c r="B17" s="31" t="s">
        <v>84</v>
      </c>
      <c r="C17" s="10">
        <v>42795</v>
      </c>
      <c r="D17" s="53"/>
      <c r="E17" s="53"/>
      <c r="F17" s="53"/>
      <c r="G17" s="141" t="s">
        <v>57</v>
      </c>
      <c r="H17" s="143">
        <v>7</v>
      </c>
      <c r="I17" s="16">
        <f t="shared" si="7"/>
        <v>23</v>
      </c>
      <c r="J17" s="141"/>
      <c r="K17" s="143"/>
      <c r="L17" s="16">
        <f t="shared" si="8"/>
        <v>30</v>
      </c>
    </row>
    <row r="18" spans="1:12" ht="24.95" customHeight="1" x14ac:dyDescent="0.25">
      <c r="A18" s="9">
        <v>13</v>
      </c>
      <c r="B18" s="31" t="s">
        <v>93</v>
      </c>
      <c r="C18" s="10">
        <v>42802</v>
      </c>
      <c r="D18" s="52"/>
      <c r="E18" s="36"/>
      <c r="F18" s="16"/>
      <c r="G18" s="141" t="s">
        <v>57</v>
      </c>
      <c r="H18" s="36">
        <f>10+10</f>
        <v>20</v>
      </c>
      <c r="I18" s="16">
        <f t="shared" si="7"/>
        <v>10</v>
      </c>
      <c r="J18" s="141"/>
      <c r="K18" s="36"/>
      <c r="L18" s="16">
        <f t="shared" si="8"/>
        <v>30</v>
      </c>
    </row>
    <row r="19" spans="1:12" ht="24.95" customHeight="1" x14ac:dyDescent="0.25">
      <c r="A19" s="6">
        <v>14</v>
      </c>
      <c r="B19" s="31" t="s">
        <v>61</v>
      </c>
      <c r="C19" s="32">
        <v>42835</v>
      </c>
      <c r="D19" s="28"/>
      <c r="E19" s="36"/>
      <c r="F19" s="36"/>
      <c r="G19" s="141" t="s">
        <v>57</v>
      </c>
      <c r="H19" s="36">
        <v>3</v>
      </c>
      <c r="I19" s="16">
        <f t="shared" si="7"/>
        <v>27</v>
      </c>
      <c r="J19" s="141"/>
      <c r="K19" s="36"/>
      <c r="L19" s="16">
        <f t="shared" si="8"/>
        <v>30</v>
      </c>
    </row>
    <row r="20" spans="1:12" ht="24.95" customHeight="1" x14ac:dyDescent="0.25">
      <c r="A20" s="9">
        <v>15</v>
      </c>
      <c r="B20" s="7" t="s">
        <v>23</v>
      </c>
      <c r="C20" s="10">
        <v>42856</v>
      </c>
      <c r="D20" s="28"/>
      <c r="E20" s="36"/>
      <c r="F20" s="16"/>
      <c r="G20" s="28" t="s">
        <v>34</v>
      </c>
      <c r="H20" s="36">
        <v>30</v>
      </c>
      <c r="I20" s="16">
        <f t="shared" si="7"/>
        <v>0</v>
      </c>
      <c r="J20" s="28"/>
      <c r="K20" s="36"/>
      <c r="L20" s="16">
        <f t="shared" si="8"/>
        <v>30</v>
      </c>
    </row>
    <row r="21" spans="1:12" ht="24.95" customHeight="1" x14ac:dyDescent="0.25">
      <c r="A21" s="6">
        <v>16</v>
      </c>
      <c r="B21" s="31" t="s">
        <v>76</v>
      </c>
      <c r="C21" s="32">
        <v>42867</v>
      </c>
      <c r="D21" s="43"/>
      <c r="E21" s="43"/>
      <c r="F21" s="43"/>
      <c r="G21" s="28" t="s">
        <v>34</v>
      </c>
      <c r="H21" s="128">
        <f>10+10+5</f>
        <v>25</v>
      </c>
      <c r="I21" s="16">
        <f t="shared" si="7"/>
        <v>5</v>
      </c>
      <c r="J21" s="28"/>
      <c r="K21" s="128"/>
      <c r="L21" s="16">
        <f t="shared" si="8"/>
        <v>30</v>
      </c>
    </row>
    <row r="22" spans="1:12" ht="24.95" customHeight="1" x14ac:dyDescent="0.25">
      <c r="A22" s="9">
        <v>17</v>
      </c>
      <c r="B22" s="31" t="s">
        <v>86</v>
      </c>
      <c r="C22" s="32">
        <v>42980</v>
      </c>
      <c r="D22" s="28"/>
      <c r="E22" s="36"/>
      <c r="F22" s="36"/>
      <c r="G22" s="28" t="s">
        <v>34</v>
      </c>
      <c r="H22" s="36">
        <f>5+10</f>
        <v>15</v>
      </c>
      <c r="I22" s="16">
        <f t="shared" si="7"/>
        <v>15</v>
      </c>
      <c r="J22" s="28"/>
      <c r="K22" s="36"/>
      <c r="L22" s="16">
        <f t="shared" si="8"/>
        <v>30</v>
      </c>
    </row>
    <row r="23" spans="1:12" ht="24.95" customHeight="1" x14ac:dyDescent="0.25">
      <c r="A23" s="6">
        <v>18</v>
      </c>
      <c r="B23" s="31" t="s">
        <v>88</v>
      </c>
      <c r="C23" s="32">
        <v>43009</v>
      </c>
      <c r="D23" s="28"/>
      <c r="E23" s="36"/>
      <c r="F23" s="36"/>
      <c r="G23" s="28">
        <v>30</v>
      </c>
      <c r="H23" s="36">
        <f>5+10+10</f>
        <v>25</v>
      </c>
      <c r="I23" s="16">
        <f t="shared" si="7"/>
        <v>5</v>
      </c>
      <c r="J23" s="28"/>
      <c r="K23" s="36"/>
      <c r="L23" s="16">
        <f t="shared" si="8"/>
        <v>30</v>
      </c>
    </row>
    <row r="24" spans="1:12" ht="24.95" customHeight="1" x14ac:dyDescent="0.25">
      <c r="A24" s="9">
        <v>19</v>
      </c>
      <c r="B24" s="31" t="s">
        <v>92</v>
      </c>
      <c r="C24" s="32">
        <v>43009</v>
      </c>
      <c r="D24" s="28"/>
      <c r="E24" s="36"/>
      <c r="F24" s="36"/>
      <c r="G24" s="28">
        <v>30</v>
      </c>
      <c r="H24" s="36">
        <f>11+2</f>
        <v>13</v>
      </c>
      <c r="I24" s="16">
        <f t="shared" si="7"/>
        <v>17</v>
      </c>
      <c r="J24" s="28"/>
      <c r="K24" s="36"/>
      <c r="L24" s="16">
        <f t="shared" si="8"/>
        <v>30</v>
      </c>
    </row>
    <row r="25" spans="1:12" ht="24.95" customHeight="1" x14ac:dyDescent="0.25">
      <c r="A25" s="6">
        <v>20</v>
      </c>
      <c r="B25" s="31" t="s">
        <v>101</v>
      </c>
      <c r="C25" s="32">
        <v>43109</v>
      </c>
      <c r="D25" s="53"/>
      <c r="E25" s="53"/>
      <c r="F25" s="53"/>
      <c r="G25" s="28">
        <v>30</v>
      </c>
      <c r="H25" s="53"/>
      <c r="I25" s="16">
        <f t="shared" si="7"/>
        <v>30</v>
      </c>
      <c r="J25" s="28"/>
      <c r="K25" s="53"/>
      <c r="L25" s="16">
        <f t="shared" si="8"/>
        <v>30</v>
      </c>
    </row>
    <row r="26" spans="1:12" ht="24.95" customHeight="1" x14ac:dyDescent="0.25">
      <c r="A26" s="9">
        <v>21</v>
      </c>
      <c r="B26" s="31" t="s">
        <v>111</v>
      </c>
      <c r="C26" s="32">
        <v>43144</v>
      </c>
      <c r="D26" s="53"/>
      <c r="E26" s="53"/>
      <c r="F26" s="53"/>
      <c r="G26" s="28">
        <v>30</v>
      </c>
      <c r="H26" s="53"/>
      <c r="I26" s="16">
        <f t="shared" si="7"/>
        <v>30</v>
      </c>
      <c r="J26" s="28"/>
      <c r="K26" s="53"/>
      <c r="L26" s="16">
        <f t="shared" si="8"/>
        <v>30</v>
      </c>
    </row>
    <row r="27" spans="1:12" ht="24.95" customHeight="1" x14ac:dyDescent="0.25">
      <c r="A27" s="6">
        <v>22</v>
      </c>
      <c r="B27" s="31" t="s">
        <v>127</v>
      </c>
      <c r="C27" s="32">
        <v>43160</v>
      </c>
      <c r="D27" s="53"/>
      <c r="E27" s="53"/>
      <c r="F27" s="53"/>
      <c r="G27" s="28">
        <v>30</v>
      </c>
      <c r="H27" s="53"/>
      <c r="I27" s="16">
        <f t="shared" si="7"/>
        <v>30</v>
      </c>
      <c r="J27" s="28"/>
      <c r="K27" s="53"/>
      <c r="L27" s="16">
        <f t="shared" si="8"/>
        <v>30</v>
      </c>
    </row>
    <row r="28" spans="1:12" ht="24.95" customHeight="1" x14ac:dyDescent="0.25">
      <c r="A28" s="6">
        <v>24</v>
      </c>
      <c r="B28" s="31" t="s">
        <v>133</v>
      </c>
      <c r="C28" s="32">
        <v>43200</v>
      </c>
      <c r="D28" s="53"/>
      <c r="E28" s="53"/>
      <c r="F28" s="53"/>
      <c r="G28" s="28">
        <v>30</v>
      </c>
      <c r="H28" s="143"/>
      <c r="I28" s="16">
        <f t="shared" si="7"/>
        <v>30</v>
      </c>
      <c r="J28" s="28">
        <v>30</v>
      </c>
      <c r="K28" s="143">
        <f>2+10</f>
        <v>12</v>
      </c>
      <c r="L28" s="16">
        <f t="shared" si="8"/>
        <v>18</v>
      </c>
    </row>
    <row r="29" spans="1:12" ht="24.95" customHeight="1" x14ac:dyDescent="0.25">
      <c r="A29" s="9">
        <v>25</v>
      </c>
      <c r="B29" s="31" t="s">
        <v>134</v>
      </c>
      <c r="C29" s="32">
        <v>43200</v>
      </c>
      <c r="D29" s="53"/>
      <c r="E29" s="53"/>
      <c r="F29" s="53"/>
      <c r="G29" s="28">
        <v>30</v>
      </c>
      <c r="H29" s="53"/>
      <c r="I29" s="16">
        <f t="shared" si="7"/>
        <v>30</v>
      </c>
      <c r="J29" s="28"/>
      <c r="K29" s="53"/>
      <c r="L29" s="16">
        <f t="shared" si="8"/>
        <v>30</v>
      </c>
    </row>
    <row r="30" spans="1:12" ht="24.95" customHeight="1" x14ac:dyDescent="0.25">
      <c r="A30" s="6">
        <v>26</v>
      </c>
      <c r="B30" s="31" t="s">
        <v>150</v>
      </c>
      <c r="C30" s="32">
        <v>43252</v>
      </c>
      <c r="D30" s="53"/>
      <c r="E30" s="53"/>
      <c r="F30" s="53"/>
      <c r="G30" s="28">
        <v>30</v>
      </c>
      <c r="H30" s="53"/>
      <c r="I30" s="16">
        <f t="shared" si="7"/>
        <v>30</v>
      </c>
      <c r="J30" s="28"/>
      <c r="K30" s="53"/>
      <c r="L30" s="16">
        <f t="shared" si="8"/>
        <v>30</v>
      </c>
    </row>
    <row r="31" spans="1:12" ht="21.75" customHeight="1" x14ac:dyDescent="0.25">
      <c r="A31" s="9">
        <v>28</v>
      </c>
      <c r="B31" s="31" t="s">
        <v>203</v>
      </c>
      <c r="C31" s="53"/>
      <c r="D31" s="53"/>
      <c r="E31" s="53"/>
      <c r="F31" s="53"/>
      <c r="G31" s="28">
        <v>30</v>
      </c>
      <c r="H31" s="143"/>
      <c r="I31" s="16">
        <f t="shared" si="7"/>
        <v>30</v>
      </c>
      <c r="J31" s="28">
        <v>30</v>
      </c>
      <c r="K31" s="143">
        <f>10+7</f>
        <v>17</v>
      </c>
      <c r="L31" s="16">
        <f t="shared" si="8"/>
        <v>13</v>
      </c>
    </row>
  </sheetData>
  <mergeCells count="8">
    <mergeCell ref="A4:A5"/>
    <mergeCell ref="B4:B5"/>
    <mergeCell ref="C4:C5"/>
    <mergeCell ref="J4:L4"/>
    <mergeCell ref="D4:F4"/>
    <mergeCell ref="G4:I4"/>
    <mergeCell ref="B2:H2"/>
    <mergeCell ref="B3:H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hola</dc:creator>
  <cp:lastModifiedBy>HP</cp:lastModifiedBy>
  <cp:lastPrinted>2018-11-12T21:34:34Z</cp:lastPrinted>
  <dcterms:created xsi:type="dcterms:W3CDTF">2018-01-04T21:08:06Z</dcterms:created>
  <dcterms:modified xsi:type="dcterms:W3CDTF">2018-11-21T22:59:09Z</dcterms:modified>
</cp:coreProperties>
</file>