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3f7f057fbc28/Harrisburg U Summer/Meetup Presentation/Our-Talk-About-D-Wave/Our-Talk-About-D-Wave/Excel visualization/"/>
    </mc:Choice>
  </mc:AlternateContent>
  <xr:revisionPtr revIDLastSave="11" documentId="8_{FA6FA3DB-E0FF-40E7-8EEB-3109E92E3891}" xr6:coauthVersionLast="45" xr6:coauthVersionMax="45" xr10:uidLastSave="{6009CD0A-8E40-451D-8DBD-8D0F90D9F2DD}"/>
  <bookViews>
    <workbookView xWindow="225" yWindow="1485" windowWidth="27315" windowHeight="13800" tabRatio="1000" activeTab="1" xr2:uid="{46B799E2-0A27-40D3-A8A1-9C2CEDCF0BFD}"/>
  </bookViews>
  <sheets>
    <sheet name="Random numbers" sheetId="11" r:id="rId1"/>
    <sheet name="Sheet1" sheetId="13" r:id="rId2"/>
    <sheet name="Sheet3" sheetId="12" r:id="rId3"/>
    <sheet name="Coefficient Matrix raw" sheetId="8" r:id="rId4"/>
    <sheet name="Coefficient Matrix" sheetId="4" r:id="rId5"/>
    <sheet name="Portfolio Coefficients" sheetId="5" r:id="rId6"/>
    <sheet name="Portfolio Solver" sheetId="7" r:id="rId7"/>
    <sheet name="Dwave 20 asset filtered" sheetId="10" r:id="rId8"/>
    <sheet name="Portfolio Solver m of n" sheetId="9" r:id="rId9"/>
  </sheets>
  <externalReferences>
    <externalReference r:id="rId10"/>
  </externalReferences>
  <definedNames>
    <definedName name="solver_adj" localSheetId="6" hidden="1">'Portfolio Solver'!$C$5:$C$16</definedName>
    <definedName name="solver_adj" localSheetId="8" hidden="1">'Portfolio Solver m of n'!$C$5:$C$16</definedName>
    <definedName name="solver_cvg" localSheetId="6" hidden="1">0.0001</definedName>
    <definedName name="solver_cvg" localSheetId="8" hidden="1">0.0001</definedName>
    <definedName name="solver_drv" localSheetId="6" hidden="1">2</definedName>
    <definedName name="solver_drv" localSheetId="8" hidden="1">2</definedName>
    <definedName name="solver_eng" localSheetId="6" hidden="1">3</definedName>
    <definedName name="solver_eng" localSheetId="8" hidden="1">3</definedName>
    <definedName name="solver_est" localSheetId="6" hidden="1">1</definedName>
    <definedName name="solver_est" localSheetId="8" hidden="1">1</definedName>
    <definedName name="solver_itr" localSheetId="6" hidden="1">2147483647</definedName>
    <definedName name="solver_itr" localSheetId="8" hidden="1">2147483647</definedName>
    <definedName name="solver_lhs1" localSheetId="6" hidden="1">'Portfolio Solver'!$C$5:$C$16</definedName>
    <definedName name="solver_lhs1" localSheetId="8" hidden="1">'Portfolio Solver m of n'!$C$5:$C$16</definedName>
    <definedName name="solver_lhs2" localSheetId="6" hidden="1">'Portfolio Solver'!$C$5:$C$20</definedName>
    <definedName name="solver_lhs2" localSheetId="8" hidden="1">'Portfolio Solver m of n'!$O$32</definedName>
    <definedName name="solver_mip" localSheetId="6" hidden="1">2147483647</definedName>
    <definedName name="solver_mip" localSheetId="8" hidden="1">2147483647</definedName>
    <definedName name="solver_mni" localSheetId="6" hidden="1">5</definedName>
    <definedName name="solver_mni" localSheetId="8" hidden="1">30</definedName>
    <definedName name="solver_mrt" localSheetId="6" hidden="1">0.075</definedName>
    <definedName name="solver_mrt" localSheetId="8" hidden="1">0.075</definedName>
    <definedName name="solver_msl" localSheetId="6" hidden="1">2</definedName>
    <definedName name="solver_msl" localSheetId="8" hidden="1">2</definedName>
    <definedName name="solver_neg" localSheetId="6" hidden="1">1</definedName>
    <definedName name="solver_neg" localSheetId="8" hidden="1">1</definedName>
    <definedName name="solver_nod" localSheetId="6" hidden="1">2147483647</definedName>
    <definedName name="solver_nod" localSheetId="8" hidden="1">2147483647</definedName>
    <definedName name="solver_num" localSheetId="6" hidden="1">1</definedName>
    <definedName name="solver_num" localSheetId="8" hidden="1">2</definedName>
    <definedName name="solver_nwt" localSheetId="6" hidden="1">1</definedName>
    <definedName name="solver_nwt" localSheetId="8" hidden="1">1</definedName>
    <definedName name="solver_opt" localSheetId="6" hidden="1">'Portfolio Solver'!$F$32</definedName>
    <definedName name="solver_opt" localSheetId="8" hidden="1">'Portfolio Solver m of n'!$F$32</definedName>
    <definedName name="solver_pre" localSheetId="6" hidden="1">0.0000001</definedName>
    <definedName name="solver_pre" localSheetId="8" hidden="1">0.0000001</definedName>
    <definedName name="solver_rbv" localSheetId="6" hidden="1">2</definedName>
    <definedName name="solver_rbv" localSheetId="8" hidden="1">2</definedName>
    <definedName name="solver_rel1" localSheetId="6" hidden="1">5</definedName>
    <definedName name="solver_rel1" localSheetId="8" hidden="1">5</definedName>
    <definedName name="solver_rel2" localSheetId="6" hidden="1">5</definedName>
    <definedName name="solver_rel2" localSheetId="8" hidden="1">2</definedName>
    <definedName name="solver_rhs1" localSheetId="6" hidden="1">binary</definedName>
    <definedName name="solver_rhs1" localSheetId="8" hidden="1">binary</definedName>
    <definedName name="solver_rhs2" localSheetId="6" hidden="1">binary</definedName>
    <definedName name="solver_rhs2" localSheetId="8" hidden="1">0</definedName>
    <definedName name="solver_rlx" localSheetId="6" hidden="1">2</definedName>
    <definedName name="solver_rlx" localSheetId="8" hidden="1">2</definedName>
    <definedName name="solver_rsd" localSheetId="6" hidden="1">0</definedName>
    <definedName name="solver_rsd" localSheetId="8" hidden="1">0</definedName>
    <definedName name="solver_scl" localSheetId="6" hidden="1">2</definedName>
    <definedName name="solver_scl" localSheetId="8" hidden="1">2</definedName>
    <definedName name="solver_sho" localSheetId="6" hidden="1">2</definedName>
    <definedName name="solver_sho" localSheetId="8" hidden="1">2</definedName>
    <definedName name="solver_ssz" localSheetId="6" hidden="1">100</definedName>
    <definedName name="solver_ssz" localSheetId="8" hidden="1">100</definedName>
    <definedName name="solver_tim" localSheetId="6" hidden="1">2147483647</definedName>
    <definedName name="solver_tim" localSheetId="8" hidden="1">2147483647</definedName>
    <definedName name="solver_tol" localSheetId="6" hidden="1">0.01</definedName>
    <definedName name="solver_tol" localSheetId="8" hidden="1">0.01</definedName>
    <definedName name="solver_typ" localSheetId="6" hidden="1">2</definedName>
    <definedName name="solver_typ" localSheetId="8" hidden="1">2</definedName>
    <definedName name="solver_val" localSheetId="6" hidden="1">0</definedName>
    <definedName name="solver_val" localSheetId="8" hidden="1">0</definedName>
    <definedName name="solver_ver" localSheetId="6" hidden="1">3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13" l="1"/>
  <c r="E30" i="13"/>
  <c r="I29" i="13"/>
  <c r="E29" i="13"/>
  <c r="D27" i="13"/>
  <c r="B3" i="11" l="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B2" i="11"/>
  <c r="E22" i="11" l="1"/>
  <c r="P22" i="11"/>
  <c r="J22" i="11"/>
  <c r="B22" i="11"/>
  <c r="F22" i="11"/>
  <c r="D22" i="11"/>
  <c r="O22" i="11"/>
  <c r="G22" i="11"/>
  <c r="S22" i="11"/>
  <c r="L22" i="11"/>
  <c r="N22" i="11"/>
  <c r="T22" i="11"/>
  <c r="R22" i="11"/>
  <c r="Q22" i="11"/>
  <c r="U22" i="11"/>
  <c r="M22" i="11"/>
  <c r="H22" i="11"/>
  <c r="K22" i="11"/>
  <c r="C22" i="11"/>
  <c r="I22" i="11"/>
  <c r="D24" i="11"/>
  <c r="D25" i="11"/>
  <c r="D27" i="11" a="1"/>
  <c r="D27" i="11" s="1"/>
  <c r="D28" i="11" s="1"/>
  <c r="U21" i="10" l="1"/>
  <c r="T21" i="10"/>
  <c r="S21" i="10"/>
  <c r="R21" i="10"/>
  <c r="Q21" i="10"/>
  <c r="P21" i="10"/>
  <c r="C24" i="10" s="1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A21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A20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A19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A18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A17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A16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A15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A14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A13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A12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11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A10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A9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8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A7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A6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A5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A4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A3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B24" i="10" s="1"/>
  <c r="A2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D1" i="10"/>
  <c r="C1" i="10"/>
  <c r="B1" i="10"/>
  <c r="D2" i="9" l="1"/>
  <c r="D1" i="9" l="1"/>
  <c r="N32" i="9"/>
  <c r="O32" i="9" s="1"/>
  <c r="AA27" i="9"/>
  <c r="Z27" i="9"/>
  <c r="Y27" i="9"/>
  <c r="X27" i="9"/>
  <c r="W27" i="9"/>
  <c r="V27" i="9"/>
  <c r="U27" i="9"/>
  <c r="T27" i="9"/>
  <c r="S2" i="9"/>
  <c r="S11" i="9" s="1"/>
  <c r="R2" i="9"/>
  <c r="R11" i="9" s="1"/>
  <c r="Q2" i="9"/>
  <c r="Q14" i="9" s="1"/>
  <c r="P2" i="9"/>
  <c r="O2" i="9"/>
  <c r="O9" i="9" s="1"/>
  <c r="N2" i="9"/>
  <c r="N8" i="9" s="1"/>
  <c r="M2" i="9"/>
  <c r="M9" i="9" s="1"/>
  <c r="L2" i="9"/>
  <c r="K2" i="9"/>
  <c r="J2" i="9"/>
  <c r="I2" i="9"/>
  <c r="H2" i="9"/>
  <c r="P7" i="9" l="1"/>
  <c r="R7" i="9"/>
  <c r="Q7" i="9"/>
  <c r="J7" i="9"/>
  <c r="S13" i="9"/>
  <c r="R13" i="9"/>
  <c r="I6" i="9"/>
  <c r="L9" i="9"/>
  <c r="H5" i="9"/>
  <c r="I5" i="9"/>
  <c r="R14" i="9"/>
  <c r="J5" i="9"/>
  <c r="R15" i="9"/>
  <c r="S16" i="9"/>
  <c r="S7" i="9"/>
  <c r="N9" i="9"/>
  <c r="P9" i="9"/>
  <c r="S12" i="9"/>
  <c r="P6" i="9"/>
  <c r="P8" i="9"/>
  <c r="S9" i="9"/>
  <c r="R6" i="9"/>
  <c r="Q8" i="9"/>
  <c r="O8" i="9"/>
  <c r="S6" i="9"/>
  <c r="P13" i="9"/>
  <c r="R12" i="9"/>
  <c r="J6" i="9"/>
  <c r="R9" i="9"/>
  <c r="P12" i="9"/>
  <c r="R8" i="9"/>
  <c r="P10" i="9"/>
  <c r="Q12" i="9"/>
  <c r="S8" i="9"/>
  <c r="S10" i="9"/>
  <c r="Q13" i="9"/>
  <c r="S15" i="9"/>
  <c r="L5" i="9"/>
  <c r="N10" i="9"/>
  <c r="M5" i="9"/>
  <c r="K6" i="9"/>
  <c r="Q9" i="9"/>
  <c r="O10" i="9"/>
  <c r="S14" i="9"/>
  <c r="K5" i="9"/>
  <c r="N5" i="9"/>
  <c r="N11" i="9"/>
  <c r="O5" i="9"/>
  <c r="M6" i="9"/>
  <c r="K7" i="9"/>
  <c r="Q10" i="9"/>
  <c r="O11" i="9"/>
  <c r="P5" i="9"/>
  <c r="N6" i="9"/>
  <c r="L7" i="9"/>
  <c r="R10" i="9"/>
  <c r="P11" i="9"/>
  <c r="M10" i="9"/>
  <c r="L6" i="9"/>
  <c r="Q5" i="9"/>
  <c r="O6" i="9"/>
  <c r="M7" i="9"/>
  <c r="K8" i="9"/>
  <c r="Q11" i="9"/>
  <c r="O12" i="9"/>
  <c r="R5" i="9"/>
  <c r="N7" i="9"/>
  <c r="L8" i="9"/>
  <c r="S5" i="9"/>
  <c r="Q6" i="9"/>
  <c r="O7" i="9"/>
  <c r="M8" i="9"/>
  <c r="M22" i="8"/>
  <c r="L22" i="8"/>
  <c r="K22" i="8"/>
  <c r="J22" i="8"/>
  <c r="I22" i="8"/>
  <c r="H22" i="8"/>
  <c r="G22" i="8"/>
  <c r="F22" i="8"/>
  <c r="E22" i="8"/>
  <c r="D22" i="8"/>
  <c r="C22" i="8"/>
  <c r="B22" i="8"/>
  <c r="S27" i="9" l="1"/>
  <c r="B3" i="4"/>
  <c r="C3" i="4"/>
  <c r="D3" i="4"/>
  <c r="E3" i="4"/>
  <c r="F3" i="4"/>
  <c r="G3" i="4"/>
  <c r="H3" i="4"/>
  <c r="I3" i="4"/>
  <c r="J3" i="4"/>
  <c r="K3" i="4"/>
  <c r="L3" i="4"/>
  <c r="M3" i="4"/>
  <c r="B4" i="4"/>
  <c r="C4" i="4"/>
  <c r="D4" i="4"/>
  <c r="E4" i="4"/>
  <c r="F4" i="4"/>
  <c r="G4" i="4"/>
  <c r="H4" i="4"/>
  <c r="I4" i="4"/>
  <c r="J4" i="4"/>
  <c r="K4" i="4"/>
  <c r="L4" i="4"/>
  <c r="M4" i="4"/>
  <c r="B5" i="4"/>
  <c r="C5" i="4"/>
  <c r="D5" i="4"/>
  <c r="E5" i="4"/>
  <c r="F5" i="4"/>
  <c r="G5" i="4"/>
  <c r="H5" i="4"/>
  <c r="I5" i="4"/>
  <c r="J5" i="4"/>
  <c r="K5" i="4"/>
  <c r="L5" i="4"/>
  <c r="M5" i="4"/>
  <c r="B6" i="4"/>
  <c r="C6" i="4"/>
  <c r="D6" i="4"/>
  <c r="E6" i="4"/>
  <c r="F6" i="4"/>
  <c r="G6" i="4"/>
  <c r="H6" i="4"/>
  <c r="I6" i="4"/>
  <c r="J6" i="4"/>
  <c r="K6" i="4"/>
  <c r="L6" i="4"/>
  <c r="M6" i="4"/>
  <c r="B7" i="4"/>
  <c r="C7" i="4"/>
  <c r="D7" i="4"/>
  <c r="E7" i="4"/>
  <c r="F7" i="4"/>
  <c r="G7" i="4"/>
  <c r="H7" i="4"/>
  <c r="I7" i="4"/>
  <c r="J7" i="4"/>
  <c r="K7" i="4"/>
  <c r="L7" i="4"/>
  <c r="M7" i="4"/>
  <c r="B8" i="4"/>
  <c r="C8" i="4"/>
  <c r="D8" i="4"/>
  <c r="E8" i="4"/>
  <c r="F8" i="4"/>
  <c r="G8" i="4"/>
  <c r="H8" i="4"/>
  <c r="I8" i="4"/>
  <c r="J8" i="4"/>
  <c r="K8" i="4"/>
  <c r="L8" i="4"/>
  <c r="M8" i="4"/>
  <c r="B9" i="4"/>
  <c r="C9" i="4"/>
  <c r="D9" i="4"/>
  <c r="E9" i="4"/>
  <c r="F9" i="4"/>
  <c r="G9" i="4"/>
  <c r="H9" i="4"/>
  <c r="I9" i="4"/>
  <c r="J9" i="4"/>
  <c r="K9" i="4"/>
  <c r="L9" i="4"/>
  <c r="M9" i="4"/>
  <c r="B10" i="4"/>
  <c r="C10" i="4"/>
  <c r="D10" i="4"/>
  <c r="E10" i="4"/>
  <c r="F10" i="4"/>
  <c r="G10" i="4"/>
  <c r="H10" i="4"/>
  <c r="I10" i="4"/>
  <c r="J10" i="4"/>
  <c r="K10" i="4"/>
  <c r="L10" i="4"/>
  <c r="M10" i="4"/>
  <c r="B11" i="4"/>
  <c r="C11" i="4"/>
  <c r="D11" i="4"/>
  <c r="E11" i="4"/>
  <c r="F11" i="4"/>
  <c r="G11" i="4"/>
  <c r="H11" i="4"/>
  <c r="I11" i="4"/>
  <c r="J11" i="4"/>
  <c r="K11" i="4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M12" i="4"/>
  <c r="B13" i="4"/>
  <c r="C13" i="4"/>
  <c r="D13" i="4"/>
  <c r="E13" i="4"/>
  <c r="F13" i="4"/>
  <c r="G13" i="4"/>
  <c r="H13" i="4"/>
  <c r="I13" i="4"/>
  <c r="J13" i="4"/>
  <c r="K13" i="4"/>
  <c r="L13" i="4"/>
  <c r="M13" i="4"/>
  <c r="C2" i="4"/>
  <c r="D2" i="4"/>
  <c r="E2" i="4"/>
  <c r="F2" i="4"/>
  <c r="G2" i="4"/>
  <c r="H2" i="4"/>
  <c r="I2" i="4"/>
  <c r="J2" i="4"/>
  <c r="K2" i="4"/>
  <c r="L2" i="4"/>
  <c r="M2" i="4"/>
  <c r="B2" i="4"/>
  <c r="D27" i="8" a="1"/>
  <c r="D27" i="8" s="1"/>
  <c r="D28" i="8" s="1"/>
  <c r="D25" i="8"/>
  <c r="D24" i="8"/>
  <c r="O14" i="5" l="1"/>
  <c r="R16" i="9" s="1"/>
  <c r="R27" i="9" s="1"/>
  <c r="N13" i="5"/>
  <c r="Q15" i="9" s="1"/>
  <c r="N14" i="5"/>
  <c r="Q16" i="9" s="1"/>
  <c r="M12" i="5"/>
  <c r="P14" i="9" s="1"/>
  <c r="M13" i="5"/>
  <c r="P15" i="9" s="1"/>
  <c r="M14" i="5"/>
  <c r="P16" i="9" s="1"/>
  <c r="L11" i="5"/>
  <c r="O13" i="9" s="1"/>
  <c r="L12" i="5"/>
  <c r="O14" i="9" s="1"/>
  <c r="L13" i="5"/>
  <c r="O15" i="9" s="1"/>
  <c r="L14" i="5"/>
  <c r="O16" i="9" s="1"/>
  <c r="K10" i="5"/>
  <c r="N12" i="9" s="1"/>
  <c r="K11" i="5"/>
  <c r="N13" i="9" s="1"/>
  <c r="K12" i="5"/>
  <c r="N14" i="9" s="1"/>
  <c r="K13" i="5"/>
  <c r="N15" i="9" s="1"/>
  <c r="K14" i="5"/>
  <c r="N16" i="9" s="1"/>
  <c r="J9" i="5"/>
  <c r="M11" i="9" s="1"/>
  <c r="J10" i="5"/>
  <c r="M12" i="9" s="1"/>
  <c r="J11" i="5"/>
  <c r="M13" i="9" s="1"/>
  <c r="J12" i="5"/>
  <c r="M14" i="9" s="1"/>
  <c r="J13" i="5"/>
  <c r="M15" i="9" s="1"/>
  <c r="J14" i="5"/>
  <c r="M16" i="9" s="1"/>
  <c r="I8" i="5"/>
  <c r="L10" i="9" s="1"/>
  <c r="I9" i="5"/>
  <c r="L11" i="9" s="1"/>
  <c r="I10" i="5"/>
  <c r="L12" i="9" s="1"/>
  <c r="I11" i="5"/>
  <c r="L13" i="9" s="1"/>
  <c r="I12" i="5"/>
  <c r="L14" i="9" s="1"/>
  <c r="I13" i="5"/>
  <c r="L15" i="9" s="1"/>
  <c r="I14" i="5"/>
  <c r="L16" i="9" s="1"/>
  <c r="H7" i="5"/>
  <c r="K9" i="9" s="1"/>
  <c r="H8" i="5"/>
  <c r="K10" i="9" s="1"/>
  <c r="H9" i="5"/>
  <c r="K11" i="9" s="1"/>
  <c r="H10" i="5"/>
  <c r="K12" i="9" s="1"/>
  <c r="H11" i="5"/>
  <c r="K13" i="9" s="1"/>
  <c r="H12" i="5"/>
  <c r="K14" i="9" s="1"/>
  <c r="H13" i="5"/>
  <c r="K15" i="9" s="1"/>
  <c r="H14" i="5"/>
  <c r="K16" i="9" s="1"/>
  <c r="G6" i="5"/>
  <c r="J8" i="9" s="1"/>
  <c r="G7" i="5"/>
  <c r="J9" i="9" s="1"/>
  <c r="G8" i="5"/>
  <c r="J10" i="9" s="1"/>
  <c r="G9" i="5"/>
  <c r="J11" i="9" s="1"/>
  <c r="G10" i="5"/>
  <c r="J12" i="9" s="1"/>
  <c r="G11" i="5"/>
  <c r="J13" i="9" s="1"/>
  <c r="G12" i="5"/>
  <c r="J14" i="9" s="1"/>
  <c r="G13" i="5"/>
  <c r="J15" i="9" s="1"/>
  <c r="G14" i="5"/>
  <c r="J16" i="9" s="1"/>
  <c r="F5" i="5"/>
  <c r="I7" i="9" s="1"/>
  <c r="F6" i="5"/>
  <c r="I8" i="9" s="1"/>
  <c r="F7" i="5"/>
  <c r="I9" i="9" s="1"/>
  <c r="F8" i="5"/>
  <c r="I10" i="9" s="1"/>
  <c r="F9" i="5"/>
  <c r="I11" i="9" s="1"/>
  <c r="F10" i="5"/>
  <c r="I12" i="9" s="1"/>
  <c r="F11" i="5"/>
  <c r="I13" i="9" s="1"/>
  <c r="F12" i="5"/>
  <c r="I14" i="9" s="1"/>
  <c r="F13" i="5"/>
  <c r="I15" i="9" s="1"/>
  <c r="F14" i="5"/>
  <c r="I16" i="9" s="1"/>
  <c r="E5" i="5"/>
  <c r="H7" i="9" s="1"/>
  <c r="E6" i="5"/>
  <c r="H8" i="9" s="1"/>
  <c r="E7" i="5"/>
  <c r="H9" i="9" s="1"/>
  <c r="E8" i="5"/>
  <c r="H10" i="9" s="1"/>
  <c r="E9" i="5"/>
  <c r="H11" i="9" s="1"/>
  <c r="E10" i="5"/>
  <c r="H12" i="9" s="1"/>
  <c r="E11" i="5"/>
  <c r="H13" i="9" s="1"/>
  <c r="E12" i="5"/>
  <c r="H14" i="9" s="1"/>
  <c r="E13" i="5"/>
  <c r="H15" i="9" s="1"/>
  <c r="E14" i="5"/>
  <c r="H16" i="9" s="1"/>
  <c r="E4" i="5"/>
  <c r="H6" i="9" s="1"/>
  <c r="B14" i="5"/>
  <c r="B13" i="5"/>
  <c r="B12" i="5"/>
  <c r="B11" i="5"/>
  <c r="B10" i="5"/>
  <c r="B9" i="5"/>
  <c r="B8" i="5"/>
  <c r="B7" i="5"/>
  <c r="B6" i="5"/>
  <c r="B5" i="5"/>
  <c r="B4" i="5"/>
  <c r="B3" i="5"/>
  <c r="B5" i="9" s="1"/>
  <c r="D5" i="9" s="1"/>
  <c r="I27" i="9" l="1"/>
  <c r="L27" i="9"/>
  <c r="O27" i="9"/>
  <c r="B14" i="7"/>
  <c r="D14" i="7" s="1"/>
  <c r="B14" i="9"/>
  <c r="D14" i="9" s="1"/>
  <c r="K27" i="9"/>
  <c r="M27" i="9"/>
  <c r="P27" i="9"/>
  <c r="B15" i="7"/>
  <c r="D15" i="7" s="1"/>
  <c r="B15" i="9"/>
  <c r="D15" i="9" s="1"/>
  <c r="B7" i="7"/>
  <c r="D7" i="7" s="1"/>
  <c r="B7" i="9"/>
  <c r="D7" i="9" s="1"/>
  <c r="B9" i="7"/>
  <c r="D9" i="7" s="1"/>
  <c r="B9" i="9"/>
  <c r="D9" i="9" s="1"/>
  <c r="Q27" i="9"/>
  <c r="B10" i="7"/>
  <c r="D10" i="7" s="1"/>
  <c r="B10" i="9"/>
  <c r="D10" i="9" s="1"/>
  <c r="J27" i="9"/>
  <c r="H27" i="9"/>
  <c r="B6" i="7"/>
  <c r="D6" i="7" s="1"/>
  <c r="B6" i="9"/>
  <c r="D6" i="9" s="1"/>
  <c r="B11" i="7"/>
  <c r="D11" i="7" s="1"/>
  <c r="B11" i="9"/>
  <c r="D11" i="9" s="1"/>
  <c r="B13" i="7"/>
  <c r="D13" i="7" s="1"/>
  <c r="B13" i="9"/>
  <c r="D13" i="9" s="1"/>
  <c r="B16" i="7"/>
  <c r="D16" i="7" s="1"/>
  <c r="B16" i="9"/>
  <c r="D16" i="9" s="1"/>
  <c r="B8" i="7"/>
  <c r="D8" i="7" s="1"/>
  <c r="B8" i="9"/>
  <c r="D8" i="9" s="1"/>
  <c r="B12" i="7"/>
  <c r="D12" i="7" s="1"/>
  <c r="B12" i="9"/>
  <c r="D12" i="9" s="1"/>
  <c r="N27" i="9"/>
  <c r="B28" i="5" a="1"/>
  <c r="B28" i="5" s="1"/>
  <c r="B29" i="5" s="1"/>
  <c r="B27" i="5"/>
  <c r="B26" i="5"/>
  <c r="B5" i="7"/>
  <c r="D5" i="7" s="1"/>
  <c r="S2" i="7"/>
  <c r="R2" i="7"/>
  <c r="Q2" i="7"/>
  <c r="P2" i="7"/>
  <c r="O2" i="7"/>
  <c r="N2" i="7"/>
  <c r="M2" i="7"/>
  <c r="L2" i="7"/>
  <c r="K2" i="7"/>
  <c r="J2" i="7"/>
  <c r="I2" i="7"/>
  <c r="H2" i="7"/>
  <c r="D29" i="9" l="1"/>
  <c r="D30" i="9" s="1"/>
  <c r="H29" i="9"/>
  <c r="H30" i="9" s="1"/>
  <c r="D29" i="7"/>
  <c r="AA27" i="7"/>
  <c r="Z27" i="7"/>
  <c r="X27" i="7"/>
  <c r="Y27" i="7"/>
  <c r="L5" i="7"/>
  <c r="L7" i="7"/>
  <c r="L9" i="7"/>
  <c r="L11" i="7"/>
  <c r="L13" i="7"/>
  <c r="L15" i="7"/>
  <c r="L6" i="7"/>
  <c r="L8" i="7"/>
  <c r="L10" i="7"/>
  <c r="L12" i="7"/>
  <c r="L14" i="7"/>
  <c r="L16" i="7"/>
  <c r="K5" i="7"/>
  <c r="K7" i="7"/>
  <c r="K9" i="7"/>
  <c r="K11" i="7"/>
  <c r="K13" i="7"/>
  <c r="K15" i="7"/>
  <c r="K6" i="7"/>
  <c r="K8" i="7"/>
  <c r="K10" i="7"/>
  <c r="K12" i="7"/>
  <c r="K14" i="7"/>
  <c r="K16" i="7"/>
  <c r="N6" i="7"/>
  <c r="N8" i="7"/>
  <c r="N10" i="7"/>
  <c r="N12" i="7"/>
  <c r="N14" i="7"/>
  <c r="N16" i="7"/>
  <c r="N15" i="7"/>
  <c r="N5" i="7"/>
  <c r="N7" i="7"/>
  <c r="N9" i="7"/>
  <c r="N11" i="7"/>
  <c r="N13" i="7"/>
  <c r="O6" i="7"/>
  <c r="O8" i="7"/>
  <c r="O10" i="7"/>
  <c r="O12" i="7"/>
  <c r="O14" i="7"/>
  <c r="O16" i="7"/>
  <c r="O7" i="7"/>
  <c r="O9" i="7"/>
  <c r="O11" i="7"/>
  <c r="O13" i="7"/>
  <c r="O15" i="7"/>
  <c r="O5" i="7"/>
  <c r="P6" i="7"/>
  <c r="P8" i="7"/>
  <c r="P10" i="7"/>
  <c r="P12" i="7"/>
  <c r="P14" i="7"/>
  <c r="P16" i="7"/>
  <c r="P5" i="7"/>
  <c r="P7" i="7"/>
  <c r="P9" i="7"/>
  <c r="P11" i="7"/>
  <c r="P13" i="7"/>
  <c r="P15" i="7"/>
  <c r="S5" i="7"/>
  <c r="S7" i="7"/>
  <c r="S9" i="7"/>
  <c r="S11" i="7"/>
  <c r="S13" i="7"/>
  <c r="S15" i="7"/>
  <c r="S6" i="7"/>
  <c r="S8" i="7"/>
  <c r="S10" i="7"/>
  <c r="S12" i="7"/>
  <c r="S14" i="7"/>
  <c r="S16" i="7"/>
  <c r="M6" i="7"/>
  <c r="M8" i="7"/>
  <c r="M10" i="7"/>
  <c r="M12" i="7"/>
  <c r="M14" i="7"/>
  <c r="M16" i="7"/>
  <c r="M5" i="7"/>
  <c r="M7" i="7"/>
  <c r="M9" i="7"/>
  <c r="M11" i="7"/>
  <c r="M13" i="7"/>
  <c r="M15" i="7"/>
  <c r="H5" i="7"/>
  <c r="H6" i="7"/>
  <c r="H8" i="7"/>
  <c r="H10" i="7"/>
  <c r="H12" i="7"/>
  <c r="H14" i="7"/>
  <c r="H16" i="7"/>
  <c r="H7" i="7"/>
  <c r="H9" i="7"/>
  <c r="H11" i="7"/>
  <c r="H13" i="7"/>
  <c r="H15" i="7"/>
  <c r="I7" i="7"/>
  <c r="I9" i="7"/>
  <c r="I11" i="7"/>
  <c r="I13" i="7"/>
  <c r="I15" i="7"/>
  <c r="I6" i="7"/>
  <c r="I8" i="7"/>
  <c r="I10" i="7"/>
  <c r="I12" i="7"/>
  <c r="I14" i="7"/>
  <c r="I16" i="7"/>
  <c r="I5" i="7"/>
  <c r="Q7" i="7"/>
  <c r="Q9" i="7"/>
  <c r="Q11" i="7"/>
  <c r="Q13" i="7"/>
  <c r="Q15" i="7"/>
  <c r="Q6" i="7"/>
  <c r="Q8" i="7"/>
  <c r="Q10" i="7"/>
  <c r="Q12" i="7"/>
  <c r="Q14" i="7"/>
  <c r="Q16" i="7"/>
  <c r="Q5" i="7"/>
  <c r="J7" i="7"/>
  <c r="J9" i="7"/>
  <c r="J11" i="7"/>
  <c r="J13" i="7"/>
  <c r="J15" i="7"/>
  <c r="J6" i="7"/>
  <c r="J8" i="7"/>
  <c r="J10" i="7"/>
  <c r="J12" i="7"/>
  <c r="J14" i="7"/>
  <c r="J16" i="7"/>
  <c r="J5" i="7"/>
  <c r="R7" i="7"/>
  <c r="R9" i="7"/>
  <c r="R11" i="7"/>
  <c r="R13" i="7"/>
  <c r="R15" i="7"/>
  <c r="R14" i="7"/>
  <c r="R6" i="7"/>
  <c r="R8" i="7"/>
  <c r="R10" i="7"/>
  <c r="R12" i="7"/>
  <c r="R16" i="7"/>
  <c r="R5" i="7"/>
  <c r="F32" i="9" l="1"/>
  <c r="AB2" i="9" s="1"/>
  <c r="F33" i="9"/>
  <c r="L27" i="7"/>
  <c r="I27" i="7"/>
  <c r="V27" i="7"/>
  <c r="Q27" i="7"/>
  <c r="M27" i="7"/>
  <c r="J27" i="7"/>
  <c r="N27" i="7"/>
  <c r="S27" i="7"/>
  <c r="T27" i="7"/>
  <c r="P27" i="7"/>
  <c r="R27" i="7"/>
  <c r="W27" i="7"/>
  <c r="K27" i="7"/>
  <c r="U27" i="7"/>
  <c r="O27" i="7"/>
  <c r="H27" i="7"/>
  <c r="H29" i="7" l="1"/>
  <c r="F32" i="7" l="1"/>
  <c r="AB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<sst xmlns="http://schemas.openxmlformats.org/spreadsheetml/2006/main" count="149" uniqueCount="90">
  <si>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i</t>
  </si>
  <si>
    <t>qi</t>
  </si>
  <si>
    <t>j</t>
  </si>
  <si>
    <t>ai</t>
  </si>
  <si>
    <t>bij</t>
  </si>
  <si>
    <t>qj</t>
  </si>
  <si>
    <t>&lt;- minimize</t>
  </si>
  <si>
    <t>O(q)</t>
  </si>
  <si>
    <t>aiqi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</si>
  <si>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</si>
  <si>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</si>
  <si>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</si>
  <si>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</si>
  <si>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</si>
  <si>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</si>
  <si>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</si>
  <si>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</si>
  <si>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</si>
  <si>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</si>
  <si>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</si>
  <si>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</si>
  <si>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</si>
  <si>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</si>
  <si>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</si>
  <si>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</si>
  <si>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</si>
  <si>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</si>
  <si>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</si>
  <si>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</si>
  <si>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Energy</t>
  </si>
  <si>
    <t>min</t>
  </si>
  <si>
    <t>max</t>
  </si>
  <si>
    <t>max(abs)</t>
  </si>
  <si>
    <t>Matrix Multiplier</t>
  </si>
  <si>
    <t>Quadratic Factor</t>
  </si>
  <si>
    <t>Linear Factor</t>
  </si>
  <si>
    <t>abs</t>
  </si>
  <si>
    <t>Factors</t>
  </si>
  <si>
    <t>Constraint on Assets</t>
  </si>
  <si>
    <t>&lt;- equal to zero</t>
  </si>
  <si>
    <t>Assets chosen</t>
  </si>
  <si>
    <t>What does Dwave Calculate:</t>
  </si>
  <si>
    <t>Finds the lowest energy</t>
  </si>
  <si>
    <t>Basis=Diagonal=Linear terms=Values on Qubits</t>
  </si>
  <si>
    <t>SUM</t>
  </si>
  <si>
    <t>Couplings=one-half- Non-Diagonal= Quadratic=Values between the qubits</t>
  </si>
  <si>
    <t>QUBO</t>
  </si>
  <si>
    <t>Quadratic, Unconstrained, Binary Optimization</t>
  </si>
  <si>
    <t>= Linear Terms + Quadratic Terms</t>
  </si>
  <si>
    <t xml:space="preserve">Combination, pairs, </t>
  </si>
  <si>
    <t>Lowest energy of these combinations</t>
  </si>
  <si>
    <t>5 people</t>
  </si>
  <si>
    <t>n(n-1)/2</t>
  </si>
  <si>
    <t>n^2</t>
  </si>
  <si>
    <t>qty</t>
  </si>
  <si>
    <t>comb</t>
  </si>
  <si>
    <t>Total</t>
  </si>
  <si>
    <t>Combinatons?</t>
  </si>
  <si>
    <t>A</t>
  </si>
  <si>
    <t>B</t>
  </si>
  <si>
    <t>T</t>
  </si>
  <si>
    <t>J</t>
  </si>
  <si>
    <t>M</t>
  </si>
  <si>
    <t>AB</t>
  </si>
  <si>
    <t>AT</t>
  </si>
  <si>
    <t>AM</t>
  </si>
  <si>
    <t>BT</t>
  </si>
  <si>
    <t>BJ</t>
  </si>
  <si>
    <t>BM</t>
  </si>
  <si>
    <t>TJ</t>
  </si>
  <si>
    <t>TM</t>
  </si>
  <si>
    <t>ABJ</t>
  </si>
  <si>
    <t>ABT</t>
  </si>
  <si>
    <t>ABM</t>
  </si>
  <si>
    <t>BTJ</t>
  </si>
  <si>
    <t>BTM</t>
  </si>
  <si>
    <t>TJM</t>
  </si>
  <si>
    <t>ABTJ</t>
  </si>
  <si>
    <t>ABTM</t>
  </si>
  <si>
    <t>BTJM</t>
  </si>
  <si>
    <t>ABTJM</t>
  </si>
  <si>
    <t>JM</t>
  </si>
  <si>
    <t>AJ</t>
  </si>
  <si>
    <t>ATJ</t>
  </si>
  <si>
    <t>ATM</t>
  </si>
  <si>
    <t>AJM</t>
  </si>
  <si>
    <t>BJM</t>
  </si>
  <si>
    <t>ABJM</t>
  </si>
  <si>
    <t>ATJM</t>
  </si>
  <si>
    <t>2^n-1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</si>
</sst>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  <xf numFmtId="0" fontId="3" fillId="5" borderId="0" applyNumberFormat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1" fillId="3" borderId="0" xfId="1"/>
    <xf numFmtId="11" fontId="0" fillId="0" borderId="0" xfId="0" applyNumberFormat="1"/>
    <xf numFmtId="0" fontId="2" fillId="4" borderId="1" xfId="2"/>
    <xf numFmtId="0" fontId="1" fillId="0" borderId="0" xfId="1" applyFill="1"/>
    <xf numFmtId="0" fontId="0" fillId="0" borderId="2" xfId="0" applyBorder="1"/>
    <xf numFmtId="0" fontId="3" fillId="5" borderId="0" xfId="3"/>
    <xf numFmtId="0" fontId="0" fillId="0" borderId="2" xfId="0" quotePrefix="1" applyBorder="1"/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/>
    <xf numFmtId="0" fontId="0" fillId="2" borderId="2" xfId="0" quotePrefix="1" applyFill="1" applyBorder="1"/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alculation" xfId="2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11</xdr:row>
      <xdr:rowOff>170902</xdr:rowOff>
    </xdr:from>
    <xdr:to>
      <xdr:col>15</xdr:col>
      <xdr:colOff>581025</xdr:colOff>
      <xdr:row>17</xdr:row>
      <xdr:rowOff>127351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35454FD5-AC14-4F02-B4C7-C29DB8FDB236}"/>
            </a:ext>
          </a:extLst>
        </xdr:cNvPr>
        <xdr:cNvSpPr/>
      </xdr:nvSpPr>
      <xdr:spPr>
        <a:xfrm>
          <a:off x="2038350" y="2266402"/>
          <a:ext cx="7686675" cy="1099449"/>
        </a:xfrm>
        <a:custGeom>
          <a:avLst/>
          <a:gdLst>
            <a:gd name="connsiteX0" fmla="*/ 0 w 7686675"/>
            <a:gd name="connsiteY0" fmla="*/ 867323 h 1099449"/>
            <a:gd name="connsiteX1" fmla="*/ 933450 w 7686675"/>
            <a:gd name="connsiteY1" fmla="*/ 610148 h 1099449"/>
            <a:gd name="connsiteX2" fmla="*/ 2143125 w 7686675"/>
            <a:gd name="connsiteY2" fmla="*/ 419648 h 1099449"/>
            <a:gd name="connsiteX3" fmla="*/ 3038475 w 7686675"/>
            <a:gd name="connsiteY3" fmla="*/ 548 h 1099449"/>
            <a:gd name="connsiteX4" fmla="*/ 4410075 w 7686675"/>
            <a:gd name="connsiteY4" fmla="*/ 514898 h 1099449"/>
            <a:gd name="connsiteX5" fmla="*/ 5076825 w 7686675"/>
            <a:gd name="connsiteY5" fmla="*/ 524423 h 1099449"/>
            <a:gd name="connsiteX6" fmla="*/ 5838825 w 7686675"/>
            <a:gd name="connsiteY6" fmla="*/ 1048298 h 1099449"/>
            <a:gd name="connsiteX7" fmla="*/ 6724650 w 7686675"/>
            <a:gd name="connsiteY7" fmla="*/ 1048298 h 1099449"/>
            <a:gd name="connsiteX8" fmla="*/ 7181850 w 7686675"/>
            <a:gd name="connsiteY8" fmla="*/ 772073 h 1099449"/>
            <a:gd name="connsiteX9" fmla="*/ 7686675 w 7686675"/>
            <a:gd name="connsiteY9" fmla="*/ 724448 h 1099449"/>
            <a:gd name="connsiteX10" fmla="*/ 7686675 w 7686675"/>
            <a:gd name="connsiteY10" fmla="*/ 724448 h 1099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686675" h="1099449">
              <a:moveTo>
                <a:pt x="0" y="867323"/>
              </a:moveTo>
              <a:cubicBezTo>
                <a:pt x="288131" y="776041"/>
                <a:pt x="576263" y="684760"/>
                <a:pt x="933450" y="610148"/>
              </a:cubicBezTo>
              <a:cubicBezTo>
                <a:pt x="1290637" y="535536"/>
                <a:pt x="1792288" y="521248"/>
                <a:pt x="2143125" y="419648"/>
              </a:cubicBezTo>
              <a:cubicBezTo>
                <a:pt x="2493962" y="318048"/>
                <a:pt x="2660650" y="-15327"/>
                <a:pt x="3038475" y="548"/>
              </a:cubicBezTo>
              <a:cubicBezTo>
                <a:pt x="3416300" y="16423"/>
                <a:pt x="4070350" y="427585"/>
                <a:pt x="4410075" y="514898"/>
              </a:cubicBezTo>
              <a:cubicBezTo>
                <a:pt x="4749800" y="602210"/>
                <a:pt x="4838700" y="435523"/>
                <a:pt x="5076825" y="524423"/>
              </a:cubicBezTo>
              <a:cubicBezTo>
                <a:pt x="5314950" y="613323"/>
                <a:pt x="5564188" y="960986"/>
                <a:pt x="5838825" y="1048298"/>
              </a:cubicBezTo>
              <a:cubicBezTo>
                <a:pt x="6113462" y="1135610"/>
                <a:pt x="6500812" y="1094336"/>
                <a:pt x="6724650" y="1048298"/>
              </a:cubicBezTo>
              <a:cubicBezTo>
                <a:pt x="6948488" y="1002260"/>
                <a:pt x="7021513" y="826048"/>
                <a:pt x="7181850" y="772073"/>
              </a:cubicBezTo>
              <a:cubicBezTo>
                <a:pt x="7342187" y="718098"/>
                <a:pt x="7686675" y="724448"/>
                <a:pt x="7686675" y="724448"/>
              </a:cubicBezTo>
              <a:lnTo>
                <a:pt x="7686675" y="724448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4</xdr:row>
      <xdr:rowOff>95250</xdr:rowOff>
    </xdr:from>
    <xdr:to>
      <xdr:col>3</xdr:col>
      <xdr:colOff>104775</xdr:colOff>
      <xdr:row>23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94F1AED-BF2A-4E1D-B9CC-7A3666D33568}"/>
            </a:ext>
          </a:extLst>
        </xdr:cNvPr>
        <xdr:cNvCxnSpPr/>
      </xdr:nvCxnSpPr>
      <xdr:spPr>
        <a:xfrm flipH="1">
          <a:off x="1924050" y="857250"/>
          <a:ext cx="9525" cy="35337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23</xdr:row>
      <xdr:rowOff>38100</xdr:rowOff>
    </xdr:from>
    <xdr:to>
      <xdr:col>15</xdr:col>
      <xdr:colOff>590550</xdr:colOff>
      <xdr:row>23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B183A6-27A9-4E83-904D-DF06FA49142A}"/>
            </a:ext>
          </a:extLst>
        </xdr:cNvPr>
        <xdr:cNvCxnSpPr/>
      </xdr:nvCxnSpPr>
      <xdr:spPr>
        <a:xfrm>
          <a:off x="1952625" y="4419600"/>
          <a:ext cx="7781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285750</xdr:colOff>
      <xdr:row>25</xdr:row>
      <xdr:rowOff>9525</xdr:rowOff>
    </xdr:from>
    <xdr:ext cx="44717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3C16C7-2BCE-4127-8564-9F241CBF3387}"/>
            </a:ext>
          </a:extLst>
        </xdr:cNvPr>
        <xdr:cNvSpPr txBox="1"/>
      </xdr:nvSpPr>
      <xdr:spPr>
        <a:xfrm>
          <a:off x="5162550" y="4772025"/>
          <a:ext cx="447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time</a:t>
          </a:r>
        </a:p>
      </xdr:txBody>
    </xdr:sp>
    <xdr:clientData/>
  </xdr:oneCellAnchor>
  <xdr:oneCellAnchor>
    <xdr:from>
      <xdr:col>1</xdr:col>
      <xdr:colOff>304800</xdr:colOff>
      <xdr:row>11</xdr:row>
      <xdr:rowOff>95250</xdr:rowOff>
    </xdr:from>
    <xdr:ext cx="468975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D8EC012-035E-4A04-A02B-B85E0ABE2399}"/>
            </a:ext>
          </a:extLst>
        </xdr:cNvPr>
        <xdr:cNvSpPr txBox="1"/>
      </xdr:nvSpPr>
      <xdr:spPr>
        <a:xfrm>
          <a:off x="914400" y="2190750"/>
          <a:ext cx="46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Price</a:t>
          </a:r>
        </a:p>
      </xdr:txBody>
    </xdr:sp>
    <xdr:clientData/>
  </xdr:oneCellAnchor>
  <xdr:twoCellAnchor>
    <xdr:from>
      <xdr:col>3</xdr:col>
      <xdr:colOff>428625</xdr:colOff>
      <xdr:row>4</xdr:row>
      <xdr:rowOff>138136</xdr:rowOff>
    </xdr:from>
    <xdr:to>
      <xdr:col>17</xdr:col>
      <xdr:colOff>9525</xdr:colOff>
      <xdr:row>15</xdr:row>
      <xdr:rowOff>47625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AE0A0762-07F2-48CB-BD21-4D4191BC3A51}"/>
            </a:ext>
          </a:extLst>
        </xdr:cNvPr>
        <xdr:cNvSpPr/>
      </xdr:nvSpPr>
      <xdr:spPr>
        <a:xfrm>
          <a:off x="2257425" y="900136"/>
          <a:ext cx="8115300" cy="2004989"/>
        </a:xfrm>
        <a:custGeom>
          <a:avLst/>
          <a:gdLst>
            <a:gd name="connsiteX0" fmla="*/ 0 w 8115300"/>
            <a:gd name="connsiteY0" fmla="*/ 2004989 h 2004989"/>
            <a:gd name="connsiteX1" fmla="*/ 828675 w 8115300"/>
            <a:gd name="connsiteY1" fmla="*/ 1757339 h 2004989"/>
            <a:gd name="connsiteX2" fmla="*/ 1247775 w 8115300"/>
            <a:gd name="connsiteY2" fmla="*/ 1585889 h 2004989"/>
            <a:gd name="connsiteX3" fmla="*/ 2038350 w 8115300"/>
            <a:gd name="connsiteY3" fmla="*/ 1357289 h 2004989"/>
            <a:gd name="connsiteX4" fmla="*/ 2857500 w 8115300"/>
            <a:gd name="connsiteY4" fmla="*/ 1176314 h 2004989"/>
            <a:gd name="connsiteX5" fmla="*/ 4495800 w 8115300"/>
            <a:gd name="connsiteY5" fmla="*/ 1147739 h 2004989"/>
            <a:gd name="connsiteX6" fmla="*/ 5724525 w 8115300"/>
            <a:gd name="connsiteY6" fmla="*/ 1347764 h 2004989"/>
            <a:gd name="connsiteX7" fmla="*/ 6410325 w 8115300"/>
            <a:gd name="connsiteY7" fmla="*/ 890564 h 2004989"/>
            <a:gd name="connsiteX8" fmla="*/ 7572375 w 8115300"/>
            <a:gd name="connsiteY8" fmla="*/ 547664 h 2004989"/>
            <a:gd name="connsiteX9" fmla="*/ 7648575 w 8115300"/>
            <a:gd name="connsiteY9" fmla="*/ 23789 h 2004989"/>
            <a:gd name="connsiteX10" fmla="*/ 8115300 w 8115300"/>
            <a:gd name="connsiteY10" fmla="*/ 138089 h 20049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8115300" h="2004989">
              <a:moveTo>
                <a:pt x="0" y="2004989"/>
              </a:moveTo>
              <a:cubicBezTo>
                <a:pt x="310356" y="1916089"/>
                <a:pt x="620713" y="1827189"/>
                <a:pt x="828675" y="1757339"/>
              </a:cubicBezTo>
              <a:cubicBezTo>
                <a:pt x="1036637" y="1687489"/>
                <a:pt x="1046163" y="1652564"/>
                <a:pt x="1247775" y="1585889"/>
              </a:cubicBezTo>
              <a:cubicBezTo>
                <a:pt x="1449388" y="1519214"/>
                <a:pt x="1770063" y="1425551"/>
                <a:pt x="2038350" y="1357289"/>
              </a:cubicBezTo>
              <a:cubicBezTo>
                <a:pt x="2306637" y="1289027"/>
                <a:pt x="2447925" y="1211239"/>
                <a:pt x="2857500" y="1176314"/>
              </a:cubicBezTo>
              <a:cubicBezTo>
                <a:pt x="3267075" y="1141389"/>
                <a:pt x="4017963" y="1119164"/>
                <a:pt x="4495800" y="1147739"/>
              </a:cubicBezTo>
              <a:cubicBezTo>
                <a:pt x="4973638" y="1176314"/>
                <a:pt x="5405438" y="1390626"/>
                <a:pt x="5724525" y="1347764"/>
              </a:cubicBezTo>
              <a:cubicBezTo>
                <a:pt x="6043612" y="1304902"/>
                <a:pt x="6102350" y="1023914"/>
                <a:pt x="6410325" y="890564"/>
              </a:cubicBezTo>
              <a:cubicBezTo>
                <a:pt x="6718300" y="757214"/>
                <a:pt x="7366000" y="692126"/>
                <a:pt x="7572375" y="547664"/>
              </a:cubicBezTo>
              <a:cubicBezTo>
                <a:pt x="7778750" y="403202"/>
                <a:pt x="7558088" y="92051"/>
                <a:pt x="7648575" y="23789"/>
              </a:cubicBezTo>
              <a:cubicBezTo>
                <a:pt x="7739062" y="-44473"/>
                <a:pt x="7927181" y="46808"/>
                <a:pt x="8115300" y="13808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304800</xdr:colOff>
      <xdr:row>13</xdr:row>
      <xdr:rowOff>177168</xdr:rowOff>
    </xdr:from>
    <xdr:to>
      <xdr:col>16</xdr:col>
      <xdr:colOff>257175</xdr:colOff>
      <xdr:row>17</xdr:row>
      <xdr:rowOff>176899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11D89288-9E48-4554-988C-C44B5EB22AF9}"/>
            </a:ext>
          </a:extLst>
        </xdr:cNvPr>
        <xdr:cNvSpPr/>
      </xdr:nvSpPr>
      <xdr:spPr>
        <a:xfrm>
          <a:off x="2133600" y="2653668"/>
          <a:ext cx="7877175" cy="761731"/>
        </a:xfrm>
        <a:custGeom>
          <a:avLst/>
          <a:gdLst>
            <a:gd name="connsiteX0" fmla="*/ 0 w 7877175"/>
            <a:gd name="connsiteY0" fmla="*/ 556257 h 761731"/>
            <a:gd name="connsiteX1" fmla="*/ 238125 w 7877175"/>
            <a:gd name="connsiteY1" fmla="*/ 546732 h 761731"/>
            <a:gd name="connsiteX2" fmla="*/ 933450 w 7877175"/>
            <a:gd name="connsiteY2" fmla="*/ 470532 h 761731"/>
            <a:gd name="connsiteX3" fmla="*/ 1790700 w 7877175"/>
            <a:gd name="connsiteY3" fmla="*/ 622932 h 761731"/>
            <a:gd name="connsiteX4" fmla="*/ 2790825 w 7877175"/>
            <a:gd name="connsiteY4" fmla="*/ 746757 h 761731"/>
            <a:gd name="connsiteX5" fmla="*/ 3476625 w 7877175"/>
            <a:gd name="connsiteY5" fmla="*/ 727707 h 761731"/>
            <a:gd name="connsiteX6" fmla="*/ 3914775 w 7877175"/>
            <a:gd name="connsiteY6" fmla="*/ 461007 h 761731"/>
            <a:gd name="connsiteX7" fmla="*/ 4524375 w 7877175"/>
            <a:gd name="connsiteY7" fmla="*/ 403857 h 761731"/>
            <a:gd name="connsiteX8" fmla="*/ 5229225 w 7877175"/>
            <a:gd name="connsiteY8" fmla="*/ 89532 h 761731"/>
            <a:gd name="connsiteX9" fmla="*/ 5991225 w 7877175"/>
            <a:gd name="connsiteY9" fmla="*/ 13332 h 761731"/>
            <a:gd name="connsiteX10" fmla="*/ 7048500 w 7877175"/>
            <a:gd name="connsiteY10" fmla="*/ 318132 h 761731"/>
            <a:gd name="connsiteX11" fmla="*/ 7515225 w 7877175"/>
            <a:gd name="connsiteY11" fmla="*/ 213357 h 761731"/>
            <a:gd name="connsiteX12" fmla="*/ 7791450 w 7877175"/>
            <a:gd name="connsiteY12" fmla="*/ 337182 h 761731"/>
            <a:gd name="connsiteX13" fmla="*/ 7877175 w 7877175"/>
            <a:gd name="connsiteY13" fmla="*/ 384807 h 7617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7877175" h="761731">
              <a:moveTo>
                <a:pt x="0" y="556257"/>
              </a:moveTo>
              <a:cubicBezTo>
                <a:pt x="41275" y="558638"/>
                <a:pt x="82550" y="561020"/>
                <a:pt x="238125" y="546732"/>
              </a:cubicBezTo>
              <a:cubicBezTo>
                <a:pt x="393700" y="532444"/>
                <a:pt x="674688" y="457832"/>
                <a:pt x="933450" y="470532"/>
              </a:cubicBezTo>
              <a:cubicBezTo>
                <a:pt x="1192212" y="483232"/>
                <a:pt x="1481138" y="576895"/>
                <a:pt x="1790700" y="622932"/>
              </a:cubicBezTo>
              <a:cubicBezTo>
                <a:pt x="2100263" y="668970"/>
                <a:pt x="2509838" y="729295"/>
                <a:pt x="2790825" y="746757"/>
              </a:cubicBezTo>
              <a:cubicBezTo>
                <a:pt x="3071812" y="764219"/>
                <a:pt x="3289300" y="775332"/>
                <a:pt x="3476625" y="727707"/>
              </a:cubicBezTo>
              <a:cubicBezTo>
                <a:pt x="3663950" y="680082"/>
                <a:pt x="3740150" y="514982"/>
                <a:pt x="3914775" y="461007"/>
              </a:cubicBezTo>
              <a:cubicBezTo>
                <a:pt x="4089400" y="407032"/>
                <a:pt x="4305300" y="465769"/>
                <a:pt x="4524375" y="403857"/>
              </a:cubicBezTo>
              <a:cubicBezTo>
                <a:pt x="4743450" y="341945"/>
                <a:pt x="4984750" y="154619"/>
                <a:pt x="5229225" y="89532"/>
              </a:cubicBezTo>
              <a:cubicBezTo>
                <a:pt x="5473700" y="24445"/>
                <a:pt x="5688012" y="-24768"/>
                <a:pt x="5991225" y="13332"/>
              </a:cubicBezTo>
              <a:cubicBezTo>
                <a:pt x="6294438" y="51432"/>
                <a:pt x="6794500" y="284794"/>
                <a:pt x="7048500" y="318132"/>
              </a:cubicBezTo>
              <a:cubicBezTo>
                <a:pt x="7302500" y="351469"/>
                <a:pt x="7391400" y="210182"/>
                <a:pt x="7515225" y="213357"/>
              </a:cubicBezTo>
              <a:cubicBezTo>
                <a:pt x="7639050" y="216532"/>
                <a:pt x="7731125" y="308607"/>
                <a:pt x="7791450" y="337182"/>
              </a:cubicBezTo>
              <a:cubicBezTo>
                <a:pt x="7851775" y="365757"/>
                <a:pt x="7864475" y="375282"/>
                <a:pt x="7877175" y="384807"/>
              </a:cubicBezTo>
            </a:path>
          </a:pathLst>
        </a:cu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295275</xdr:colOff>
      <xdr:row>9</xdr:row>
      <xdr:rowOff>95250</xdr:rowOff>
    </xdr:from>
    <xdr:ext cx="698012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5D0A8AD-E3E2-44AD-96CE-1E12A9506A05}"/>
            </a:ext>
          </a:extLst>
        </xdr:cNvPr>
        <xdr:cNvSpPr txBox="1"/>
      </xdr:nvSpPr>
      <xdr:spPr>
        <a:xfrm>
          <a:off x="6391275" y="1809750"/>
          <a:ext cx="698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positive  </a:t>
          </a:r>
        </a:p>
      </xdr:txBody>
    </xdr:sp>
    <xdr:clientData/>
  </xdr:oneCellAnchor>
  <xdr:oneCellAnchor>
    <xdr:from>
      <xdr:col>10</xdr:col>
      <xdr:colOff>400050</xdr:colOff>
      <xdr:row>17</xdr:row>
      <xdr:rowOff>66675</xdr:rowOff>
    </xdr:from>
    <xdr:ext cx="676595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7B360F5-9AE2-4CE9-B01F-77103685B9BE}"/>
            </a:ext>
          </a:extLst>
        </xdr:cNvPr>
        <xdr:cNvSpPr txBox="1"/>
      </xdr:nvSpPr>
      <xdr:spPr>
        <a:xfrm>
          <a:off x="6496050" y="3305175"/>
          <a:ext cx="6765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negative</a:t>
          </a:r>
        </a:p>
      </xdr:txBody>
    </xdr:sp>
    <xdr:clientData/>
  </xdr:oneCellAnchor>
  <xdr:oneCellAnchor>
    <xdr:from>
      <xdr:col>10</xdr:col>
      <xdr:colOff>323850</xdr:colOff>
      <xdr:row>13</xdr:row>
      <xdr:rowOff>142875</xdr:rowOff>
    </xdr:from>
    <xdr:ext cx="745332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28049D2-F1D0-45BA-9EE8-BB704248DA15}"/>
            </a:ext>
          </a:extLst>
        </xdr:cNvPr>
        <xdr:cNvSpPr txBox="1"/>
      </xdr:nvSpPr>
      <xdr:spPr>
        <a:xfrm>
          <a:off x="6419850" y="2619375"/>
          <a:ext cx="745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value of 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99060</xdr:rowOff>
    </xdr:from>
    <xdr:to>
      <xdr:col>6</xdr:col>
      <xdr:colOff>411480</xdr:colOff>
      <xdr:row>0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CC26935-E10E-4906-AAF1-A2498988FE58}"/>
            </a:ext>
          </a:extLst>
        </xdr:cNvPr>
        <xdr:cNvCxnSpPr/>
      </xdr:nvCxnSpPr>
      <xdr:spPr>
        <a:xfrm flipV="1">
          <a:off x="4389120" y="3756660"/>
          <a:ext cx="1508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548640</xdr:colOff>
      <xdr:row>3</xdr:row>
      <xdr:rowOff>106680</xdr:rowOff>
    </xdr:from>
    <xdr:to>
      <xdr:col>2</xdr:col>
      <xdr:colOff>548640</xdr:colOff>
      <xdr:row>12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077863-6B63-4017-868E-6A253E98C3C2}"/>
            </a:ext>
          </a:extLst>
        </xdr:cNvPr>
        <xdr:cNvCxnSpPr/>
      </xdr:nvCxnSpPr>
      <xdr:spPr>
        <a:xfrm>
          <a:off x="3596640" y="4312920"/>
          <a:ext cx="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2</xdr:row>
      <xdr:rowOff>99060</xdr:rowOff>
    </xdr:from>
    <xdr:to>
      <xdr:col>9</xdr:col>
      <xdr:colOff>411480</xdr:colOff>
      <xdr:row>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9ADDC6-596F-418C-8945-B5EDCC05B582}"/>
            </a:ext>
          </a:extLst>
        </xdr:cNvPr>
        <xdr:cNvCxnSpPr/>
      </xdr:nvCxnSpPr>
      <xdr:spPr>
        <a:xfrm flipV="1">
          <a:off x="4389120" y="464820"/>
          <a:ext cx="1508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5</xdr:row>
      <xdr:rowOff>106680</xdr:rowOff>
    </xdr:from>
    <xdr:to>
      <xdr:col>5</xdr:col>
      <xdr:colOff>548640</xdr:colOff>
      <xdr:row>14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F7FA845-E0EC-404E-A355-868CC6A2744D}"/>
            </a:ext>
          </a:extLst>
        </xdr:cNvPr>
        <xdr:cNvCxnSpPr/>
      </xdr:nvCxnSpPr>
      <xdr:spPr>
        <a:xfrm>
          <a:off x="3596640" y="1021080"/>
          <a:ext cx="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350520</xdr:colOff>
      <xdr:row>30</xdr:row>
      <xdr:rowOff>129540</xdr:rowOff>
    </xdr:from>
    <xdr:to>
      <xdr:col>8</xdr:col>
      <xdr:colOff>54901</xdr:colOff>
      <xdr:row>30</xdr:row>
      <xdr:rowOff>900969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EDF7D6-EB12-4A3D-87AB-A4C808DCD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320" y="7109460"/>
          <a:ext cx="2752381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58419</xdr:colOff>
      <xdr:row>27</xdr:row>
      <xdr:rowOff>162561</xdr:rowOff>
    </xdr:from>
    <xdr:to>
      <xdr:col>4</xdr:col>
      <xdr:colOff>77389</xdr:colOff>
      <xdr:row>27</xdr:row>
      <xdr:rowOff>791132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98A17D-BB18-4217-AE3D-C68F38176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9919" y="6089228"/>
          <a:ext cx="632804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508422</xdr:colOff>
      <xdr:row>27</xdr:row>
      <xdr:rowOff>159596</xdr:rowOff>
    </xdr:from>
    <xdr:to>
      <xdr:col>8</xdr:col>
      <xdr:colOff>477579</xdr:colOff>
      <xdr:row>27</xdr:row>
      <xdr:rowOff>848485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84E8B24-5894-4A8B-AE81-D9DCDFFF9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422" y="6086263"/>
          <a:ext cx="1196824" cy="688889"/>
        </a:xfrm>
        <a:prstGeom prst="rect">
          <a:avLst/>
        </a:prstGeom>
      </xdr:spPr>
    </xdr:pic>
    <xdr:clientData/>
  </xdr:twoCellAnchor>
  <xdr:twoCellAnchor editAs="oneCell">
    <xdr:from>
      <xdr:col>5</xdr:col>
      <xdr:colOff>512656</xdr:colOff>
      <xdr:row>25</xdr:row>
      <xdr:rowOff>47836</xdr:rowOff>
    </xdr:from>
    <xdr:to>
      <xdr:col>6</xdr:col>
      <xdr:colOff>407818</xdr:colOff>
      <xdr:row>26</xdr:row>
      <xdr:rowOff>177338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E87EDF-D4F3-4308-94EF-7122B774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823" y="5593503"/>
          <a:ext cx="508995" cy="320002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2</xdr:row>
      <xdr:rowOff>91440</xdr:rowOff>
    </xdr:from>
    <xdr:to>
      <xdr:col>3</xdr:col>
      <xdr:colOff>363813</xdr:colOff>
      <xdr:row>3</xdr:row>
      <xdr:rowOff>165703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E2BB09-11DB-43C0-9E59-593A063D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9280" y="1242060"/>
          <a:ext cx="333333" cy="2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2</xdr:row>
      <xdr:rowOff>99060</xdr:rowOff>
    </xdr:from>
    <xdr:to>
      <xdr:col>9</xdr:col>
      <xdr:colOff>411480</xdr:colOff>
      <xdr:row>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1DF9820-B5A3-4C79-8E89-9AC3C4C1596C}"/>
            </a:ext>
          </a:extLst>
        </xdr:cNvPr>
        <xdr:cNvCxnSpPr/>
      </xdr:nvCxnSpPr>
      <xdr:spPr>
        <a:xfrm flipV="1">
          <a:off x="4684395" y="594360"/>
          <a:ext cx="148971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5</xdr:row>
      <xdr:rowOff>106680</xdr:rowOff>
    </xdr:from>
    <xdr:to>
      <xdr:col>5</xdr:col>
      <xdr:colOff>548640</xdr:colOff>
      <xdr:row>14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C7923F1-A1F5-47BF-A9B2-CAC2A9EE3EC3}"/>
            </a:ext>
          </a:extLst>
        </xdr:cNvPr>
        <xdr:cNvCxnSpPr/>
      </xdr:nvCxnSpPr>
      <xdr:spPr>
        <a:xfrm>
          <a:off x="3891915" y="1173480"/>
          <a:ext cx="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350520</xdr:colOff>
      <xdr:row>30</xdr:row>
      <xdr:rowOff>129540</xdr:rowOff>
    </xdr:from>
    <xdr:to>
      <xdr:col>8</xdr:col>
      <xdr:colOff>54901</xdr:colOff>
      <xdr:row>30</xdr:row>
      <xdr:rowOff>900969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46DF8E-E66E-4E86-9C22-67DEB8CA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4595" y="6749415"/>
          <a:ext cx="2752381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58419</xdr:colOff>
      <xdr:row>27</xdr:row>
      <xdr:rowOff>162561</xdr:rowOff>
    </xdr:from>
    <xdr:to>
      <xdr:col>4</xdr:col>
      <xdr:colOff>77389</xdr:colOff>
      <xdr:row>27</xdr:row>
      <xdr:rowOff>791132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3A548B-A7E9-4861-8F57-79D3CCBB0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2494" y="5420361"/>
          <a:ext cx="628570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508422</xdr:colOff>
      <xdr:row>27</xdr:row>
      <xdr:rowOff>159596</xdr:rowOff>
    </xdr:from>
    <xdr:to>
      <xdr:col>8</xdr:col>
      <xdr:colOff>477579</xdr:colOff>
      <xdr:row>27</xdr:row>
      <xdr:rowOff>848485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C4492B-84A2-4CD5-983F-825392A9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61297" y="5417396"/>
          <a:ext cx="1188357" cy="688889"/>
        </a:xfrm>
        <a:prstGeom prst="rect">
          <a:avLst/>
        </a:prstGeom>
      </xdr:spPr>
    </xdr:pic>
    <xdr:clientData/>
  </xdr:twoCellAnchor>
  <xdr:twoCellAnchor editAs="oneCell">
    <xdr:from>
      <xdr:col>5</xdr:col>
      <xdr:colOff>512656</xdr:colOff>
      <xdr:row>25</xdr:row>
      <xdr:rowOff>47836</xdr:rowOff>
    </xdr:from>
    <xdr:to>
      <xdr:col>6</xdr:col>
      <xdr:colOff>407818</xdr:colOff>
      <xdr:row>26</xdr:row>
      <xdr:rowOff>177338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248FDB-0C7A-49CD-A1F9-7EF601191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5931" y="4924636"/>
          <a:ext cx="504762" cy="320002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2</xdr:row>
      <xdr:rowOff>91440</xdr:rowOff>
    </xdr:from>
    <xdr:to>
      <xdr:col>3</xdr:col>
      <xdr:colOff>363813</xdr:colOff>
      <xdr:row>3</xdr:row>
      <xdr:rowOff>165703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ACC0B7-8FAA-4DC5-A354-50D1D6FBE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4555" y="586740"/>
          <a:ext cx="333333" cy="2647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yazs\OneDrive\Aligned%20IT\chicago%20quantum\Portfolio%20Optimization\2.%20Building%20QUBO%20and%20initial%20asset%20code\20%20assets\April%2017\Remapping%2020%20asset%20covariance%20to%20Dwa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wave 20 asset filtered"/>
      <sheetName val="covar expand half"/>
      <sheetName val="Covar Expand"/>
      <sheetName val="Dwave 28 asset chimera filter "/>
      <sheetName val="Covariance_Matrix"/>
    </sheetNames>
    <sheetDataSet>
      <sheetData sheetId="0" refreshError="1"/>
      <sheetData sheetId="1" refreshError="1"/>
      <sheetData sheetId="2">
        <row r="2">
          <cell r="B2">
            <v>0.29550353382820499</v>
          </cell>
          <cell r="C2">
            <v>0.97312310507576993</v>
          </cell>
          <cell r="D2">
            <v>-1.4467320636138989E-2</v>
          </cell>
          <cell r="E2">
            <v>0.160761575699985</v>
          </cell>
          <cell r="F2">
            <v>-0.1066633518881973</v>
          </cell>
          <cell r="G2">
            <v>1.2368358359455111E-2</v>
          </cell>
          <cell r="H2">
            <v>5.9357123247358201E-2</v>
          </cell>
          <cell r="I2">
            <v>0.15663292083691802</v>
          </cell>
          <cell r="J2">
            <v>-1.153138795456776E-2</v>
          </cell>
          <cell r="K2">
            <v>8.9372547165085053E-2</v>
          </cell>
          <cell r="L2">
            <v>-0.3153608417460585</v>
          </cell>
          <cell r="M2">
            <v>0.153414792848661</v>
          </cell>
          <cell r="N2">
            <v>-4.39444518275586E-2</v>
          </cell>
          <cell r="O2">
            <v>0.35353633282263153</v>
          </cell>
          <cell r="P2">
            <v>-2.1892578207472053E-2</v>
          </cell>
          <cell r="Q2">
            <v>0.24104065296178201</v>
          </cell>
          <cell r="R2">
            <v>0.30253383933337952</v>
          </cell>
          <cell r="S2">
            <v>6.9111505816585955E-2</v>
          </cell>
          <cell r="T2">
            <v>5.9624156354602956E-2</v>
          </cell>
          <cell r="U2">
            <v>0.39358594445616746</v>
          </cell>
        </row>
        <row r="3">
          <cell r="B3">
            <v>0.97312310507576993</v>
          </cell>
          <cell r="C3">
            <v>0.2696549385936225</v>
          </cell>
          <cell r="D3">
            <v>-0.10188128106442351</v>
          </cell>
          <cell r="E3">
            <v>-4.9095628982067152E-2</v>
          </cell>
          <cell r="F3">
            <v>-0.23187030141045301</v>
          </cell>
          <cell r="G3">
            <v>-0.1490960326226892</v>
          </cell>
          <cell r="H3">
            <v>-0.10546053689220106</v>
          </cell>
          <cell r="I3">
            <v>2.2518259020411449E-2</v>
          </cell>
          <cell r="J3">
            <v>-0.11576694344160915</v>
          </cell>
          <cell r="K3">
            <v>-0.14153478758271362</v>
          </cell>
          <cell r="L3">
            <v>-0.45891979432617602</v>
          </cell>
          <cell r="M3">
            <v>-0.1092800709765933</v>
          </cell>
          <cell r="N3">
            <v>3.272971912729785E-2</v>
          </cell>
          <cell r="O3">
            <v>0.26984886836231248</v>
          </cell>
          <cell r="P3">
            <v>-0.20078189452561798</v>
          </cell>
          <cell r="Q3">
            <v>-8.8494821695744658E-2</v>
          </cell>
          <cell r="R3">
            <v>0.2481214549077885</v>
          </cell>
          <cell r="S3">
            <v>-6.8220984833429255E-2</v>
          </cell>
          <cell r="T3">
            <v>7.8629124496953598E-2</v>
          </cell>
          <cell r="U3">
            <v>-0.1594348415499405</v>
          </cell>
        </row>
        <row r="4">
          <cell r="B4">
            <v>-1.4467320636138989E-2</v>
          </cell>
          <cell r="C4">
            <v>-0.10188128106442351</v>
          </cell>
          <cell r="D4">
            <v>0.24562809617617948</v>
          </cell>
          <cell r="E4">
            <v>0.13300081389984555</v>
          </cell>
          <cell r="F4">
            <v>0.207584093152128</v>
          </cell>
          <cell r="G4">
            <v>0.16305044122218898</v>
          </cell>
          <cell r="H4">
            <v>0.15774515221513349</v>
          </cell>
          <cell r="I4">
            <v>5.2071529674632099E-2</v>
          </cell>
          <cell r="J4">
            <v>0.11908778522620141</v>
          </cell>
          <cell r="K4">
            <v>0.211241498584569</v>
          </cell>
          <cell r="L4">
            <v>0.31683486214289247</v>
          </cell>
          <cell r="M4">
            <v>0.20106899312304152</v>
          </cell>
          <cell r="N4">
            <v>-4.5411497902238251E-2</v>
          </cell>
          <cell r="O4">
            <v>-3.8897949476399248E-2</v>
          </cell>
          <cell r="P4">
            <v>0.20498877530297699</v>
          </cell>
          <cell r="Q4">
            <v>0.212615560721541</v>
          </cell>
          <cell r="R4">
            <v>-3.9769834615193844E-2</v>
          </cell>
          <cell r="S4">
            <v>0.12046709992936981</v>
          </cell>
          <cell r="T4">
            <v>-4.3740642915351603E-2</v>
          </cell>
          <cell r="U4">
            <v>0.39045722326413451</v>
          </cell>
        </row>
        <row r="5">
          <cell r="B5">
            <v>0.160761575699985</v>
          </cell>
          <cell r="C5">
            <v>-4.9095628982067152E-2</v>
          </cell>
          <cell r="D5">
            <v>0.13300081389984555</v>
          </cell>
          <cell r="E5">
            <v>0.187410847066665</v>
          </cell>
          <cell r="F5">
            <v>0.23608501649997601</v>
          </cell>
          <cell r="G5">
            <v>0.19923043859211151</v>
          </cell>
          <cell r="H5">
            <v>0.18334824603382349</v>
          </cell>
          <cell r="I5">
            <v>6.9601225835990405E-2</v>
          </cell>
          <cell r="J5">
            <v>0.13576602696003073</v>
          </cell>
          <cell r="K5">
            <v>0.25546846053208949</v>
          </cell>
          <cell r="L5">
            <v>0.32154885019863599</v>
          </cell>
          <cell r="M5">
            <v>0.25442347317576752</v>
          </cell>
          <cell r="N5">
            <v>-6.6126770993201245E-2</v>
          </cell>
          <cell r="O5">
            <v>-3.7470520725004799E-2</v>
          </cell>
          <cell r="P5">
            <v>0.23992591160927701</v>
          </cell>
          <cell r="Q5">
            <v>0.2899560818393685</v>
          </cell>
          <cell r="R5">
            <v>-4.97714388637032E-2</v>
          </cell>
          <cell r="S5">
            <v>0.14716916425147575</v>
          </cell>
          <cell r="T5">
            <v>-5.0785791152050647E-2</v>
          </cell>
          <cell r="U5">
            <v>0.51129620089078198</v>
          </cell>
        </row>
        <row r="6">
          <cell r="B6">
            <v>-0.1066633518881973</v>
          </cell>
          <cell r="C6">
            <v>-0.23187030141045301</v>
          </cell>
          <cell r="D6">
            <v>0.207584093152128</v>
          </cell>
          <cell r="E6">
            <v>0.23608501649997601</v>
          </cell>
          <cell r="F6">
            <v>0.20836389474272252</v>
          </cell>
          <cell r="G6">
            <v>0.29757018070267649</v>
          </cell>
          <cell r="H6">
            <v>0.27984693889970552</v>
          </cell>
          <cell r="I6">
            <v>8.3316023757784352E-2</v>
          </cell>
          <cell r="J6">
            <v>0.22359444974228848</v>
          </cell>
          <cell r="K6">
            <v>0.37106395611804904</v>
          </cell>
          <cell r="L6">
            <v>0.64655532228814805</v>
          </cell>
          <cell r="M6">
            <v>0.37749879371922596</v>
          </cell>
          <cell r="N6">
            <v>-9.2838073762505552E-2</v>
          </cell>
          <cell r="O6">
            <v>-9.5241114127604706E-2</v>
          </cell>
          <cell r="P6">
            <v>0.37783397697144594</v>
          </cell>
          <cell r="Q6">
            <v>0.36974396130039305</v>
          </cell>
          <cell r="R6">
            <v>-9.5262837119783852E-2</v>
          </cell>
          <cell r="S6">
            <v>0.20742527757958951</v>
          </cell>
          <cell r="T6">
            <v>-6.9962746319712901E-2</v>
          </cell>
          <cell r="U6">
            <v>0.62073134141817754</v>
          </cell>
        </row>
        <row r="7">
          <cell r="B7">
            <v>1.2368358359455111E-2</v>
          </cell>
          <cell r="C7">
            <v>-0.1490960326226892</v>
          </cell>
          <cell r="D7">
            <v>0.16305044122218898</v>
          </cell>
          <cell r="E7">
            <v>0.19923043859211151</v>
          </cell>
          <cell r="F7">
            <v>0.29757018070267649</v>
          </cell>
          <cell r="G7">
            <v>0.25605689774330104</v>
          </cell>
          <cell r="H7">
            <v>0.23349679621556552</v>
          </cell>
          <cell r="I7">
            <v>6.2280427306825953E-2</v>
          </cell>
          <cell r="J7">
            <v>0.18372078487225502</v>
          </cell>
          <cell r="K7">
            <v>0.325881912128544</v>
          </cell>
          <cell r="L7">
            <v>0.45406070949523203</v>
          </cell>
          <cell r="M7">
            <v>0.323773388677845</v>
          </cell>
          <cell r="N7">
            <v>-8.384159299993349E-2</v>
          </cell>
          <cell r="O7">
            <v>-6.561436259509619E-2</v>
          </cell>
          <cell r="P7">
            <v>0.30765055958847604</v>
          </cell>
          <cell r="Q7">
            <v>0.34365970768966952</v>
          </cell>
          <cell r="R7">
            <v>-6.1342987964765255E-2</v>
          </cell>
          <cell r="S7">
            <v>0.17929388280651151</v>
          </cell>
          <cell r="T7">
            <v>-7.2893737384194746E-2</v>
          </cell>
          <cell r="U7">
            <v>0.61161336683358902</v>
          </cell>
        </row>
        <row r="8">
          <cell r="B8">
            <v>5.9357123247358201E-2</v>
          </cell>
          <cell r="C8">
            <v>-0.10546053689220106</v>
          </cell>
          <cell r="D8">
            <v>0.15774515221513349</v>
          </cell>
          <cell r="E8">
            <v>0.18334824603382349</v>
          </cell>
          <cell r="F8">
            <v>0.27984693889970552</v>
          </cell>
          <cell r="G8">
            <v>0.23349679621556552</v>
          </cell>
          <cell r="H8">
            <v>0.25616725009207347</v>
          </cell>
          <cell r="I8">
            <v>7.4208037800933296E-2</v>
          </cell>
          <cell r="J8">
            <v>0.17249294571055501</v>
          </cell>
          <cell r="K8">
            <v>0.3085573952907435</v>
          </cell>
          <cell r="L8">
            <v>0.44888697028007402</v>
          </cell>
          <cell r="M8">
            <v>0.30654355493261398</v>
          </cell>
          <cell r="N8">
            <v>-7.5465553752373196E-2</v>
          </cell>
          <cell r="O8">
            <v>-3.54710598012195E-2</v>
          </cell>
          <cell r="P8">
            <v>0.29463168783500698</v>
          </cell>
          <cell r="Q8">
            <v>0.31570774856780098</v>
          </cell>
          <cell r="R8">
            <v>-3.8184103434265496E-2</v>
          </cell>
          <cell r="S8">
            <v>0.1736709881488635</v>
          </cell>
          <cell r="T8">
            <v>-6.423977192770515E-2</v>
          </cell>
          <cell r="U8">
            <v>0.60039264851345697</v>
          </cell>
        </row>
        <row r="9">
          <cell r="B9">
            <v>0.15663292083691802</v>
          </cell>
          <cell r="C9">
            <v>2.2518259020411449E-2</v>
          </cell>
          <cell r="D9">
            <v>5.2071529674632099E-2</v>
          </cell>
          <cell r="E9">
            <v>6.9601225835990405E-2</v>
          </cell>
          <cell r="F9">
            <v>8.3316023757784352E-2</v>
          </cell>
          <cell r="G9">
            <v>6.2280427306825953E-2</v>
          </cell>
          <cell r="H9">
            <v>7.4208037800933296E-2</v>
          </cell>
          <cell r="I9">
            <v>0.1942010989235535</v>
          </cell>
          <cell r="J9">
            <v>5.0075592451170596E-2</v>
          </cell>
          <cell r="K9">
            <v>8.9000668317996606E-2</v>
          </cell>
          <cell r="L9">
            <v>0.18797912566297351</v>
          </cell>
          <cell r="M9">
            <v>9.7106986172078691E-2</v>
          </cell>
          <cell r="N9">
            <v>-1.8821520444861749E-2</v>
          </cell>
          <cell r="O9">
            <v>1.2658257720921405E-2</v>
          </cell>
          <cell r="P9">
            <v>9.3603184521090455E-2</v>
          </cell>
          <cell r="Q9">
            <v>9.7648630231059144E-2</v>
          </cell>
          <cell r="R9">
            <v>5.9462716209784201E-3</v>
          </cell>
          <cell r="S9">
            <v>5.1881988116900993E-2</v>
          </cell>
          <cell r="T9">
            <v>-9.8516460775990803E-3</v>
          </cell>
          <cell r="U9">
            <v>0.172190166350361</v>
          </cell>
        </row>
        <row r="10">
          <cell r="B10">
            <v>-1.153138795456776E-2</v>
          </cell>
          <cell r="C10">
            <v>-0.11576694344160915</v>
          </cell>
          <cell r="D10">
            <v>0.11908778522620141</v>
          </cell>
          <cell r="E10">
            <v>0.13576602696003073</v>
          </cell>
          <cell r="F10">
            <v>0.22359444974228848</v>
          </cell>
          <cell r="G10">
            <v>0.18372078487225502</v>
          </cell>
          <cell r="H10">
            <v>0.17249294571055501</v>
          </cell>
          <cell r="I10">
            <v>5.0075592451170596E-2</v>
          </cell>
          <cell r="J10">
            <v>0.22980784808322299</v>
          </cell>
          <cell r="K10">
            <v>0.23349738745725451</v>
          </cell>
          <cell r="L10">
            <v>0.37217659001201248</v>
          </cell>
          <cell r="M10">
            <v>0.24036994336454701</v>
          </cell>
          <cell r="N10">
            <v>-6.0125416111997253E-2</v>
          </cell>
          <cell r="O10">
            <v>-4.2589540673028302E-2</v>
          </cell>
          <cell r="P10">
            <v>0.22804609319789251</v>
          </cell>
          <cell r="Q10">
            <v>0.2399533098424125</v>
          </cell>
          <cell r="R10">
            <v>-3.7689838671442197E-2</v>
          </cell>
          <cell r="S10">
            <v>0.13048276179418036</v>
          </cell>
          <cell r="T10">
            <v>-4.9909139402539493E-2</v>
          </cell>
          <cell r="U10">
            <v>0.42436031529213453</v>
          </cell>
        </row>
        <row r="11">
          <cell r="B11">
            <v>8.9372547165085053E-2</v>
          </cell>
          <cell r="C11">
            <v>-0.14153478758271362</v>
          </cell>
          <cell r="D11">
            <v>0.211241498584569</v>
          </cell>
          <cell r="E11">
            <v>0.25546846053208949</v>
          </cell>
          <cell r="F11">
            <v>0.37106395611804904</v>
          </cell>
          <cell r="G11">
            <v>0.325881912128544</v>
          </cell>
          <cell r="H11">
            <v>0.3085573952907435</v>
          </cell>
          <cell r="I11">
            <v>8.9000668317996606E-2</v>
          </cell>
          <cell r="J11">
            <v>0.23349738745725451</v>
          </cell>
          <cell r="K11">
            <v>0.27379147294658551</v>
          </cell>
          <cell r="L11">
            <v>0.57295672009100251</v>
          </cell>
          <cell r="M11">
            <v>0.41840333660950352</v>
          </cell>
          <cell r="N11">
            <v>-0.10533398263557704</v>
          </cell>
          <cell r="O11">
            <v>-6.2068680760518899E-2</v>
          </cell>
          <cell r="P11">
            <v>0.397011428469354</v>
          </cell>
          <cell r="Q11">
            <v>0.44772931771553104</v>
          </cell>
          <cell r="R11">
            <v>-5.6173747593898496E-2</v>
          </cell>
          <cell r="S11">
            <v>0.2364589436502135</v>
          </cell>
          <cell r="T11">
            <v>-9.1244085510116701E-2</v>
          </cell>
          <cell r="U11">
            <v>0.83284682590885339</v>
          </cell>
        </row>
        <row r="12">
          <cell r="B12">
            <v>-0.3153608417460585</v>
          </cell>
          <cell r="C12">
            <v>-0.45891979432617602</v>
          </cell>
          <cell r="D12">
            <v>0.31683486214289247</v>
          </cell>
          <cell r="E12">
            <v>0.32154885019863599</v>
          </cell>
          <cell r="F12">
            <v>0.64655532228814805</v>
          </cell>
          <cell r="G12">
            <v>0.45406070949523203</v>
          </cell>
          <cell r="H12">
            <v>0.44888697028007402</v>
          </cell>
          <cell r="I12">
            <v>0.18797912566297351</v>
          </cell>
          <cell r="J12">
            <v>0.37217659001201248</v>
          </cell>
          <cell r="K12">
            <v>0.57295672009100251</v>
          </cell>
          <cell r="L12">
            <v>0.21041893765134001</v>
          </cell>
          <cell r="M12">
            <v>0.62926859454652806</v>
          </cell>
          <cell r="N12">
            <v>-0.14533930044116536</v>
          </cell>
          <cell r="O12">
            <v>-0.14723691108892906</v>
          </cell>
          <cell r="P12">
            <v>0.62705176190124456</v>
          </cell>
          <cell r="Q12">
            <v>0.54426541371487203</v>
          </cell>
          <cell r="R12">
            <v>-0.12805415660082975</v>
          </cell>
          <cell r="S12">
            <v>0.31991758715326196</v>
          </cell>
          <cell r="T12">
            <v>-0.11685783267529321</v>
          </cell>
          <cell r="U12">
            <v>0.93313855968158699</v>
          </cell>
        </row>
        <row r="13">
          <cell r="B13">
            <v>0.153414792848661</v>
          </cell>
          <cell r="C13">
            <v>-0.1092800709765933</v>
          </cell>
          <cell r="D13">
            <v>0.20106899312304152</v>
          </cell>
          <cell r="E13">
            <v>0.25442347317576752</v>
          </cell>
          <cell r="F13">
            <v>0.37749879371922596</v>
          </cell>
          <cell r="G13">
            <v>0.323773388677845</v>
          </cell>
          <cell r="H13">
            <v>0.30654355493261398</v>
          </cell>
          <cell r="I13">
            <v>9.7106986172078691E-2</v>
          </cell>
          <cell r="J13">
            <v>0.24036994336454701</v>
          </cell>
          <cell r="K13">
            <v>0.41840333660950352</v>
          </cell>
          <cell r="L13">
            <v>0.62926859454652806</v>
          </cell>
          <cell r="M13">
            <v>0.2148270287731695</v>
          </cell>
          <cell r="N13">
            <v>-0.1116291284091816</v>
          </cell>
          <cell r="O13">
            <v>-2.5010344164380999E-2</v>
          </cell>
          <cell r="P13">
            <v>0.40256037171466053</v>
          </cell>
          <cell r="Q13">
            <v>0.44849210604397649</v>
          </cell>
          <cell r="R13">
            <v>-3.3975653229857246E-2</v>
          </cell>
          <cell r="S13">
            <v>0.23869725875238001</v>
          </cell>
          <cell r="T13">
            <v>-8.6673498627457643E-2</v>
          </cell>
          <cell r="U13">
            <v>0.81270045574501792</v>
          </cell>
        </row>
        <row r="14">
          <cell r="B14">
            <v>-4.39444518275586E-2</v>
          </cell>
          <cell r="C14">
            <v>3.272971912729785E-2</v>
          </cell>
          <cell r="D14">
            <v>-4.5411497902238251E-2</v>
          </cell>
          <cell r="E14">
            <v>-6.6126770993201245E-2</v>
          </cell>
          <cell r="F14">
            <v>-9.2838073762505552E-2</v>
          </cell>
          <cell r="G14">
            <v>-8.384159299993349E-2</v>
          </cell>
          <cell r="H14">
            <v>-7.5465553752373196E-2</v>
          </cell>
          <cell r="I14">
            <v>-1.8821520444861749E-2</v>
          </cell>
          <cell r="J14">
            <v>-6.0125416111997253E-2</v>
          </cell>
          <cell r="K14">
            <v>-0.10533398263557704</v>
          </cell>
          <cell r="L14">
            <v>-0.14533930044116536</v>
          </cell>
          <cell r="M14">
            <v>-0.1116291284091816</v>
          </cell>
          <cell r="N14">
            <v>0.14751134168820734</v>
          </cell>
          <cell r="O14">
            <v>2.436022528618095E-2</v>
          </cell>
          <cell r="P14">
            <v>-9.9456642771468901E-2</v>
          </cell>
          <cell r="Q14">
            <v>-0.11682466474645666</v>
          </cell>
          <cell r="R14">
            <v>2.3071939224827098E-2</v>
          </cell>
          <cell r="S14">
            <v>-5.5261585515035849E-2</v>
          </cell>
          <cell r="T14">
            <v>2.4113085212581948E-2</v>
          </cell>
          <cell r="U14">
            <v>-0.1949331422180535</v>
          </cell>
        </row>
        <row r="15">
          <cell r="B15">
            <v>0.35353633282263153</v>
          </cell>
          <cell r="C15">
            <v>0.26984886836231248</v>
          </cell>
          <cell r="D15">
            <v>-3.8897949476399248E-2</v>
          </cell>
          <cell r="E15">
            <v>-3.7470520725004799E-2</v>
          </cell>
          <cell r="F15">
            <v>-9.5241114127604706E-2</v>
          </cell>
          <cell r="G15">
            <v>-6.561436259509619E-2</v>
          </cell>
          <cell r="H15">
            <v>-3.54710598012195E-2</v>
          </cell>
          <cell r="I15">
            <v>1.2658257720921405E-2</v>
          </cell>
          <cell r="J15">
            <v>-4.2589540673028302E-2</v>
          </cell>
          <cell r="K15">
            <v>-6.2068680760518899E-2</v>
          </cell>
          <cell r="L15">
            <v>-0.14723691108892906</v>
          </cell>
          <cell r="M15">
            <v>-2.5010344164380999E-2</v>
          </cell>
          <cell r="N15">
            <v>2.436022528618095E-2</v>
          </cell>
          <cell r="O15">
            <v>0.25741162686857399</v>
          </cell>
          <cell r="P15">
            <v>-7.1932632592378809E-2</v>
          </cell>
          <cell r="Q15">
            <v>-4.9482840665757449E-2</v>
          </cell>
          <cell r="R15">
            <v>0.1308374857069671</v>
          </cell>
          <cell r="S15">
            <v>-1.8776126460590549E-2</v>
          </cell>
          <cell r="T15">
            <v>3.2427441401005952E-2</v>
          </cell>
          <cell r="U15">
            <v>-3.7904954485530599E-2</v>
          </cell>
        </row>
        <row r="16">
          <cell r="B16">
            <v>-2.1892578207472053E-2</v>
          </cell>
          <cell r="C16">
            <v>-0.20078189452561798</v>
          </cell>
          <cell r="D16">
            <v>0.20498877530297699</v>
          </cell>
          <cell r="E16">
            <v>0.23992591160927701</v>
          </cell>
          <cell r="F16">
            <v>0.37783397697144594</v>
          </cell>
          <cell r="G16">
            <v>0.30765055958847604</v>
          </cell>
          <cell r="H16">
            <v>0.29463168783500698</v>
          </cell>
          <cell r="I16">
            <v>9.3603184521090455E-2</v>
          </cell>
          <cell r="J16">
            <v>0.22804609319789251</v>
          </cell>
          <cell r="K16">
            <v>0.397011428469354</v>
          </cell>
          <cell r="L16">
            <v>0.62705176190124456</v>
          </cell>
          <cell r="M16">
            <v>0.40256037171466053</v>
          </cell>
          <cell r="N16">
            <v>-9.9456642771468901E-2</v>
          </cell>
          <cell r="O16">
            <v>-7.1932632592378809E-2</v>
          </cell>
          <cell r="P16">
            <v>0.18679674019702799</v>
          </cell>
          <cell r="Q16">
            <v>0.40433521134211947</v>
          </cell>
          <cell r="R16">
            <v>-7.1512883951359948E-2</v>
          </cell>
          <cell r="S16">
            <v>0.22381504655211001</v>
          </cell>
          <cell r="T16">
            <v>-8.8966982469673953E-2</v>
          </cell>
          <cell r="U16">
            <v>0.74970569465671344</v>
          </cell>
        </row>
        <row r="17">
          <cell r="B17">
            <v>0.24104065296178201</v>
          </cell>
          <cell r="C17">
            <v>-8.8494821695744658E-2</v>
          </cell>
          <cell r="D17">
            <v>0.212615560721541</v>
          </cell>
          <cell r="E17">
            <v>0.2899560818393685</v>
          </cell>
          <cell r="F17">
            <v>0.36974396130039305</v>
          </cell>
          <cell r="G17">
            <v>0.34365970768966952</v>
          </cell>
          <cell r="H17">
            <v>0.31570774856780098</v>
          </cell>
          <cell r="I17">
            <v>9.7648630231059144E-2</v>
          </cell>
          <cell r="J17">
            <v>0.2399533098424125</v>
          </cell>
          <cell r="K17">
            <v>0.44772931771553104</v>
          </cell>
          <cell r="L17">
            <v>0.54426541371487203</v>
          </cell>
          <cell r="M17">
            <v>0.44849210604397649</v>
          </cell>
          <cell r="N17">
            <v>-0.11682466474645666</v>
          </cell>
          <cell r="O17">
            <v>-4.9482840665757449E-2</v>
          </cell>
          <cell r="P17">
            <v>0.40433521134211947</v>
          </cell>
          <cell r="Q17">
            <v>0.29075394356324996</v>
          </cell>
          <cell r="R17">
            <v>-5.3892807110339398E-2</v>
          </cell>
          <cell r="S17">
            <v>0.249746462782137</v>
          </cell>
          <cell r="T17">
            <v>-9.4706866866970343E-2</v>
          </cell>
          <cell r="U17">
            <v>0.89618645219822246</v>
          </cell>
        </row>
        <row r="18">
          <cell r="B18">
            <v>0.30253383933337952</v>
          </cell>
          <cell r="C18">
            <v>0.2481214549077885</v>
          </cell>
          <cell r="D18">
            <v>-3.9769834615193844E-2</v>
          </cell>
          <cell r="E18">
            <v>-4.97714388637032E-2</v>
          </cell>
          <cell r="F18">
            <v>-9.5262837119783852E-2</v>
          </cell>
          <cell r="G18">
            <v>-6.1342987964765255E-2</v>
          </cell>
          <cell r="H18">
            <v>-3.8184103434265496E-2</v>
          </cell>
          <cell r="I18">
            <v>5.9462716209784201E-3</v>
          </cell>
          <cell r="J18">
            <v>-3.7689838671442197E-2</v>
          </cell>
          <cell r="K18">
            <v>-5.6173747593898496E-2</v>
          </cell>
          <cell r="L18">
            <v>-0.12805415660082975</v>
          </cell>
          <cell r="M18">
            <v>-3.3975653229857246E-2</v>
          </cell>
          <cell r="N18">
            <v>2.3071939224827098E-2</v>
          </cell>
          <cell r="O18">
            <v>0.1308374857069671</v>
          </cell>
          <cell r="P18">
            <v>-7.1512883951359948E-2</v>
          </cell>
          <cell r="Q18">
            <v>-5.3892807110339398E-2</v>
          </cell>
          <cell r="R18">
            <v>0.25271816750542953</v>
          </cell>
          <cell r="S18">
            <v>-2.4877441478188499E-2</v>
          </cell>
          <cell r="T18">
            <v>2.7720784763369699E-2</v>
          </cell>
          <cell r="U18">
            <v>-6.9128792266488742E-2</v>
          </cell>
        </row>
        <row r="19">
          <cell r="B19">
            <v>6.9111505816585955E-2</v>
          </cell>
          <cell r="C19">
            <v>-6.8220984833429255E-2</v>
          </cell>
          <cell r="D19">
            <v>0.12046709992936981</v>
          </cell>
          <cell r="E19">
            <v>0.14716916425147575</v>
          </cell>
          <cell r="F19">
            <v>0.20742527757958951</v>
          </cell>
          <cell r="G19">
            <v>0.17929388280651151</v>
          </cell>
          <cell r="H19">
            <v>0.1736709881488635</v>
          </cell>
          <cell r="I19">
            <v>5.1881988116900993E-2</v>
          </cell>
          <cell r="J19">
            <v>0.13048276179418036</v>
          </cell>
          <cell r="K19">
            <v>0.2364589436502135</v>
          </cell>
          <cell r="L19">
            <v>0.31991758715326196</v>
          </cell>
          <cell r="M19">
            <v>0.23869725875238001</v>
          </cell>
          <cell r="N19">
            <v>-5.5261585515035849E-2</v>
          </cell>
          <cell r="O19">
            <v>-1.8776126460590549E-2</v>
          </cell>
          <cell r="P19">
            <v>0.22381504655211001</v>
          </cell>
          <cell r="Q19">
            <v>0.249746462782137</v>
          </cell>
          <cell r="R19">
            <v>-2.4877441478188499E-2</v>
          </cell>
          <cell r="S19">
            <v>0.19215384175363201</v>
          </cell>
          <cell r="T19">
            <v>-5.1896958157216504E-2</v>
          </cell>
          <cell r="U19">
            <v>0.48056580272552102</v>
          </cell>
        </row>
        <row r="20">
          <cell r="B20">
            <v>5.9624156354602956E-2</v>
          </cell>
          <cell r="C20">
            <v>7.8629124496953598E-2</v>
          </cell>
          <cell r="D20">
            <v>-4.3740642915351603E-2</v>
          </cell>
          <cell r="E20">
            <v>-5.0785791152050647E-2</v>
          </cell>
          <cell r="F20">
            <v>-6.9962746319712901E-2</v>
          </cell>
          <cell r="G20">
            <v>-7.2893737384194746E-2</v>
          </cell>
          <cell r="H20">
            <v>-6.423977192770515E-2</v>
          </cell>
          <cell r="I20">
            <v>-9.8516460775990803E-3</v>
          </cell>
          <cell r="J20">
            <v>-4.9909139402539493E-2</v>
          </cell>
          <cell r="K20">
            <v>-9.1244085510116701E-2</v>
          </cell>
          <cell r="L20">
            <v>-0.11685783267529321</v>
          </cell>
          <cell r="M20">
            <v>-8.6673498627457643E-2</v>
          </cell>
          <cell r="N20">
            <v>2.4113085212581948E-2</v>
          </cell>
          <cell r="O20">
            <v>3.2427441401005952E-2</v>
          </cell>
          <cell r="P20">
            <v>-8.8966982469673953E-2</v>
          </cell>
          <cell r="Q20">
            <v>-9.4706866866970343E-2</v>
          </cell>
          <cell r="R20">
            <v>2.7720784763369699E-2</v>
          </cell>
          <cell r="S20">
            <v>-5.1896958157216504E-2</v>
          </cell>
          <cell r="T20">
            <v>0.21792770150416352</v>
          </cell>
          <cell r="U20">
            <v>-0.20479388012086802</v>
          </cell>
        </row>
        <row r="21">
          <cell r="B21">
            <v>0.39358594445616746</v>
          </cell>
          <cell r="C21">
            <v>-0.1594348415499405</v>
          </cell>
          <cell r="D21">
            <v>0.39045722326413451</v>
          </cell>
          <cell r="E21">
            <v>0.51129620089078198</v>
          </cell>
          <cell r="F21">
            <v>0.62073134141817754</v>
          </cell>
          <cell r="G21">
            <v>0.61161336683358902</v>
          </cell>
          <cell r="H21">
            <v>0.60039264851345697</v>
          </cell>
          <cell r="I21">
            <v>0.172190166350361</v>
          </cell>
          <cell r="J21">
            <v>0.42436031529213453</v>
          </cell>
          <cell r="K21">
            <v>0.83284682590885339</v>
          </cell>
          <cell r="L21">
            <v>0.93313855968158699</v>
          </cell>
          <cell r="M21">
            <v>0.81270045574501792</v>
          </cell>
          <cell r="N21">
            <v>-0.1949331422180535</v>
          </cell>
          <cell r="O21">
            <v>-3.7904954485530599E-2</v>
          </cell>
          <cell r="P21">
            <v>0.74970569465671344</v>
          </cell>
          <cell r="Q21">
            <v>0.89618645219822246</v>
          </cell>
          <cell r="R21">
            <v>-6.9128792266488742E-2</v>
          </cell>
          <cell r="S21">
            <v>0.48056580272552102</v>
          </cell>
          <cell r="T21">
            <v>-0.20479388012086802</v>
          </cell>
          <cell r="U21">
            <v>0.30777647406206249</v>
          </cell>
        </row>
      </sheetData>
      <sheetData sheetId="3">
        <row r="1">
          <cell r="B1">
            <v>0</v>
          </cell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  <cell r="O1">
            <v>13</v>
          </cell>
          <cell r="P1">
            <v>14</v>
          </cell>
          <cell r="Q1">
            <v>15</v>
          </cell>
          <cell r="R1">
            <v>16</v>
          </cell>
          <cell r="S1">
            <v>17</v>
          </cell>
          <cell r="T1">
            <v>18</v>
          </cell>
          <cell r="U1">
            <v>19</v>
          </cell>
        </row>
        <row r="2">
          <cell r="A2">
            <v>0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1</v>
          </cell>
          <cell r="B3">
            <v>0</v>
          </cell>
          <cell r="C3">
            <v>1</v>
          </cell>
          <cell r="D3">
            <v>0</v>
          </cell>
          <cell r="E3">
            <v>0</v>
          </cell>
          <cell r="F3">
            <v>1</v>
          </cell>
          <cell r="G3">
            <v>1</v>
          </cell>
          <cell r="H3">
            <v>1</v>
          </cell>
          <cell r="I3">
            <v>1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2</v>
          </cell>
          <cell r="B4">
            <v>0</v>
          </cell>
          <cell r="C4">
            <v>0</v>
          </cell>
          <cell r="D4">
            <v>1</v>
          </cell>
          <cell r="E4">
            <v>0</v>
          </cell>
          <cell r="F4">
            <v>1</v>
          </cell>
          <cell r="G4">
            <v>1</v>
          </cell>
          <cell r="H4">
            <v>1</v>
          </cell>
          <cell r="I4">
            <v>1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</row>
        <row r="5">
          <cell r="A5">
            <v>3</v>
          </cell>
          <cell r="B5">
            <v>0</v>
          </cell>
          <cell r="C5">
            <v>0</v>
          </cell>
          <cell r="D5">
            <v>0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>
            <v>4</v>
          </cell>
          <cell r="B6">
            <v>1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</row>
        <row r="7">
          <cell r="A7">
            <v>5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</row>
        <row r="8">
          <cell r="A8">
            <v>6</v>
          </cell>
          <cell r="B8">
            <v>1</v>
          </cell>
          <cell r="C8">
            <v>1</v>
          </cell>
          <cell r="D8">
            <v>1</v>
          </cell>
          <cell r="E8">
            <v>1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</row>
        <row r="9">
          <cell r="A9">
            <v>7</v>
          </cell>
          <cell r="B9">
            <v>1</v>
          </cell>
          <cell r="C9">
            <v>1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</row>
        <row r="10">
          <cell r="A10">
            <v>8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</row>
        <row r="11">
          <cell r="A11">
            <v>9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10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A13">
            <v>11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12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</row>
        <row r="15">
          <cell r="A15">
            <v>13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A16">
            <v>14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</v>
          </cell>
          <cell r="I16">
            <v>0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0</v>
          </cell>
          <cell r="O16">
            <v>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A17">
            <v>15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1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A18">
            <v>16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1</v>
          </cell>
          <cell r="S18">
            <v>0</v>
          </cell>
          <cell r="T18">
            <v>0</v>
          </cell>
          <cell r="U18">
            <v>0</v>
          </cell>
        </row>
        <row r="19">
          <cell r="A19">
            <v>17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1</v>
          </cell>
          <cell r="T19">
            <v>0</v>
          </cell>
          <cell r="U19">
            <v>0</v>
          </cell>
        </row>
        <row r="20">
          <cell r="A20">
            <v>18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1</v>
          </cell>
          <cell r="U20">
            <v>0</v>
          </cell>
        </row>
        <row r="21">
          <cell r="A21">
            <v>19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EACB-A3CC-4063-A451-B128EBCE6705}">
  <dimension ref="A1:U30"/>
  <sheetViews>
    <sheetView workbookViewId="0">
      <selection activeCell="J28" sqref="J28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>
        <f ca="1">2*RAND()-1</f>
        <v>-5.3785733335484309E-2</v>
      </c>
      <c r="C2">
        <f t="shared" ref="C2:U15" ca="1" si="0">2*RAND()-1</f>
        <v>0.35506673350653828</v>
      </c>
      <c r="D2">
        <f t="shared" ca="1" si="0"/>
        <v>-0.57624002382239992</v>
      </c>
      <c r="E2">
        <f t="shared" ca="1" si="0"/>
        <v>0.43305444707592455</v>
      </c>
      <c r="F2">
        <f t="shared" ca="1" si="0"/>
        <v>0.32598365000040253</v>
      </c>
      <c r="G2">
        <f t="shared" ca="1" si="0"/>
        <v>0.77696426558079001</v>
      </c>
      <c r="H2">
        <f t="shared" ca="1" si="0"/>
        <v>0.18947720292800829</v>
      </c>
      <c r="I2">
        <f t="shared" ca="1" si="0"/>
        <v>-1.6480737405743184E-2</v>
      </c>
      <c r="J2">
        <f t="shared" ca="1" si="0"/>
        <v>0.20139078915545294</v>
      </c>
      <c r="K2">
        <f t="shared" ca="1" si="0"/>
        <v>0.24776355709090758</v>
      </c>
      <c r="L2">
        <f t="shared" ca="1" si="0"/>
        <v>-0.91175988986800061</v>
      </c>
      <c r="M2">
        <f t="shared" ca="1" si="0"/>
        <v>0.79732339758833182</v>
      </c>
      <c r="N2">
        <f t="shared" ca="1" si="0"/>
        <v>-0.76886024189155022</v>
      </c>
      <c r="O2">
        <f t="shared" ca="1" si="0"/>
        <v>-0.19792631734029276</v>
      </c>
      <c r="P2">
        <f t="shared" ca="1" si="0"/>
        <v>2.9672910996325408E-2</v>
      </c>
      <c r="Q2">
        <f t="shared" ca="1" si="0"/>
        <v>-0.77539815110107058</v>
      </c>
      <c r="R2">
        <f t="shared" ca="1" si="0"/>
        <v>0.97903818112810126</v>
      </c>
      <c r="S2">
        <f t="shared" ca="1" si="0"/>
        <v>-0.79946048182824136</v>
      </c>
      <c r="T2">
        <f t="shared" ca="1" si="0"/>
        <v>-0.51160156667686429</v>
      </c>
      <c r="U2">
        <f t="shared" ca="1" si="0"/>
        <v>0.15946457694059468</v>
      </c>
    </row>
    <row r="3" spans="1:21" x14ac:dyDescent="0.25">
      <c r="A3">
        <v>1</v>
      </c>
      <c r="B3">
        <f t="shared" ref="B3:Q21" ca="1" si="1">2*RAND()-1</f>
        <v>-0.83593772492503837</v>
      </c>
      <c r="C3">
        <f t="shared" ca="1" si="0"/>
        <v>0.99389087010625121</v>
      </c>
      <c r="D3">
        <f t="shared" ca="1" si="0"/>
        <v>-0.44575068495869541</v>
      </c>
      <c r="E3">
        <f t="shared" ca="1" si="0"/>
        <v>0.73257057110753632</v>
      </c>
      <c r="F3">
        <f t="shared" ca="1" si="0"/>
        <v>0.66005713578161918</v>
      </c>
      <c r="G3">
        <f t="shared" ca="1" si="0"/>
        <v>-0.62231482208928401</v>
      </c>
      <c r="H3">
        <f t="shared" ca="1" si="0"/>
        <v>-0.81389815505011098</v>
      </c>
      <c r="I3">
        <f t="shared" ca="1" si="0"/>
        <v>-0.39602232359055689</v>
      </c>
      <c r="J3">
        <f t="shared" ca="1" si="0"/>
        <v>-0.64810563657418152</v>
      </c>
      <c r="K3">
        <f t="shared" ca="1" si="0"/>
        <v>-0.60864128478194601</v>
      </c>
      <c r="L3">
        <f t="shared" ca="1" si="0"/>
        <v>0.1496690967310621</v>
      </c>
      <c r="M3">
        <f t="shared" ca="1" si="0"/>
        <v>-2.4522941277159926E-2</v>
      </c>
      <c r="N3">
        <f t="shared" ca="1" si="0"/>
        <v>-0.55207916333192952</v>
      </c>
      <c r="O3">
        <f t="shared" ca="1" si="0"/>
        <v>0.96984146030568952</v>
      </c>
      <c r="P3">
        <f t="shared" ca="1" si="0"/>
        <v>-0.95168324840617502</v>
      </c>
      <c r="Q3">
        <f t="shared" ca="1" si="0"/>
        <v>-0.25976118749806565</v>
      </c>
      <c r="R3">
        <f t="shared" ca="1" si="0"/>
        <v>0.19401059756456096</v>
      </c>
      <c r="S3">
        <f t="shared" ca="1" si="0"/>
        <v>-0.33265076606201904</v>
      </c>
      <c r="T3">
        <f t="shared" ca="1" si="0"/>
        <v>-0.1152895740442359</v>
      </c>
      <c r="U3">
        <f t="shared" ca="1" si="0"/>
        <v>-6.7149417877119255E-3</v>
      </c>
    </row>
    <row r="4" spans="1:21" x14ac:dyDescent="0.25">
      <c r="A4">
        <v>2</v>
      </c>
      <c r="B4">
        <f t="shared" ca="1" si="1"/>
        <v>0.84935386663074053</v>
      </c>
      <c r="C4">
        <f t="shared" ca="1" si="0"/>
        <v>0.34483174625865276</v>
      </c>
      <c r="D4">
        <f t="shared" ca="1" si="0"/>
        <v>-0.37219504865688569</v>
      </c>
      <c r="E4">
        <f t="shared" ca="1" si="0"/>
        <v>-0.33898244090347363</v>
      </c>
      <c r="F4">
        <f t="shared" ca="1" si="0"/>
        <v>-0.71040457664346901</v>
      </c>
      <c r="G4">
        <f t="shared" ca="1" si="0"/>
        <v>-0.53100235378957095</v>
      </c>
      <c r="H4">
        <f t="shared" ca="1" si="0"/>
        <v>8.1042081838803792E-2</v>
      </c>
      <c r="I4">
        <f t="shared" ca="1" si="0"/>
        <v>-0.15208796747049114</v>
      </c>
      <c r="J4">
        <f t="shared" ca="1" si="0"/>
        <v>0.63598790504598668</v>
      </c>
      <c r="K4">
        <f t="shared" ca="1" si="0"/>
        <v>0.13629562945761386</v>
      </c>
      <c r="L4">
        <f t="shared" ca="1" si="0"/>
        <v>-0.6159428812944816</v>
      </c>
      <c r="M4">
        <f t="shared" ca="1" si="0"/>
        <v>6.8024586785260244E-3</v>
      </c>
      <c r="N4">
        <f t="shared" ca="1" si="0"/>
        <v>0.2478199623701709</v>
      </c>
      <c r="O4">
        <f t="shared" ca="1" si="0"/>
        <v>-0.61311036915355088</v>
      </c>
      <c r="P4">
        <f t="shared" ca="1" si="0"/>
        <v>-2.0869159736122134E-2</v>
      </c>
      <c r="Q4">
        <f t="shared" ca="1" si="0"/>
        <v>-0.83725402431870588</v>
      </c>
      <c r="R4">
        <f t="shared" ca="1" si="0"/>
        <v>0.14765751035068853</v>
      </c>
      <c r="S4">
        <f t="shared" ca="1" si="0"/>
        <v>0.20061737067392427</v>
      </c>
      <c r="T4">
        <f t="shared" ca="1" si="0"/>
        <v>0.88717185431327295</v>
      </c>
      <c r="U4">
        <f t="shared" ca="1" si="0"/>
        <v>0.97519326149128394</v>
      </c>
    </row>
    <row r="5" spans="1:21" x14ac:dyDescent="0.25">
      <c r="A5">
        <v>3</v>
      </c>
      <c r="B5">
        <f t="shared" ca="1" si="1"/>
        <v>-0.80319566616575711</v>
      </c>
      <c r="C5">
        <f t="shared" ca="1" si="0"/>
        <v>0.97875304936797858</v>
      </c>
      <c r="D5">
        <f t="shared" ca="1" si="0"/>
        <v>0.52997094731442873</v>
      </c>
      <c r="E5">
        <f t="shared" ca="1" si="0"/>
        <v>-0.69789905381519612</v>
      </c>
      <c r="F5">
        <f t="shared" ca="1" si="0"/>
        <v>0.81704614067179726</v>
      </c>
      <c r="G5">
        <f t="shared" ca="1" si="0"/>
        <v>-0.609660444917141</v>
      </c>
      <c r="H5">
        <f t="shared" ca="1" si="0"/>
        <v>-0.93085576155078065</v>
      </c>
      <c r="I5">
        <f t="shared" ca="1" si="0"/>
        <v>0.86233039797316358</v>
      </c>
      <c r="J5">
        <f t="shared" ca="1" si="0"/>
        <v>0.42506181974100099</v>
      </c>
      <c r="K5">
        <f t="shared" ca="1" si="0"/>
        <v>0.43514052980335616</v>
      </c>
      <c r="L5">
        <f t="shared" ca="1" si="0"/>
        <v>-0.94217943688130834</v>
      </c>
      <c r="M5">
        <f t="shared" ca="1" si="0"/>
        <v>-0.50152191571447124</v>
      </c>
      <c r="N5">
        <f t="shared" ca="1" si="0"/>
        <v>-0.83421846177256875</v>
      </c>
      <c r="O5">
        <f t="shared" ca="1" si="0"/>
        <v>-0.30673734458261648</v>
      </c>
      <c r="P5">
        <f t="shared" ca="1" si="0"/>
        <v>-0.19385129170377047</v>
      </c>
      <c r="Q5">
        <f t="shared" ca="1" si="0"/>
        <v>-0.21983592360670801</v>
      </c>
      <c r="R5">
        <f t="shared" ca="1" si="0"/>
        <v>0.84828484562746276</v>
      </c>
      <c r="S5">
        <f t="shared" ca="1" si="0"/>
        <v>2.4373570582226112E-2</v>
      </c>
      <c r="T5">
        <f t="shared" ca="1" si="0"/>
        <v>0.15381407964814664</v>
      </c>
      <c r="U5">
        <f t="shared" ca="1" si="0"/>
        <v>4.6265116061620315E-2</v>
      </c>
    </row>
    <row r="6" spans="1:21" x14ac:dyDescent="0.25">
      <c r="A6">
        <v>4</v>
      </c>
      <c r="B6">
        <f t="shared" ca="1" si="1"/>
        <v>0.15439521152099922</v>
      </c>
      <c r="C6">
        <f t="shared" ca="1" si="0"/>
        <v>0.21305038232783025</v>
      </c>
      <c r="D6">
        <f t="shared" ca="1" si="0"/>
        <v>-0.83802352407037817</v>
      </c>
      <c r="E6">
        <f t="shared" ca="1" si="0"/>
        <v>-0.76567560650955802</v>
      </c>
      <c r="F6">
        <f t="shared" ca="1" si="0"/>
        <v>0.36870428791672438</v>
      </c>
      <c r="G6">
        <f t="shared" ca="1" si="0"/>
        <v>-0.53031633368924314</v>
      </c>
      <c r="H6">
        <f t="shared" ca="1" si="0"/>
        <v>0.51242872625493008</v>
      </c>
      <c r="I6">
        <f t="shared" ca="1" si="0"/>
        <v>-0.34638385177249109</v>
      </c>
      <c r="J6">
        <f t="shared" ca="1" si="0"/>
        <v>0.69059098815885145</v>
      </c>
      <c r="K6">
        <f t="shared" ca="1" si="0"/>
        <v>-0.15986559398832934</v>
      </c>
      <c r="L6">
        <f t="shared" ca="1" si="0"/>
        <v>0.73506414548708876</v>
      </c>
      <c r="M6">
        <f t="shared" ca="1" si="0"/>
        <v>0.47060425195443267</v>
      </c>
      <c r="N6">
        <f t="shared" ca="1" si="0"/>
        <v>0.52434392734018842</v>
      </c>
      <c r="O6">
        <f t="shared" ca="1" si="0"/>
        <v>0.75233634468904498</v>
      </c>
      <c r="P6">
        <f t="shared" ca="1" si="0"/>
        <v>-0.57011878948538097</v>
      </c>
      <c r="Q6">
        <f t="shared" ca="1" si="0"/>
        <v>0.41437518792723949</v>
      </c>
      <c r="R6">
        <f t="shared" ca="1" si="0"/>
        <v>0.52523587953971074</v>
      </c>
      <c r="S6">
        <f t="shared" ca="1" si="0"/>
        <v>0.320593284878951</v>
      </c>
      <c r="T6">
        <f t="shared" ca="1" si="0"/>
        <v>0.46945331727121098</v>
      </c>
      <c r="U6">
        <f t="shared" ca="1" si="0"/>
        <v>0.51986185589389455</v>
      </c>
    </row>
    <row r="7" spans="1:21" x14ac:dyDescent="0.25">
      <c r="A7">
        <v>5</v>
      </c>
      <c r="B7">
        <f t="shared" ca="1" si="1"/>
        <v>0.1467206240583121</v>
      </c>
      <c r="C7">
        <f t="shared" ca="1" si="0"/>
        <v>0.15470271099843158</v>
      </c>
      <c r="D7">
        <f t="shared" ca="1" si="0"/>
        <v>-0.75804282095182907</v>
      </c>
      <c r="E7">
        <f t="shared" ca="1" si="0"/>
        <v>-0.65673457974686689</v>
      </c>
      <c r="F7">
        <f t="shared" ca="1" si="0"/>
        <v>0.34473008699144536</v>
      </c>
      <c r="G7">
        <f t="shared" ca="1" si="0"/>
        <v>-4.4316268984339935E-2</v>
      </c>
      <c r="H7">
        <f t="shared" ca="1" si="0"/>
        <v>-0.90115718315171534</v>
      </c>
      <c r="I7">
        <f t="shared" ca="1" si="0"/>
        <v>9.1121509840311976E-2</v>
      </c>
      <c r="J7">
        <f t="shared" ca="1" si="0"/>
        <v>-0.31876897551971939</v>
      </c>
      <c r="K7">
        <f t="shared" ca="1" si="0"/>
        <v>0.76394147976675875</v>
      </c>
      <c r="L7">
        <f t="shared" ca="1" si="0"/>
        <v>-0.20027371423029683</v>
      </c>
      <c r="M7">
        <f t="shared" ca="1" si="0"/>
        <v>0.43625414372787596</v>
      </c>
      <c r="N7">
        <f t="shared" ca="1" si="0"/>
        <v>-0.18539833880933609</v>
      </c>
      <c r="O7">
        <f t="shared" ca="1" si="0"/>
        <v>0.14362742365376624</v>
      </c>
      <c r="P7">
        <f t="shared" ca="1" si="0"/>
        <v>1.5074057289330645E-2</v>
      </c>
      <c r="Q7">
        <f t="shared" ca="1" si="0"/>
        <v>0.27982169135620305</v>
      </c>
      <c r="R7">
        <f t="shared" ca="1" si="0"/>
        <v>-0.7042861545993806</v>
      </c>
      <c r="S7">
        <f t="shared" ca="1" si="0"/>
        <v>-0.57568526783805063</v>
      </c>
      <c r="T7">
        <f t="shared" ca="1" si="0"/>
        <v>-0.19685580109782164</v>
      </c>
      <c r="U7">
        <f t="shared" ca="1" si="0"/>
        <v>0.97487131444471586</v>
      </c>
    </row>
    <row r="8" spans="1:21" x14ac:dyDescent="0.25">
      <c r="A8">
        <v>6</v>
      </c>
      <c r="B8">
        <f t="shared" ca="1" si="1"/>
        <v>-0.89638574517598268</v>
      </c>
      <c r="C8">
        <f t="shared" ca="1" si="0"/>
        <v>0.55093362564143145</v>
      </c>
      <c r="D8">
        <f t="shared" ca="1" si="0"/>
        <v>-0.69675028821046903</v>
      </c>
      <c r="E8">
        <f t="shared" ca="1" si="0"/>
        <v>0.50890445434132947</v>
      </c>
      <c r="F8">
        <f t="shared" ca="1" si="0"/>
        <v>-0.54652196757782123</v>
      </c>
      <c r="G8">
        <f t="shared" ca="1" si="0"/>
        <v>-0.95304907263988126</v>
      </c>
      <c r="H8">
        <f t="shared" ca="1" si="0"/>
        <v>0.47219532808972131</v>
      </c>
      <c r="I8">
        <f t="shared" ca="1" si="0"/>
        <v>0.83799021546947405</v>
      </c>
      <c r="J8">
        <f t="shared" ca="1" si="0"/>
        <v>0.34020084899907266</v>
      </c>
      <c r="K8">
        <f t="shared" ca="1" si="0"/>
        <v>-0.54579051785054467</v>
      </c>
      <c r="L8">
        <f t="shared" ca="1" si="0"/>
        <v>-0.99309909960707743</v>
      </c>
      <c r="M8">
        <f t="shared" ca="1" si="0"/>
        <v>0.94773059013446836</v>
      </c>
      <c r="N8">
        <f t="shared" ca="1" si="0"/>
        <v>-0.34657296925980963</v>
      </c>
      <c r="O8">
        <f t="shared" ca="1" si="0"/>
        <v>0.38211536028896198</v>
      </c>
      <c r="P8">
        <f t="shared" ca="1" si="0"/>
        <v>-0.56092331441782295</v>
      </c>
      <c r="Q8">
        <f t="shared" ca="1" si="0"/>
        <v>-0.60142331802669458</v>
      </c>
      <c r="R8">
        <f t="shared" ca="1" si="0"/>
        <v>0.57177310435668294</v>
      </c>
      <c r="S8">
        <f t="shared" ca="1" si="0"/>
        <v>0.36553505135113329</v>
      </c>
      <c r="T8">
        <f t="shared" ca="1" si="0"/>
        <v>0.5796013837943037</v>
      </c>
      <c r="U8">
        <f t="shared" ca="1" si="0"/>
        <v>-0.49380358425541648</v>
      </c>
    </row>
    <row r="9" spans="1:21" x14ac:dyDescent="0.25">
      <c r="A9">
        <v>7</v>
      </c>
      <c r="B9">
        <f t="shared" ca="1" si="1"/>
        <v>0.20667836875003687</v>
      </c>
      <c r="C9">
        <f t="shared" ca="1" si="0"/>
        <v>-0.33975330572272378</v>
      </c>
      <c r="D9">
        <f t="shared" ca="1" si="0"/>
        <v>0.44076310818236974</v>
      </c>
      <c r="E9">
        <f t="shared" ca="1" si="0"/>
        <v>0.97286881962512139</v>
      </c>
      <c r="F9">
        <f t="shared" ca="1" si="0"/>
        <v>-0.60145398619822865</v>
      </c>
      <c r="G9">
        <f t="shared" ca="1" si="0"/>
        <v>0.15286184042133688</v>
      </c>
      <c r="H9">
        <f t="shared" ca="1" si="0"/>
        <v>-0.37920756004539746</v>
      </c>
      <c r="I9">
        <f t="shared" ca="1" si="0"/>
        <v>0.6443908723068561</v>
      </c>
      <c r="J9">
        <f t="shared" ca="1" si="0"/>
        <v>0.35197129121273263</v>
      </c>
      <c r="K9">
        <f t="shared" ca="1" si="0"/>
        <v>-0.38960466720859577</v>
      </c>
      <c r="L9">
        <f t="shared" ca="1" si="0"/>
        <v>-0.35349409908589058</v>
      </c>
      <c r="M9">
        <f t="shared" ca="1" si="0"/>
        <v>-0.70440114253927111</v>
      </c>
      <c r="N9">
        <f t="shared" ca="1" si="0"/>
        <v>-0.16343481553759331</v>
      </c>
      <c r="O9">
        <f t="shared" ca="1" si="0"/>
        <v>0.25214209373399732</v>
      </c>
      <c r="P9">
        <f t="shared" ca="1" si="0"/>
        <v>-0.28833113846492675</v>
      </c>
      <c r="Q9">
        <f t="shared" ca="1" si="0"/>
        <v>-0.72913175499253913</v>
      </c>
      <c r="R9">
        <f t="shared" ca="1" si="0"/>
        <v>-0.51102101140776757</v>
      </c>
      <c r="S9">
        <f t="shared" ca="1" si="0"/>
        <v>0.5767171931976649</v>
      </c>
      <c r="T9">
        <f t="shared" ca="1" si="0"/>
        <v>0.13870449477269498</v>
      </c>
      <c r="U9">
        <f t="shared" ca="1" si="0"/>
        <v>-0.61332314471991567</v>
      </c>
    </row>
    <row r="10" spans="1:21" x14ac:dyDescent="0.25">
      <c r="A10">
        <v>8</v>
      </c>
      <c r="B10">
        <f t="shared" ca="1" si="1"/>
        <v>0.69729601436077515</v>
      </c>
      <c r="C10">
        <f t="shared" ca="1" si="0"/>
        <v>-0.27027204960699391</v>
      </c>
      <c r="D10">
        <f t="shared" ca="1" si="0"/>
        <v>-0.71529299184185824</v>
      </c>
      <c r="E10">
        <f t="shared" ca="1" si="0"/>
        <v>-0.78599154628471535</v>
      </c>
      <c r="F10">
        <f t="shared" ca="1" si="0"/>
        <v>-0.300697373207512</v>
      </c>
      <c r="G10">
        <f t="shared" ca="1" si="0"/>
        <v>-0.56958429961494317</v>
      </c>
      <c r="H10">
        <f t="shared" ca="1" si="0"/>
        <v>0.38403161775638894</v>
      </c>
      <c r="I10">
        <f t="shared" ca="1" si="0"/>
        <v>0.93188611984990821</v>
      </c>
      <c r="J10">
        <f t="shared" ca="1" si="0"/>
        <v>-0.69888823871468753</v>
      </c>
      <c r="K10">
        <f t="shared" ca="1" si="0"/>
        <v>-0.91140336006405853</v>
      </c>
      <c r="L10">
        <f t="shared" ca="1" si="0"/>
        <v>-0.61272939306358043</v>
      </c>
      <c r="M10">
        <f t="shared" ca="1" si="0"/>
        <v>-0.52868661104648895</v>
      </c>
      <c r="N10">
        <f t="shared" ca="1" si="0"/>
        <v>-0.72180566878567154</v>
      </c>
      <c r="O10">
        <f t="shared" ca="1" si="0"/>
        <v>0.63894238990788965</v>
      </c>
      <c r="P10">
        <f t="shared" ca="1" si="0"/>
        <v>-2.7547713561513198E-2</v>
      </c>
      <c r="Q10">
        <f t="shared" ca="1" si="0"/>
        <v>0.27517599150990346</v>
      </c>
      <c r="R10">
        <f t="shared" ca="1" si="0"/>
        <v>0.60822702790481986</v>
      </c>
      <c r="S10">
        <f t="shared" ca="1" si="0"/>
        <v>3.5424344029281407E-2</v>
      </c>
      <c r="T10">
        <f t="shared" ca="1" si="0"/>
        <v>-0.29198024658934685</v>
      </c>
      <c r="U10">
        <f t="shared" ca="1" si="0"/>
        <v>0.56759988912199955</v>
      </c>
    </row>
    <row r="11" spans="1:21" x14ac:dyDescent="0.25">
      <c r="A11">
        <v>9</v>
      </c>
      <c r="B11">
        <f t="shared" ca="1" si="1"/>
        <v>0.51137758903066466</v>
      </c>
      <c r="C11">
        <f t="shared" ca="1" si="0"/>
        <v>-0.18656633809049716</v>
      </c>
      <c r="D11">
        <f t="shared" ca="1" si="0"/>
        <v>-0.1936666946609833</v>
      </c>
      <c r="E11">
        <f t="shared" ca="1" si="0"/>
        <v>0.58570783534000515</v>
      </c>
      <c r="F11">
        <f t="shared" ca="1" si="0"/>
        <v>-0.2173332273962747</v>
      </c>
      <c r="G11">
        <f t="shared" ca="1" si="0"/>
        <v>0.7120756001878028</v>
      </c>
      <c r="H11">
        <f t="shared" ca="1" si="0"/>
        <v>0.42997802562289311</v>
      </c>
      <c r="I11">
        <f t="shared" ca="1" si="0"/>
        <v>0.88981540556481864</v>
      </c>
      <c r="J11">
        <f t="shared" ca="1" si="0"/>
        <v>-0.2008779306609223</v>
      </c>
      <c r="K11">
        <f t="shared" ca="1" si="0"/>
        <v>0.73014079986103697</v>
      </c>
      <c r="L11">
        <f t="shared" ca="1" si="0"/>
        <v>-0.23019254252901544</v>
      </c>
      <c r="M11">
        <f t="shared" ca="1" si="0"/>
        <v>-0.93992853521120501</v>
      </c>
      <c r="N11">
        <f t="shared" ca="1" si="0"/>
        <v>-0.16318371387687813</v>
      </c>
      <c r="O11">
        <f t="shared" ca="1" si="0"/>
        <v>-0.31904403813019577</v>
      </c>
      <c r="P11">
        <f t="shared" ca="1" si="0"/>
        <v>2.2796628616264414E-2</v>
      </c>
      <c r="Q11">
        <f t="shared" ca="1" si="0"/>
        <v>0.45995958346629373</v>
      </c>
      <c r="R11">
        <f t="shared" ca="1" si="0"/>
        <v>-0.58041844038544599</v>
      </c>
      <c r="S11">
        <f t="shared" ca="1" si="0"/>
        <v>-0.28603188793073686</v>
      </c>
      <c r="T11">
        <f t="shared" ca="1" si="0"/>
        <v>0.96126134826158838</v>
      </c>
      <c r="U11">
        <f t="shared" ca="1" si="0"/>
        <v>0.59111977214871203</v>
      </c>
    </row>
    <row r="12" spans="1:21" x14ac:dyDescent="0.25">
      <c r="A12">
        <v>10</v>
      </c>
      <c r="B12">
        <f t="shared" ca="1" si="1"/>
        <v>0.90795624514986306</v>
      </c>
      <c r="C12">
        <f t="shared" ca="1" si="0"/>
        <v>9.4490374017968559E-2</v>
      </c>
      <c r="D12">
        <f t="shared" ca="1" si="0"/>
        <v>-0.50667364510517743</v>
      </c>
      <c r="E12">
        <f t="shared" ca="1" si="0"/>
        <v>-0.97045765184574106</v>
      </c>
      <c r="F12">
        <f t="shared" ca="1" si="0"/>
        <v>0.91056170327623387</v>
      </c>
      <c r="G12">
        <f t="shared" ca="1" si="0"/>
        <v>-0.2799976457303377</v>
      </c>
      <c r="H12">
        <f t="shared" ca="1" si="0"/>
        <v>-6.6975162490389595E-2</v>
      </c>
      <c r="I12">
        <f t="shared" ca="1" si="0"/>
        <v>-0.74654863705453445</v>
      </c>
      <c r="J12">
        <f t="shared" ca="1" si="0"/>
        <v>0.6920509548374365</v>
      </c>
      <c r="K12">
        <f t="shared" ca="1" si="0"/>
        <v>0.87025827397682165</v>
      </c>
      <c r="L12">
        <f t="shared" ca="1" si="0"/>
        <v>0.87906893043127421</v>
      </c>
      <c r="M12">
        <f t="shared" ca="1" si="0"/>
        <v>-0.38847277001180469</v>
      </c>
      <c r="N12">
        <f t="shared" ca="1" si="0"/>
        <v>-0.63709917896862112</v>
      </c>
      <c r="O12">
        <f t="shared" ca="1" si="0"/>
        <v>-0.93969630153882289</v>
      </c>
      <c r="P12">
        <f t="shared" ca="1" si="0"/>
        <v>-0.30141625679330475</v>
      </c>
      <c r="Q12">
        <f t="shared" ca="1" si="0"/>
        <v>-0.45834307681569375</v>
      </c>
      <c r="R12">
        <f t="shared" ca="1" si="0"/>
        <v>0.20882345829504301</v>
      </c>
      <c r="S12">
        <f t="shared" ca="1" si="0"/>
        <v>-0.21360633635243098</v>
      </c>
      <c r="T12">
        <f t="shared" ca="1" si="0"/>
        <v>0.22539818545870149</v>
      </c>
      <c r="U12">
        <f t="shared" ca="1" si="0"/>
        <v>-0.20013114671773291</v>
      </c>
    </row>
    <row r="13" spans="1:21" x14ac:dyDescent="0.25">
      <c r="A13">
        <v>11</v>
      </c>
      <c r="B13">
        <f t="shared" ca="1" si="1"/>
        <v>0.30377399702240204</v>
      </c>
      <c r="C13">
        <f t="shared" ca="1" si="0"/>
        <v>-0.76852859050031364</v>
      </c>
      <c r="D13">
        <f t="shared" ca="1" si="0"/>
        <v>0.58200868847991316</v>
      </c>
      <c r="E13">
        <f t="shared" ca="1" si="0"/>
        <v>0.51839501307548974</v>
      </c>
      <c r="F13">
        <f t="shared" ca="1" si="0"/>
        <v>0.57348740885281746</v>
      </c>
      <c r="G13">
        <f t="shared" ca="1" si="0"/>
        <v>-0.21675273231258707</v>
      </c>
      <c r="H13">
        <f t="shared" ca="1" si="0"/>
        <v>-0.18867608172982142</v>
      </c>
      <c r="I13">
        <f t="shared" ca="1" si="0"/>
        <v>0.8837148945095008</v>
      </c>
      <c r="J13">
        <f t="shared" ca="1" si="0"/>
        <v>0.38163862609571986</v>
      </c>
      <c r="K13">
        <f t="shared" ca="1" si="0"/>
        <v>1.7660273567119855E-2</v>
      </c>
      <c r="L13">
        <f t="shared" ca="1" si="0"/>
        <v>-0.93261322252304768</v>
      </c>
      <c r="M13">
        <f t="shared" ca="1" si="0"/>
        <v>-0.16541773329387732</v>
      </c>
      <c r="N13">
        <f t="shared" ca="1" si="0"/>
        <v>-0.96955948496621192</v>
      </c>
      <c r="O13">
        <f t="shared" ca="1" si="0"/>
        <v>-0.82565702411657771</v>
      </c>
      <c r="P13">
        <f t="shared" ca="1" si="0"/>
        <v>-0.76768323952169437</v>
      </c>
      <c r="Q13">
        <f t="shared" ca="1" si="0"/>
        <v>0.80385719602948713</v>
      </c>
      <c r="R13">
        <f t="shared" ca="1" si="0"/>
        <v>0.90881042419939573</v>
      </c>
      <c r="S13">
        <f t="shared" ca="1" si="0"/>
        <v>0.94321727925298116</v>
      </c>
      <c r="T13">
        <f t="shared" ca="1" si="0"/>
        <v>-9.8327845681608128E-2</v>
      </c>
      <c r="U13">
        <f t="shared" ca="1" si="0"/>
        <v>0.9756609554848017</v>
      </c>
    </row>
    <row r="14" spans="1:21" x14ac:dyDescent="0.25">
      <c r="A14">
        <v>12</v>
      </c>
      <c r="B14">
        <f t="shared" ca="1" si="1"/>
        <v>0.20973366202381793</v>
      </c>
      <c r="C14">
        <f t="shared" ca="1" si="0"/>
        <v>-0.69297131029430958</v>
      </c>
      <c r="D14">
        <f t="shared" ca="1" si="0"/>
        <v>0.98368479431176259</v>
      </c>
      <c r="E14">
        <f t="shared" ca="1" si="0"/>
        <v>-0.42535263247743327</v>
      </c>
      <c r="F14">
        <f t="shared" ca="1" si="0"/>
        <v>-0.79791934121946539</v>
      </c>
      <c r="G14">
        <f t="shared" ca="1" si="0"/>
        <v>-0.53823441142674122</v>
      </c>
      <c r="H14">
        <f t="shared" ca="1" si="0"/>
        <v>0.77109435124378423</v>
      </c>
      <c r="I14">
        <f t="shared" ca="1" si="0"/>
        <v>0.37424246970407937</v>
      </c>
      <c r="J14">
        <f t="shared" ca="1" si="0"/>
        <v>0.90712841036127156</v>
      </c>
      <c r="K14">
        <f t="shared" ca="1" si="0"/>
        <v>-0.85686361261092525</v>
      </c>
      <c r="L14">
        <f t="shared" ca="1" si="0"/>
        <v>-0.26578726453308055</v>
      </c>
      <c r="M14">
        <f t="shared" ca="1" si="0"/>
        <v>0.3125506465022061</v>
      </c>
      <c r="N14">
        <f t="shared" ca="1" si="0"/>
        <v>0.53460502916333552</v>
      </c>
      <c r="O14">
        <f t="shared" ca="1" si="0"/>
        <v>-7.1126497374162545E-2</v>
      </c>
      <c r="P14">
        <f t="shared" ca="1" si="0"/>
        <v>0.47263504803473322</v>
      </c>
      <c r="Q14">
        <f t="shared" ca="1" si="0"/>
        <v>0.88380816947301866</v>
      </c>
      <c r="R14">
        <f t="shared" ca="1" si="0"/>
        <v>-0.53659988555370841</v>
      </c>
      <c r="S14">
        <f t="shared" ca="1" si="0"/>
        <v>0.83654872320718821</v>
      </c>
      <c r="T14">
        <f t="shared" ca="1" si="0"/>
        <v>0.94173223220179869</v>
      </c>
      <c r="U14">
        <f t="shared" ca="1" si="0"/>
        <v>-0.29060476657427281</v>
      </c>
    </row>
    <row r="15" spans="1:21" x14ac:dyDescent="0.25">
      <c r="A15">
        <v>13</v>
      </c>
      <c r="B15">
        <f t="shared" ca="1" si="1"/>
        <v>-0.91183431474544085</v>
      </c>
      <c r="C15">
        <f t="shared" ca="1" si="0"/>
        <v>0.6067445282708912</v>
      </c>
      <c r="D15">
        <f t="shared" ca="1" si="0"/>
        <v>0.57645292697818951</v>
      </c>
      <c r="E15">
        <f t="shared" ca="1" si="0"/>
        <v>-0.574054096211156</v>
      </c>
      <c r="F15">
        <f t="shared" ca="1" si="0"/>
        <v>-0.53655657323806083</v>
      </c>
      <c r="G15">
        <f t="shared" ca="1" si="0"/>
        <v>-0.58088297675534917</v>
      </c>
      <c r="H15">
        <f t="shared" ca="1" si="0"/>
        <v>0.47232348909117916</v>
      </c>
      <c r="I15">
        <f t="shared" ca="1" si="0"/>
        <v>0.23948492262950993</v>
      </c>
      <c r="J15">
        <f t="shared" ca="1" si="0"/>
        <v>0.14357411808075859</v>
      </c>
      <c r="K15">
        <f t="shared" ref="K15:U21" ca="1" si="2">2*RAND()-1</f>
        <v>0.51772930277168849</v>
      </c>
      <c r="L15">
        <f t="shared" ca="1" si="2"/>
        <v>-0.60351171115592894</v>
      </c>
      <c r="M15">
        <f t="shared" ca="1" si="2"/>
        <v>-0.84129481306874987</v>
      </c>
      <c r="N15">
        <f t="shared" ca="1" si="2"/>
        <v>5.9500645092003035E-2</v>
      </c>
      <c r="O15">
        <f t="shared" ca="1" si="2"/>
        <v>-7.7160124994145818E-2</v>
      </c>
      <c r="P15">
        <f t="shared" ca="1" si="2"/>
        <v>-0.41061675350735105</v>
      </c>
      <c r="Q15">
        <f t="shared" ca="1" si="2"/>
        <v>0.83751872511322611</v>
      </c>
      <c r="R15">
        <f t="shared" ca="1" si="2"/>
        <v>-0.99108146368011463</v>
      </c>
      <c r="S15">
        <f t="shared" ca="1" si="2"/>
        <v>-9.0165457912121605E-2</v>
      </c>
      <c r="T15">
        <f t="shared" ca="1" si="2"/>
        <v>-0.99038478836093158</v>
      </c>
      <c r="U15">
        <f t="shared" ca="1" si="2"/>
        <v>0.60161741325253248</v>
      </c>
    </row>
    <row r="16" spans="1:21" x14ac:dyDescent="0.25">
      <c r="A16">
        <v>14</v>
      </c>
      <c r="B16">
        <f t="shared" ca="1" si="1"/>
        <v>-0.6653766924834601</v>
      </c>
      <c r="C16">
        <f t="shared" ca="1" si="1"/>
        <v>0.25676376114815413</v>
      </c>
      <c r="D16">
        <f t="shared" ca="1" si="1"/>
        <v>0.58047746306465853</v>
      </c>
      <c r="E16">
        <f t="shared" ca="1" si="1"/>
        <v>0.42930593315847965</v>
      </c>
      <c r="F16">
        <f t="shared" ca="1" si="1"/>
        <v>-0.37456525065408397</v>
      </c>
      <c r="G16">
        <f t="shared" ca="1" si="1"/>
        <v>0.259529485166895</v>
      </c>
      <c r="H16">
        <f t="shared" ca="1" si="1"/>
        <v>0.90821713432385542</v>
      </c>
      <c r="I16">
        <f t="shared" ca="1" si="1"/>
        <v>0.199530326677271</v>
      </c>
      <c r="J16">
        <f t="shared" ca="1" si="1"/>
        <v>-0.36302541889803774</v>
      </c>
      <c r="K16">
        <f t="shared" ca="1" si="1"/>
        <v>-0.73323630939453177</v>
      </c>
      <c r="L16">
        <f t="shared" ca="1" si="1"/>
        <v>-0.37285115614013886</v>
      </c>
      <c r="M16">
        <f t="shared" ca="1" si="1"/>
        <v>0.73951656152091383</v>
      </c>
      <c r="N16">
        <f t="shared" ca="1" si="1"/>
        <v>0.73842359975635818</v>
      </c>
      <c r="O16">
        <f t="shared" ca="1" si="1"/>
        <v>7.9089757645205205E-2</v>
      </c>
      <c r="P16">
        <f t="shared" ca="1" si="1"/>
        <v>0.38244699506550761</v>
      </c>
      <c r="Q16">
        <f t="shared" ca="1" si="1"/>
        <v>-0.64166437022266365</v>
      </c>
      <c r="R16">
        <f t="shared" ca="1" si="2"/>
        <v>0.21792744791407759</v>
      </c>
      <c r="S16">
        <f t="shared" ca="1" si="2"/>
        <v>-0.65299682375504964</v>
      </c>
      <c r="T16">
        <f t="shared" ca="1" si="2"/>
        <v>0.7610964915330356</v>
      </c>
      <c r="U16">
        <f t="shared" ca="1" si="2"/>
        <v>-0.74080315278891562</v>
      </c>
    </row>
    <row r="17" spans="1:21" x14ac:dyDescent="0.25">
      <c r="A17">
        <v>15</v>
      </c>
      <c r="B17">
        <f t="shared" ca="1" si="1"/>
        <v>-0.3470051551039921</v>
      </c>
      <c r="C17">
        <f t="shared" ca="1" si="1"/>
        <v>1.0076206799475296E-2</v>
      </c>
      <c r="D17">
        <f t="shared" ca="1" si="1"/>
        <v>0.50673004964778712</v>
      </c>
      <c r="E17">
        <f t="shared" ca="1" si="1"/>
        <v>-0.74663863654015294</v>
      </c>
      <c r="F17">
        <f t="shared" ca="1" si="1"/>
        <v>-0.86789581706812058</v>
      </c>
      <c r="G17">
        <f t="shared" ca="1" si="1"/>
        <v>-0.24058463898202764</v>
      </c>
      <c r="H17">
        <f t="shared" ca="1" si="1"/>
        <v>-0.99712460955038895</v>
      </c>
      <c r="I17">
        <f t="shared" ca="1" si="1"/>
        <v>-0.38289128354459323</v>
      </c>
      <c r="J17">
        <f t="shared" ca="1" si="1"/>
        <v>0.6442734678027584</v>
      </c>
      <c r="K17">
        <f t="shared" ca="1" si="1"/>
        <v>-0.33086051448577303</v>
      </c>
      <c r="L17">
        <f t="shared" ca="1" si="1"/>
        <v>0.47824419474191693</v>
      </c>
      <c r="M17">
        <f t="shared" ca="1" si="1"/>
        <v>3.0195976367106248E-2</v>
      </c>
      <c r="N17">
        <f t="shared" ca="1" si="1"/>
        <v>0.35058813531282795</v>
      </c>
      <c r="O17">
        <f t="shared" ca="1" si="1"/>
        <v>0.55052998440883583</v>
      </c>
      <c r="P17">
        <f t="shared" ca="1" si="1"/>
        <v>3.9815563894119554E-2</v>
      </c>
      <c r="Q17">
        <f t="shared" ca="1" si="1"/>
        <v>0.56150006540002262</v>
      </c>
      <c r="R17">
        <f t="shared" ca="1" si="2"/>
        <v>0.29068825073133175</v>
      </c>
      <c r="S17">
        <f t="shared" ca="1" si="2"/>
        <v>-0.71031542492596822</v>
      </c>
      <c r="T17">
        <f t="shared" ca="1" si="2"/>
        <v>-0.41894912754674851</v>
      </c>
      <c r="U17">
        <f t="shared" ca="1" si="2"/>
        <v>0.9265736853653368</v>
      </c>
    </row>
    <row r="18" spans="1:21" x14ac:dyDescent="0.25">
      <c r="A18">
        <v>16</v>
      </c>
      <c r="B18">
        <f t="shared" ca="1" si="1"/>
        <v>0.18757395358616313</v>
      </c>
      <c r="C18">
        <f t="shared" ca="1" si="1"/>
        <v>0.64689639649319997</v>
      </c>
      <c r="D18">
        <f t="shared" ca="1" si="1"/>
        <v>0.27532276835065161</v>
      </c>
      <c r="E18">
        <f t="shared" ca="1" si="1"/>
        <v>-0.83828211318531687</v>
      </c>
      <c r="F18">
        <f t="shared" ca="1" si="1"/>
        <v>-0.27380162474930425</v>
      </c>
      <c r="G18">
        <f t="shared" ca="1" si="1"/>
        <v>-0.10121049455871489</v>
      </c>
      <c r="H18">
        <f t="shared" ca="1" si="1"/>
        <v>0.8099863033067487</v>
      </c>
      <c r="I18">
        <f t="shared" ca="1" si="1"/>
        <v>-0.26725768374717451</v>
      </c>
      <c r="J18">
        <f t="shared" ca="1" si="1"/>
        <v>-0.59987461975917111</v>
      </c>
      <c r="K18">
        <f t="shared" ca="1" si="1"/>
        <v>0.33560918132505901</v>
      </c>
      <c r="L18">
        <f t="shared" ca="1" si="1"/>
        <v>-0.72673180265443538</v>
      </c>
      <c r="M18">
        <f t="shared" ca="1" si="1"/>
        <v>-0.7580466462544122</v>
      </c>
      <c r="N18">
        <f t="shared" ca="1" si="1"/>
        <v>0.78604122496245221</v>
      </c>
      <c r="O18">
        <f t="shared" ca="1" si="1"/>
        <v>-0.54968130235147616</v>
      </c>
      <c r="P18">
        <f t="shared" ca="1" si="1"/>
        <v>0.89219320599832908</v>
      </c>
      <c r="Q18">
        <f t="shared" ca="1" si="1"/>
        <v>-0.26245302276685734</v>
      </c>
      <c r="R18">
        <f t="shared" ca="1" si="2"/>
        <v>-7.7797804979596652E-2</v>
      </c>
      <c r="S18">
        <f t="shared" ca="1" si="2"/>
        <v>0.32337111093861659</v>
      </c>
      <c r="T18">
        <f t="shared" ca="1" si="2"/>
        <v>0.60053732618642974</v>
      </c>
      <c r="U18">
        <f t="shared" ca="1" si="2"/>
        <v>0.21107269956037156</v>
      </c>
    </row>
    <row r="19" spans="1:21" x14ac:dyDescent="0.25">
      <c r="A19">
        <v>17</v>
      </c>
      <c r="B19">
        <f t="shared" ca="1" si="1"/>
        <v>5.7263730114809341E-4</v>
      </c>
      <c r="C19">
        <f t="shared" ca="1" si="1"/>
        <v>-0.38116593525676112</v>
      </c>
      <c r="D19">
        <f t="shared" ca="1" si="1"/>
        <v>0.21579710725891244</v>
      </c>
      <c r="E19">
        <f t="shared" ca="1" si="1"/>
        <v>-0.839603229498318</v>
      </c>
      <c r="F19">
        <f t="shared" ca="1" si="1"/>
        <v>0.16034306049837821</v>
      </c>
      <c r="G19">
        <f t="shared" ca="1" si="1"/>
        <v>0.7122605384136893</v>
      </c>
      <c r="H19">
        <f t="shared" ca="1" si="1"/>
        <v>0.58956422676634346</v>
      </c>
      <c r="I19">
        <f t="shared" ca="1" si="1"/>
        <v>-0.17028482279620905</v>
      </c>
      <c r="J19">
        <f t="shared" ca="1" si="1"/>
        <v>-8.3624243179353686E-2</v>
      </c>
      <c r="K19">
        <f t="shared" ca="1" si="1"/>
        <v>-0.74242276437234489</v>
      </c>
      <c r="L19">
        <f t="shared" ca="1" si="1"/>
        <v>-0.51926775103359546</v>
      </c>
      <c r="M19">
        <f t="shared" ca="1" si="1"/>
        <v>-0.38485911535522432</v>
      </c>
      <c r="N19">
        <f t="shared" ca="1" si="1"/>
        <v>0.53295379908030349</v>
      </c>
      <c r="O19">
        <f t="shared" ca="1" si="1"/>
        <v>-0.97097520700405626</v>
      </c>
      <c r="P19">
        <f t="shared" ca="1" si="1"/>
        <v>-0.3102540188554852</v>
      </c>
      <c r="Q19">
        <f t="shared" ca="1" si="1"/>
        <v>0.21274159950593741</v>
      </c>
      <c r="R19">
        <f t="shared" ca="1" si="2"/>
        <v>-0.49808770055318874</v>
      </c>
      <c r="S19">
        <f t="shared" ca="1" si="2"/>
        <v>0.75490001666468109</v>
      </c>
      <c r="T19">
        <f t="shared" ca="1" si="2"/>
        <v>0.57666383134978649</v>
      </c>
      <c r="U19">
        <f t="shared" ca="1" si="2"/>
        <v>0.22259162810784505</v>
      </c>
    </row>
    <row r="20" spans="1:21" x14ac:dyDescent="0.25">
      <c r="A20">
        <v>18</v>
      </c>
      <c r="B20">
        <f t="shared" ca="1" si="1"/>
        <v>-0.71806509381021577</v>
      </c>
      <c r="C20">
        <f t="shared" ca="1" si="1"/>
        <v>-0.1430108748361687</v>
      </c>
      <c r="D20">
        <f t="shared" ca="1" si="1"/>
        <v>0.30277994161747612</v>
      </c>
      <c r="E20">
        <f t="shared" ca="1" si="1"/>
        <v>0.81271623279321115</v>
      </c>
      <c r="F20">
        <f t="shared" ca="1" si="1"/>
        <v>-0.43911104143259228</v>
      </c>
      <c r="G20">
        <f t="shared" ca="1" si="1"/>
        <v>-0.7530595593487821</v>
      </c>
      <c r="H20">
        <f t="shared" ca="1" si="1"/>
        <v>3.3586237938394436E-2</v>
      </c>
      <c r="I20">
        <f t="shared" ca="1" si="1"/>
        <v>0.17554606212482682</v>
      </c>
      <c r="J20">
        <f t="shared" ca="1" si="1"/>
        <v>-2.1973758173851721E-2</v>
      </c>
      <c r="K20">
        <f t="shared" ca="1" si="1"/>
        <v>-0.89179845204239405</v>
      </c>
      <c r="L20">
        <f t="shared" ca="1" si="1"/>
        <v>-0.23077105765378225</v>
      </c>
      <c r="M20">
        <f t="shared" ca="1" si="1"/>
        <v>-0.28863791723173948</v>
      </c>
      <c r="N20">
        <f t="shared" ca="1" si="1"/>
        <v>0.46975909696294393</v>
      </c>
      <c r="O20">
        <f t="shared" ca="1" si="1"/>
        <v>0.95315874620777574</v>
      </c>
      <c r="P20">
        <f t="shared" ca="1" si="1"/>
        <v>0.68047204624653634</v>
      </c>
      <c r="Q20">
        <f t="shared" ca="1" si="1"/>
        <v>0.64901251421182904</v>
      </c>
      <c r="R20">
        <f t="shared" ca="1" si="2"/>
        <v>-0.74926653104421059</v>
      </c>
      <c r="S20">
        <f t="shared" ca="1" si="2"/>
        <v>-0.39161430881479165</v>
      </c>
      <c r="T20">
        <f t="shared" ca="1" si="2"/>
        <v>0.74244024602866054</v>
      </c>
      <c r="U20">
        <f t="shared" ca="1" si="2"/>
        <v>8.7884597798405295E-2</v>
      </c>
    </row>
    <row r="21" spans="1:21" x14ac:dyDescent="0.25">
      <c r="A21">
        <v>19</v>
      </c>
      <c r="B21">
        <f t="shared" ca="1" si="1"/>
        <v>-0.95198357110318477</v>
      </c>
      <c r="C21">
        <f t="shared" ca="1" si="1"/>
        <v>-0.39607648784352301</v>
      </c>
      <c r="D21">
        <f t="shared" ca="1" si="1"/>
        <v>-0.14692022643893088</v>
      </c>
      <c r="E21">
        <f t="shared" ca="1" si="1"/>
        <v>0.4521036991249554</v>
      </c>
      <c r="F21">
        <f t="shared" ca="1" si="1"/>
        <v>-0.68965830858050059</v>
      </c>
      <c r="G21">
        <f t="shared" ca="1" si="1"/>
        <v>0.97107333858916633</v>
      </c>
      <c r="H21">
        <f t="shared" ca="1" si="1"/>
        <v>0.33919185363952042</v>
      </c>
      <c r="I21">
        <f t="shared" ca="1" si="1"/>
        <v>-0.41483027020357155</v>
      </c>
      <c r="J21">
        <f t="shared" ca="1" si="1"/>
        <v>0.35888971988778184</v>
      </c>
      <c r="K21">
        <f t="shared" ca="1" si="1"/>
        <v>2.7724933618131331E-2</v>
      </c>
      <c r="L21">
        <f t="shared" ca="1" si="1"/>
        <v>0.17842437273486667</v>
      </c>
      <c r="M21">
        <f t="shared" ca="1" si="1"/>
        <v>0.19036538263456082</v>
      </c>
      <c r="N21">
        <f t="shared" ca="1" si="1"/>
        <v>-0.71207966654336952</v>
      </c>
      <c r="O21">
        <f t="shared" ca="1" si="1"/>
        <v>0.47246854964998719</v>
      </c>
      <c r="P21">
        <f t="shared" ca="1" si="1"/>
        <v>-0.24767369876717127</v>
      </c>
      <c r="Q21">
        <f t="shared" ca="1" si="1"/>
        <v>-0.19293780577517206</v>
      </c>
      <c r="R21">
        <f t="shared" ca="1" si="2"/>
        <v>-0.18788027083547365</v>
      </c>
      <c r="S21">
        <f t="shared" ca="1" si="2"/>
        <v>0.64471584450287045</v>
      </c>
      <c r="T21">
        <f t="shared" ca="1" si="2"/>
        <v>-0.2726702527284548</v>
      </c>
      <c r="U21">
        <f t="shared" ca="1" si="2"/>
        <v>-0.33382137245009735</v>
      </c>
    </row>
    <row r="22" spans="1:21" x14ac:dyDescent="0.25">
      <c r="B22">
        <f ca="1">SUM(B2:B13)-B2</f>
        <v>1.2420327802570155</v>
      </c>
      <c r="C22">
        <f ca="1">SUM(C2:C13)-C3</f>
        <v>1.1267083381983032</v>
      </c>
      <c r="D22">
        <f ca="1">SUM(D2:D13)-D4</f>
        <v>-3.1776979296450789</v>
      </c>
      <c r="E22">
        <f ca="1">SUM(E2:E13)-E5</f>
        <v>0.23365931527505168</v>
      </c>
      <c r="F22">
        <f ca="1">SUM(F2:F13)-F6</f>
        <v>1.2554549945510101</v>
      </c>
      <c r="G22">
        <f ca="1">SUM(G2:G13)-G7</f>
        <v>-2.6707759985930588</v>
      </c>
      <c r="H22">
        <f ca="1">SUM(H2:H13)-H8</f>
        <v>-1.6838122496171912</v>
      </c>
      <c r="I22">
        <f ca="1">SUM(I2:I13)-I9</f>
        <v>2.8393350259133601</v>
      </c>
      <c r="J22">
        <f ca="1">SUM(J2:J13)-J10</f>
        <v>2.5511406804914305</v>
      </c>
      <c r="K22">
        <f ca="1">SUM(K2:K13)-K11</f>
        <v>-0.14424568023089646</v>
      </c>
      <c r="L22">
        <f ca="1">SUM(L2:L13)-L12</f>
        <v>-4.9075510368645485</v>
      </c>
      <c r="M22">
        <f ca="1">SUM(M2:M13)-M13</f>
        <v>-0.42881907371676631</v>
      </c>
      <c r="N22">
        <f t="shared" ref="N22:U22" ca="1" si="3">SUM(N2:N13)-N13</f>
        <v>-3.6004886625235986</v>
      </c>
      <c r="O22">
        <f t="shared" ca="1" si="3"/>
        <v>0.76249070183387069</v>
      </c>
      <c r="P22">
        <f t="shared" ca="1" si="3"/>
        <v>-2.8471973156670956</v>
      </c>
      <c r="Q22">
        <f t="shared" ca="1" si="3"/>
        <v>-2.4518149820998376</v>
      </c>
      <c r="R22">
        <f t="shared" ca="1" si="3"/>
        <v>2.2873249983744763</v>
      </c>
      <c r="S22">
        <f t="shared" ca="1" si="3"/>
        <v>-0.6841739252982979</v>
      </c>
      <c r="T22">
        <f t="shared" ca="1" si="3"/>
        <v>2.2996774751116504</v>
      </c>
      <c r="U22">
        <f t="shared" ca="1" si="3"/>
        <v>2.5204029686220446</v>
      </c>
    </row>
    <row r="24" spans="1:21" x14ac:dyDescent="0.25">
      <c r="C24" t="s">
        <v>30</v>
      </c>
      <c r="D24" s="6">
        <f ca="1">MIN(B2:U21)</f>
        <v>-0.99712460955038895</v>
      </c>
    </row>
    <row r="25" spans="1:21" x14ac:dyDescent="0.25">
      <c r="C25" t="s">
        <v>31</v>
      </c>
      <c r="D25" s="6">
        <f ca="1">MAX(B2:U21)</f>
        <v>0.99389087010625121</v>
      </c>
    </row>
    <row r="27" spans="1:21" x14ac:dyDescent="0.25">
      <c r="C27" t="s">
        <v>32</v>
      </c>
      <c r="D27" cm="1">
        <f t="array" aca="1" ref="D27" ca="1">MAX(ABS(B2:U21))</f>
        <v>0.99712460955038895</v>
      </c>
    </row>
    <row r="28" spans="1:21" x14ac:dyDescent="0.25">
      <c r="D28">
        <f ca="1">1/D27</f>
        <v>1.0028836821617586</v>
      </c>
    </row>
    <row r="30" spans="1:21" x14ac:dyDescent="0.25">
      <c r="B30" t="s">
        <v>33</v>
      </c>
      <c r="D30" s="5">
        <v>1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D40C-D45E-4116-B1C4-CE7FA8CB104A}">
  <dimension ref="C1:R30"/>
  <sheetViews>
    <sheetView tabSelected="1" workbookViewId="0">
      <selection activeCell="V13" sqref="V13"/>
    </sheetView>
  </sheetViews>
  <sheetFormatPr defaultRowHeight="15" x14ac:dyDescent="0.25"/>
  <sheetData>
    <row r="1" spans="3:12" x14ac:dyDescent="0.25">
      <c r="C1" s="9"/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t="s">
        <v>0</v>
      </c>
    </row>
    <row r="2" spans="3:12" x14ac:dyDescent="0.25">
      <c r="C2" s="9" t="s">
        <v>58</v>
      </c>
      <c r="D2" s="12">
        <v>1</v>
      </c>
      <c r="E2" s="13">
        <v>1</v>
      </c>
      <c r="F2" s="13">
        <v>0</v>
      </c>
      <c r="G2" s="13">
        <v>0</v>
      </c>
      <c r="H2" s="13">
        <v>1</v>
      </c>
    </row>
    <row r="3" spans="3:12" x14ac:dyDescent="0.25">
      <c r="C3" s="9" t="s">
        <v>59</v>
      </c>
      <c r="D3" s="14">
        <v>1</v>
      </c>
      <c r="E3" s="12">
        <v>0</v>
      </c>
      <c r="F3" s="13">
        <v>1</v>
      </c>
      <c r="G3" s="13">
        <v>1</v>
      </c>
      <c r="H3" s="13">
        <v>0</v>
      </c>
    </row>
    <row r="4" spans="3:12" x14ac:dyDescent="0.25">
      <c r="C4" s="9" t="s">
        <v>60</v>
      </c>
      <c r="D4" s="14">
        <v>0</v>
      </c>
      <c r="E4" s="14">
        <v>1</v>
      </c>
      <c r="F4" s="12">
        <v>1</v>
      </c>
      <c r="G4" s="13">
        <v>0</v>
      </c>
      <c r="H4" s="13">
        <v>0</v>
      </c>
    </row>
    <row r="5" spans="3:12" x14ac:dyDescent="0.25">
      <c r="C5" s="9" t="s">
        <v>61</v>
      </c>
      <c r="D5" s="14">
        <v>0</v>
      </c>
      <c r="E5" s="14">
        <v>1</v>
      </c>
      <c r="F5" s="14">
        <v>0</v>
      </c>
      <c r="G5" s="12">
        <v>1</v>
      </c>
      <c r="H5" s="13">
        <v>0</v>
      </c>
    </row>
    <row r="6" spans="3:12" x14ac:dyDescent="0.25">
      <c r="C6" s="9" t="s">
        <v>62</v>
      </c>
      <c r="D6" s="14">
        <v>0</v>
      </c>
      <c r="E6" s="14">
        <v>0</v>
      </c>
      <c r="F6" s="14">
        <v>1</v>
      </c>
      <c r="G6" s="14">
        <v>0</v>
      </c>
      <c r="H6" s="12">
        <v>0</v>
      </c>
    </row>
    <row r="7" spans="3:12" x14ac:dyDescent="0.25">
      <c r="C7" t="s">
        <v>2</v>
      </c>
      <c r="L7" t="s">
        <v>46</v>
      </c>
    </row>
    <row r="8" spans="3:12" x14ac:dyDescent="0.25">
      <c r="L8" t="s">
        <v>47</v>
      </c>
    </row>
    <row r="9" spans="3:12" x14ac:dyDescent="0.25">
      <c r="D9" t="s">
        <v>41</v>
      </c>
    </row>
    <row r="11" spans="3:12" x14ac:dyDescent="0.25">
      <c r="D11" t="s">
        <v>42</v>
      </c>
    </row>
    <row r="13" spans="3:12" x14ac:dyDescent="0.25">
      <c r="C13" t="s">
        <v>44</v>
      </c>
      <c r="D13" t="s">
        <v>43</v>
      </c>
    </row>
    <row r="14" spans="3:12" x14ac:dyDescent="0.25">
      <c r="C14" t="s">
        <v>44</v>
      </c>
      <c r="D14" t="s">
        <v>45</v>
      </c>
    </row>
    <row r="16" spans="3:12" x14ac:dyDescent="0.25">
      <c r="C16" t="s">
        <v>29</v>
      </c>
      <c r="D16" s="1" t="s">
        <v>48</v>
      </c>
    </row>
    <row r="17" spans="3:18" x14ac:dyDescent="0.25">
      <c r="L17" s="15">
        <v>1</v>
      </c>
      <c r="M17" s="9" t="s">
        <v>58</v>
      </c>
      <c r="N17" s="9" t="s">
        <v>59</v>
      </c>
      <c r="O17" s="9" t="s">
        <v>60</v>
      </c>
      <c r="P17" s="9" t="s">
        <v>61</v>
      </c>
      <c r="Q17" s="9" t="s">
        <v>62</v>
      </c>
      <c r="R17">
        <v>5</v>
      </c>
    </row>
    <row r="18" spans="3:18" x14ac:dyDescent="0.25">
      <c r="C18" t="s">
        <v>49</v>
      </c>
      <c r="L18" s="20">
        <v>2</v>
      </c>
      <c r="M18" s="9" t="s">
        <v>63</v>
      </c>
      <c r="N18" s="9" t="s">
        <v>64</v>
      </c>
      <c r="O18" s="9" t="s">
        <v>82</v>
      </c>
      <c r="P18" s="9" t="s">
        <v>65</v>
      </c>
      <c r="Q18" s="9"/>
      <c r="R18">
        <v>10</v>
      </c>
    </row>
    <row r="19" spans="3:18" x14ac:dyDescent="0.25">
      <c r="C19" t="s">
        <v>50</v>
      </c>
      <c r="L19" s="21"/>
      <c r="M19" s="9" t="s">
        <v>66</v>
      </c>
      <c r="N19" s="9" t="s">
        <v>67</v>
      </c>
      <c r="O19" s="9" t="s">
        <v>68</v>
      </c>
      <c r="P19" s="9"/>
      <c r="Q19" s="9"/>
    </row>
    <row r="20" spans="3:18" x14ac:dyDescent="0.25">
      <c r="L20" s="21"/>
      <c r="M20" s="9" t="s">
        <v>69</v>
      </c>
      <c r="N20" s="9" t="s">
        <v>70</v>
      </c>
      <c r="O20" s="9"/>
      <c r="P20" s="9"/>
      <c r="Q20" s="9"/>
    </row>
    <row r="21" spans="3:18" x14ac:dyDescent="0.25">
      <c r="L21" s="22"/>
      <c r="M21" s="9" t="s">
        <v>81</v>
      </c>
      <c r="N21" s="9"/>
      <c r="O21" s="9"/>
      <c r="P21" s="9"/>
      <c r="Q21" s="9"/>
    </row>
    <row r="22" spans="3:18" x14ac:dyDescent="0.25">
      <c r="D22" t="s">
        <v>57</v>
      </c>
      <c r="L22" s="19">
        <v>3</v>
      </c>
      <c r="M22" s="9" t="s">
        <v>72</v>
      </c>
      <c r="N22" s="9" t="s">
        <v>71</v>
      </c>
      <c r="O22" s="9" t="s">
        <v>73</v>
      </c>
      <c r="P22" s="9" t="s">
        <v>83</v>
      </c>
      <c r="Q22" s="9" t="s">
        <v>84</v>
      </c>
      <c r="R22">
        <v>10</v>
      </c>
    </row>
    <row r="23" spans="3:18" x14ac:dyDescent="0.25">
      <c r="C23" t="s">
        <v>51</v>
      </c>
      <c r="D23">
        <v>120</v>
      </c>
      <c r="I23" s="9" t="s">
        <v>55</v>
      </c>
      <c r="J23" s="9" t="s">
        <v>54</v>
      </c>
      <c r="L23" s="19"/>
      <c r="M23" s="9" t="s">
        <v>74</v>
      </c>
      <c r="N23" s="9" t="s">
        <v>75</v>
      </c>
      <c r="O23" s="9" t="s">
        <v>86</v>
      </c>
      <c r="P23" s="9"/>
      <c r="Q23" s="9" t="s">
        <v>85</v>
      </c>
    </row>
    <row r="24" spans="3:18" x14ac:dyDescent="0.25">
      <c r="D24">
        <v>96</v>
      </c>
      <c r="I24" s="9">
        <v>5</v>
      </c>
      <c r="J24" s="9">
        <v>1</v>
      </c>
      <c r="L24" s="19"/>
      <c r="M24" s="9" t="s">
        <v>76</v>
      </c>
      <c r="N24" s="9"/>
      <c r="O24" s="9"/>
      <c r="P24" s="9"/>
      <c r="Q24" s="9"/>
    </row>
    <row r="25" spans="3:18" x14ac:dyDescent="0.25">
      <c r="D25">
        <v>30</v>
      </c>
      <c r="I25" s="9">
        <v>10</v>
      </c>
      <c r="J25" s="9">
        <v>2</v>
      </c>
      <c r="L25" s="19">
        <v>4</v>
      </c>
      <c r="M25" s="9" t="s">
        <v>77</v>
      </c>
      <c r="N25" s="9" t="s">
        <v>78</v>
      </c>
      <c r="O25" s="9" t="s">
        <v>87</v>
      </c>
      <c r="P25" s="9" t="s">
        <v>88</v>
      </c>
      <c r="Q25" s="9"/>
      <c r="R25">
        <v>5</v>
      </c>
    </row>
    <row r="26" spans="3:18" x14ac:dyDescent="0.25">
      <c r="D26">
        <v>10</v>
      </c>
      <c r="I26" s="9">
        <v>10</v>
      </c>
      <c r="J26" s="9">
        <v>3</v>
      </c>
      <c r="L26" s="19"/>
      <c r="M26" s="9" t="s">
        <v>79</v>
      </c>
      <c r="N26" s="9"/>
      <c r="O26" s="9"/>
      <c r="P26" s="9"/>
      <c r="Q26" s="9"/>
    </row>
    <row r="27" spans="3:18" x14ac:dyDescent="0.25">
      <c r="D27">
        <f>2^5-1</f>
        <v>31</v>
      </c>
      <c r="I27" s="9">
        <v>5</v>
      </c>
      <c r="J27" s="9">
        <v>4</v>
      </c>
      <c r="L27" s="9">
        <v>5</v>
      </c>
      <c r="M27" s="9" t="s">
        <v>80</v>
      </c>
      <c r="N27" s="9"/>
      <c r="O27" s="9"/>
      <c r="P27" s="9"/>
      <c r="Q27" s="9"/>
      <c r="R27">
        <v>1</v>
      </c>
    </row>
    <row r="28" spans="3:18" x14ac:dyDescent="0.25">
      <c r="D28" s="17" t="s">
        <v>89</v>
      </c>
      <c r="E28" s="18">
        <f>(2^5)-1</f>
        <v>31</v>
      </c>
      <c r="I28" s="9">
        <v>1</v>
      </c>
      <c r="J28" s="9">
        <v>5</v>
      </c>
    </row>
    <row r="29" spans="3:18" x14ac:dyDescent="0.25">
      <c r="D29" s="11" t="s">
        <v>52</v>
      </c>
      <c r="E29" s="9">
        <f>5*(5-1)/2</f>
        <v>10</v>
      </c>
      <c r="H29" t="s">
        <v>56</v>
      </c>
      <c r="I29" s="16">
        <f>SUM(I24:I28)</f>
        <v>31</v>
      </c>
    </row>
    <row r="30" spans="3:18" x14ac:dyDescent="0.25">
      <c r="D30" s="11" t="s">
        <v>53</v>
      </c>
      <c r="E30" s="9">
        <f>5^2</f>
        <v>25</v>
      </c>
    </row>
  </sheetData>
  <mergeCells count="3">
    <mergeCell ref="L22:L24"/>
    <mergeCell ref="L25:L26"/>
    <mergeCell ref="L18:L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BAEE-8088-4FA6-9665-C9F46C727226}">
  <dimension ref="A1"/>
  <sheetViews>
    <sheetView workbookViewId="0">
      <selection activeCell="T20" sqref="T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F995-7720-4576-B421-D512EA92F4F5}">
  <dimension ref="A1:U30"/>
  <sheetViews>
    <sheetView zoomScale="140" zoomScaleNormal="140" workbookViewId="0">
      <selection activeCell="D1" sqref="D1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>
        <v>-0.49655144348587499</v>
      </c>
      <c r="C2">
        <v>0.14799087463611499</v>
      </c>
      <c r="D2">
        <v>0.132461692220329</v>
      </c>
      <c r="E2">
        <v>0.13391522794893099</v>
      </c>
      <c r="F2">
        <v>0.139198155975233</v>
      </c>
      <c r="G2">
        <v>0.16601289008280101</v>
      </c>
      <c r="H2">
        <v>0.16689766678144399</v>
      </c>
      <c r="I2">
        <v>0.132713022688497</v>
      </c>
      <c r="J2">
        <v>0.163744704074861</v>
      </c>
      <c r="K2">
        <v>0.14816334279111601</v>
      </c>
      <c r="L2">
        <v>0.18109548550562099</v>
      </c>
      <c r="M2">
        <v>0.170371431271755</v>
      </c>
      <c r="N2" s="6"/>
      <c r="Q2" s="6"/>
      <c r="R2" s="6"/>
      <c r="S2" s="6"/>
      <c r="T2" s="6"/>
      <c r="U2" s="6"/>
    </row>
    <row r="3" spans="1:21" x14ac:dyDescent="0.25">
      <c r="A3">
        <v>1</v>
      </c>
      <c r="B3">
        <v>0.14799087463611499</v>
      </c>
      <c r="C3">
        <v>0.55030523486314398</v>
      </c>
      <c r="D3">
        <v>0.150570304994084</v>
      </c>
      <c r="E3">
        <v>9.6130212417473507E-2</v>
      </c>
      <c r="F3">
        <v>0.12937794162761501</v>
      </c>
      <c r="G3">
        <v>0.15312036716556399</v>
      </c>
      <c r="H3">
        <v>0.18010302156981101</v>
      </c>
      <c r="I3">
        <v>0.13548763991200799</v>
      </c>
      <c r="J3">
        <v>0.169388769172505</v>
      </c>
      <c r="K3">
        <v>0.15832488844432599</v>
      </c>
      <c r="L3">
        <v>0.18274493999316599</v>
      </c>
      <c r="M3">
        <v>0.17867693913179999</v>
      </c>
      <c r="N3" s="6"/>
      <c r="O3" s="6"/>
    </row>
    <row r="4" spans="1:21" x14ac:dyDescent="0.25">
      <c r="A4">
        <v>2</v>
      </c>
      <c r="B4">
        <v>0.132461692220329</v>
      </c>
      <c r="C4">
        <v>0.150570304994084</v>
      </c>
      <c r="D4">
        <v>-0.649567619833887</v>
      </c>
      <c r="E4">
        <v>0.22417641271556099</v>
      </c>
      <c r="F4">
        <v>0.178777977225547</v>
      </c>
      <c r="G4">
        <v>0.30403599822665101</v>
      </c>
      <c r="H4">
        <v>0.20350903856019101</v>
      </c>
      <c r="I4">
        <v>0.16233072026158099</v>
      </c>
      <c r="J4">
        <v>0.21223142816103399</v>
      </c>
      <c r="K4">
        <v>0.12361617073128101</v>
      </c>
      <c r="L4">
        <v>0.207747915311045</v>
      </c>
      <c r="M4">
        <v>0.21556147677596099</v>
      </c>
      <c r="N4" s="6"/>
      <c r="O4" s="6"/>
    </row>
    <row r="5" spans="1:21" x14ac:dyDescent="0.25">
      <c r="A5">
        <v>3</v>
      </c>
      <c r="B5">
        <v>0.13391522794893099</v>
      </c>
      <c r="C5">
        <v>9.6130212417473507E-2</v>
      </c>
      <c r="D5">
        <v>0.22417641271556099</v>
      </c>
      <c r="E5">
        <v>0.47661880844131699</v>
      </c>
      <c r="F5">
        <v>0.13085614579393301</v>
      </c>
      <c r="G5">
        <v>0.23551644200959601</v>
      </c>
      <c r="H5">
        <v>0.137936030483682</v>
      </c>
      <c r="I5">
        <v>0.140253763603508</v>
      </c>
      <c r="J5">
        <v>0.97284429532375805</v>
      </c>
      <c r="K5">
        <v>0.11451542382419599</v>
      </c>
      <c r="L5">
        <v>0.16896995617593799</v>
      </c>
      <c r="M5">
        <v>0.160707925005873</v>
      </c>
      <c r="N5" s="6"/>
      <c r="O5" s="6"/>
    </row>
    <row r="6" spans="1:21" x14ac:dyDescent="0.25">
      <c r="A6">
        <v>4</v>
      </c>
      <c r="B6">
        <v>0.139198155975233</v>
      </c>
      <c r="C6">
        <v>0.12937794162761501</v>
      </c>
      <c r="D6">
        <v>0.178777977225547</v>
      </c>
      <c r="E6">
        <v>0.13085614579393301</v>
      </c>
      <c r="F6">
        <v>-0.47216400450215801</v>
      </c>
      <c r="G6">
        <v>0.17227640623002999</v>
      </c>
      <c r="H6">
        <v>0.17439331667721999</v>
      </c>
      <c r="I6">
        <v>0.129095216550146</v>
      </c>
      <c r="J6">
        <v>0.167135231075693</v>
      </c>
      <c r="K6">
        <v>-0.13581515503963101</v>
      </c>
      <c r="L6">
        <v>0.13923892912740399</v>
      </c>
      <c r="M6">
        <v>0.13956070513942201</v>
      </c>
      <c r="N6" s="6"/>
      <c r="O6" s="6"/>
    </row>
    <row r="7" spans="1:21" x14ac:dyDescent="0.25">
      <c r="A7">
        <v>5</v>
      </c>
      <c r="B7">
        <v>0.16601289008280101</v>
      </c>
      <c r="C7">
        <v>0.15312036716556399</v>
      </c>
      <c r="D7">
        <v>0.30403599822665101</v>
      </c>
      <c r="E7">
        <v>0.23551644200959601</v>
      </c>
      <c r="F7">
        <v>0.17227640623002999</v>
      </c>
      <c r="G7">
        <v>-0.77574638291633202</v>
      </c>
      <c r="H7">
        <v>0.24653593974259499</v>
      </c>
      <c r="I7">
        <v>0.14568196169103201</v>
      </c>
      <c r="J7">
        <v>0.24092029799471301</v>
      </c>
      <c r="K7">
        <v>0.146690229807378</v>
      </c>
      <c r="L7">
        <v>0.25718088604675399</v>
      </c>
      <c r="M7">
        <v>0.24426307090479499</v>
      </c>
      <c r="N7" s="6"/>
      <c r="O7" s="6"/>
    </row>
    <row r="8" spans="1:21" x14ac:dyDescent="0.25">
      <c r="A8">
        <v>6</v>
      </c>
      <c r="B8">
        <v>0.16689766678144399</v>
      </c>
      <c r="C8">
        <v>0.18010302156981101</v>
      </c>
      <c r="D8">
        <v>0.20350903856019101</v>
      </c>
      <c r="E8">
        <v>0.137936030483682</v>
      </c>
      <c r="F8">
        <v>0.17439331667721999</v>
      </c>
      <c r="G8">
        <v>0.24653593974259499</v>
      </c>
      <c r="H8">
        <v>0.66974138339688205</v>
      </c>
      <c r="I8">
        <v>0.16611731397055901</v>
      </c>
      <c r="J8">
        <v>0.20608997615559699</v>
      </c>
      <c r="K8">
        <v>0.195427707837284</v>
      </c>
      <c r="L8">
        <v>0.24185719915224299</v>
      </c>
      <c r="M8">
        <v>0.24045154891103099</v>
      </c>
      <c r="N8" s="6"/>
      <c r="O8" s="6"/>
      <c r="P8" s="6"/>
      <c r="Q8" s="6"/>
      <c r="R8" s="6"/>
      <c r="S8" s="6"/>
      <c r="T8" s="6"/>
      <c r="U8" s="6"/>
    </row>
    <row r="9" spans="1:21" x14ac:dyDescent="0.25">
      <c r="A9">
        <v>7</v>
      </c>
      <c r="B9">
        <v>0.132713022688497</v>
      </c>
      <c r="C9">
        <v>0.13548763991200799</v>
      </c>
      <c r="D9">
        <v>0.16233072026158099</v>
      </c>
      <c r="E9">
        <v>0.140253763603508</v>
      </c>
      <c r="F9">
        <v>0.129095216550146</v>
      </c>
      <c r="G9">
        <v>0.14568196169103201</v>
      </c>
      <c r="H9">
        <v>0.16611731397055901</v>
      </c>
      <c r="I9">
        <v>-0.50605710436439</v>
      </c>
      <c r="J9">
        <v>0.16647898323319599</v>
      </c>
      <c r="K9">
        <v>0.12582866886410299</v>
      </c>
      <c r="L9">
        <v>0.16422694205791499</v>
      </c>
      <c r="M9">
        <v>0.16520774888475001</v>
      </c>
      <c r="O9" s="6"/>
      <c r="R9" s="6"/>
      <c r="T9" s="6"/>
    </row>
    <row r="10" spans="1:21" x14ac:dyDescent="0.25">
      <c r="A10">
        <v>8</v>
      </c>
      <c r="B10">
        <v>0.163744704074861</v>
      </c>
      <c r="C10">
        <v>0.169388769172505</v>
      </c>
      <c r="D10">
        <v>0.21223142816103399</v>
      </c>
      <c r="E10">
        <v>0.97284429532375805</v>
      </c>
      <c r="F10">
        <v>0.167135231075693</v>
      </c>
      <c r="G10">
        <v>0.24092029799471301</v>
      </c>
      <c r="H10">
        <v>0.20608997615559699</v>
      </c>
      <c r="I10">
        <v>0.16647898323319599</v>
      </c>
      <c r="J10">
        <v>-0.73399438837272901</v>
      </c>
      <c r="K10">
        <v>0.17217906350058801</v>
      </c>
      <c r="L10">
        <v>0.206592058704441</v>
      </c>
      <c r="M10">
        <v>0.21289224348494201</v>
      </c>
      <c r="O10" s="6"/>
    </row>
    <row r="11" spans="1:21" x14ac:dyDescent="0.25">
      <c r="A11">
        <v>9</v>
      </c>
      <c r="B11">
        <v>0.14816334279111601</v>
      </c>
      <c r="C11">
        <v>0.15832488844432599</v>
      </c>
      <c r="D11">
        <v>0.12361617073128101</v>
      </c>
      <c r="E11">
        <v>0.11451542382419599</v>
      </c>
      <c r="F11">
        <v>-0.13581515503963101</v>
      </c>
      <c r="G11">
        <v>0.146690229807378</v>
      </c>
      <c r="H11">
        <v>0.195427707837284</v>
      </c>
      <c r="I11">
        <v>0.12582866886410299</v>
      </c>
      <c r="J11">
        <v>0.17217906350058801</v>
      </c>
      <c r="K11">
        <v>-0.54082421515043899</v>
      </c>
      <c r="L11">
        <v>0.18215130848967601</v>
      </c>
      <c r="M11">
        <v>0.17841594641980199</v>
      </c>
      <c r="N11" s="6"/>
      <c r="O11" s="6"/>
    </row>
    <row r="12" spans="1:21" x14ac:dyDescent="0.25">
      <c r="A12">
        <v>10</v>
      </c>
      <c r="B12">
        <v>0.18109548550562099</v>
      </c>
      <c r="C12">
        <v>0.18274493999316599</v>
      </c>
      <c r="D12">
        <v>0.207747915311045</v>
      </c>
      <c r="E12">
        <v>0.16896995617593799</v>
      </c>
      <c r="F12">
        <v>0.13923892912740399</v>
      </c>
      <c r="G12">
        <v>0.25718088604675399</v>
      </c>
      <c r="H12">
        <v>0.24185719915224299</v>
      </c>
      <c r="I12">
        <v>0.16422694205791499</v>
      </c>
      <c r="J12">
        <v>0.206592058704441</v>
      </c>
      <c r="K12">
        <v>0.18215130848967601</v>
      </c>
      <c r="L12">
        <v>-0.8</v>
      </c>
      <c r="M12">
        <v>0.24235509406085801</v>
      </c>
      <c r="N12" s="6"/>
      <c r="O12" s="6"/>
      <c r="R12" s="6"/>
      <c r="T12" s="6"/>
    </row>
    <row r="13" spans="1:21" x14ac:dyDescent="0.25">
      <c r="A13">
        <v>11</v>
      </c>
      <c r="B13">
        <v>0.170371431271755</v>
      </c>
      <c r="C13">
        <v>0.17867693913179999</v>
      </c>
      <c r="D13">
        <v>0.21556147677596099</v>
      </c>
      <c r="E13">
        <v>0.160707925005873</v>
      </c>
      <c r="F13">
        <v>0.13956070513942201</v>
      </c>
      <c r="G13">
        <v>0.24426307090479499</v>
      </c>
      <c r="H13">
        <v>0.24045154891103099</v>
      </c>
      <c r="I13">
        <v>0.16520774888475001</v>
      </c>
      <c r="J13">
        <v>0.21289224348494201</v>
      </c>
      <c r="K13">
        <v>0.17841594641980199</v>
      </c>
      <c r="L13">
        <v>0.24235509406085801</v>
      </c>
      <c r="M13">
        <v>-0.75525408074503098</v>
      </c>
      <c r="N13" s="6"/>
      <c r="O13" s="6"/>
    </row>
    <row r="14" spans="1:21" x14ac:dyDescent="0.25">
      <c r="A14">
        <v>12</v>
      </c>
      <c r="B14" s="6"/>
      <c r="C14" s="6"/>
      <c r="D14" s="6"/>
      <c r="E14" s="6"/>
      <c r="F14" s="6"/>
      <c r="G14" s="6"/>
      <c r="H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  <c r="S15" s="6"/>
      <c r="T15" s="6"/>
      <c r="U15" s="6"/>
    </row>
    <row r="16" spans="1:21" x14ac:dyDescent="0.25">
      <c r="A16">
        <v>14</v>
      </c>
      <c r="H16" s="6"/>
      <c r="N16" s="6"/>
    </row>
    <row r="17" spans="1:15" x14ac:dyDescent="0.25">
      <c r="A17">
        <v>15</v>
      </c>
      <c r="B17" s="6"/>
      <c r="H17" s="6"/>
      <c r="N17" s="6"/>
      <c r="O17" s="6"/>
    </row>
    <row r="18" spans="1:15" x14ac:dyDescent="0.25">
      <c r="A18">
        <v>16</v>
      </c>
      <c r="B18" s="6"/>
      <c r="H18" s="6"/>
      <c r="I18" s="6"/>
      <c r="L18" s="6"/>
      <c r="N18" s="6"/>
      <c r="O18" s="6"/>
    </row>
    <row r="19" spans="1:15" x14ac:dyDescent="0.25">
      <c r="A19">
        <v>17</v>
      </c>
      <c r="B19" s="6"/>
      <c r="H19" s="6"/>
      <c r="N19" s="6"/>
      <c r="O19" s="6"/>
    </row>
    <row r="20" spans="1:15" x14ac:dyDescent="0.25">
      <c r="A20">
        <v>18</v>
      </c>
      <c r="B20" s="6"/>
      <c r="H20" s="6"/>
      <c r="I20" s="6"/>
      <c r="L20" s="6"/>
      <c r="N20" s="6"/>
      <c r="O20" s="6"/>
    </row>
    <row r="21" spans="1:15" x14ac:dyDescent="0.25">
      <c r="A21">
        <v>19</v>
      </c>
      <c r="B21" s="6"/>
      <c r="H21" s="6"/>
      <c r="N21" s="6"/>
      <c r="O21" s="6"/>
    </row>
    <row r="22" spans="1:15" x14ac:dyDescent="0.25">
      <c r="B22">
        <f>SUM(B2:B13)-B2</f>
        <v>1.6825644939767028</v>
      </c>
      <c r="C22">
        <f>SUM(C2:C13)-C3</f>
        <v>1.6819158990644678</v>
      </c>
      <c r="D22">
        <f>SUM(D2:D13)-D4</f>
        <v>2.1150191351832652</v>
      </c>
      <c r="E22">
        <f>SUM(E2:E13)-E5</f>
        <v>2.5158218353024502</v>
      </c>
      <c r="F22">
        <f>SUM(F2:F13)-F6</f>
        <v>1.3640948703826119</v>
      </c>
      <c r="G22">
        <f>SUM(G2:G13)-G7</f>
        <v>2.3122344899019089</v>
      </c>
      <c r="H22">
        <f>SUM(H2:H13)-H8</f>
        <v>2.159318759841657</v>
      </c>
      <c r="I22">
        <f>SUM(I2:I13)-I9</f>
        <v>1.633421981717295</v>
      </c>
      <c r="J22">
        <f>SUM(J2:J13)-J10</f>
        <v>2.8904970508813279</v>
      </c>
      <c r="K22">
        <f>SUM(K2:K13)-K11</f>
        <v>1.409497595670119</v>
      </c>
      <c r="L22">
        <f>SUM(L2:L13)-L12</f>
        <v>2.174160714625061</v>
      </c>
      <c r="M22">
        <f>SUM(M2:M13)-M13</f>
        <v>2.1484641299909892</v>
      </c>
    </row>
    <row r="24" spans="1:15" x14ac:dyDescent="0.25">
      <c r="C24" t="s">
        <v>30</v>
      </c>
      <c r="D24" s="6">
        <f>MIN(B2:U21)</f>
        <v>-0.8</v>
      </c>
    </row>
    <row r="25" spans="1:15" x14ac:dyDescent="0.25">
      <c r="C25" t="s">
        <v>31</v>
      </c>
      <c r="D25" s="6">
        <f>MAX(B2:U21)</f>
        <v>0.97284429532375805</v>
      </c>
    </row>
    <row r="27" spans="1:15" x14ac:dyDescent="0.25">
      <c r="C27" t="s">
        <v>32</v>
      </c>
      <c r="D27" cm="1">
        <f t="array" ref="D27">MAX(ABS(B2:U21))</f>
        <v>0.97284429532375805</v>
      </c>
    </row>
    <row r="28" spans="1:15" x14ac:dyDescent="0.25">
      <c r="D28">
        <f>1/D27</f>
        <v>1.0279137214524188</v>
      </c>
    </row>
    <row r="30" spans="1:15" x14ac:dyDescent="0.25">
      <c r="B30" t="s">
        <v>33</v>
      </c>
      <c r="D30" s="5">
        <v>-1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5F99-AB14-479E-AFC3-C89B71C55916}">
  <dimension ref="A1:U21"/>
  <sheetViews>
    <sheetView workbookViewId="0">
      <selection activeCell="G19" sqref="G19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 s="6">
        <f>'Coefficient Matrix raw'!B2*'Coefficient Matrix raw'!$D$30</f>
        <v>0.49655144348587499</v>
      </c>
      <c r="C2" s="6">
        <f>'Coefficient Matrix raw'!C2*'Coefficient Matrix raw'!$D$30</f>
        <v>-0.14799087463611499</v>
      </c>
      <c r="D2" s="6">
        <f>'Coefficient Matrix raw'!D2*'Coefficient Matrix raw'!$D$30</f>
        <v>-0.132461692220329</v>
      </c>
      <c r="E2" s="6">
        <f>'Coefficient Matrix raw'!E2*'Coefficient Matrix raw'!$D$30</f>
        <v>-0.13391522794893099</v>
      </c>
      <c r="F2" s="6">
        <f>'Coefficient Matrix raw'!F2*'Coefficient Matrix raw'!$D$30</f>
        <v>-0.139198155975233</v>
      </c>
      <c r="G2" s="6">
        <f>'Coefficient Matrix raw'!G2*'Coefficient Matrix raw'!$D$30</f>
        <v>-0.16601289008280101</v>
      </c>
      <c r="H2" s="6">
        <f>'Coefficient Matrix raw'!H2*'Coefficient Matrix raw'!$D$30</f>
        <v>-0.16689766678144399</v>
      </c>
      <c r="I2" s="6">
        <f>'Coefficient Matrix raw'!I2*'Coefficient Matrix raw'!$D$30</f>
        <v>-0.132713022688497</v>
      </c>
      <c r="J2" s="6">
        <f>'Coefficient Matrix raw'!J2*'Coefficient Matrix raw'!$D$30</f>
        <v>-0.163744704074861</v>
      </c>
      <c r="K2" s="6">
        <f>'Coefficient Matrix raw'!K2*'Coefficient Matrix raw'!$D$30</f>
        <v>-0.14816334279111601</v>
      </c>
      <c r="L2" s="6">
        <f>'Coefficient Matrix raw'!L2*'Coefficient Matrix raw'!$D$30</f>
        <v>-0.18109548550562099</v>
      </c>
      <c r="M2" s="6">
        <f>'Coefficient Matrix raw'!M2*'Coefficient Matrix raw'!$D$30</f>
        <v>-0.170371431271755</v>
      </c>
      <c r="N2" s="6"/>
      <c r="O2" s="6"/>
      <c r="P2" s="6"/>
      <c r="Q2" s="6"/>
      <c r="R2" s="6"/>
      <c r="S2" s="6"/>
      <c r="T2" s="6"/>
      <c r="U2" s="6"/>
    </row>
    <row r="3" spans="1:21" x14ac:dyDescent="0.25">
      <c r="A3">
        <v>1</v>
      </c>
      <c r="B3" s="6">
        <f>'Coefficient Matrix raw'!B3*'Coefficient Matrix raw'!$D$30</f>
        <v>-0.14799087463611499</v>
      </c>
      <c r="C3" s="6">
        <f>'Coefficient Matrix raw'!C3*'Coefficient Matrix raw'!$D$30</f>
        <v>-0.55030523486314398</v>
      </c>
      <c r="D3" s="6">
        <f>'Coefficient Matrix raw'!D3*'Coefficient Matrix raw'!$D$30</f>
        <v>-0.150570304994084</v>
      </c>
      <c r="E3" s="6">
        <f>'Coefficient Matrix raw'!E3*'Coefficient Matrix raw'!$D$30</f>
        <v>-9.6130212417473507E-2</v>
      </c>
      <c r="F3" s="6">
        <f>'Coefficient Matrix raw'!F3*'Coefficient Matrix raw'!$D$30</f>
        <v>-0.12937794162761501</v>
      </c>
      <c r="G3" s="6">
        <f>'Coefficient Matrix raw'!G3*'Coefficient Matrix raw'!$D$30</f>
        <v>-0.15312036716556399</v>
      </c>
      <c r="H3" s="6">
        <f>'Coefficient Matrix raw'!H3*'Coefficient Matrix raw'!$D$30</f>
        <v>-0.18010302156981101</v>
      </c>
      <c r="I3" s="6">
        <f>'Coefficient Matrix raw'!I3*'Coefficient Matrix raw'!$D$30</f>
        <v>-0.13548763991200799</v>
      </c>
      <c r="J3" s="6">
        <f>'Coefficient Matrix raw'!J3*'Coefficient Matrix raw'!$D$30</f>
        <v>-0.169388769172505</v>
      </c>
      <c r="K3" s="6">
        <f>'Coefficient Matrix raw'!K3*'Coefficient Matrix raw'!$D$30</f>
        <v>-0.15832488844432599</v>
      </c>
      <c r="L3" s="6">
        <f>'Coefficient Matrix raw'!L3*'Coefficient Matrix raw'!$D$30</f>
        <v>-0.18274493999316599</v>
      </c>
      <c r="M3" s="6">
        <f>'Coefficient Matrix raw'!M3*'Coefficient Matrix raw'!$D$30</f>
        <v>-0.17867693913179999</v>
      </c>
      <c r="N3" s="6"/>
      <c r="O3" s="6"/>
      <c r="P3" s="6"/>
      <c r="Q3" s="6"/>
      <c r="R3" s="6"/>
      <c r="S3" s="6"/>
      <c r="T3" s="6"/>
      <c r="U3" s="6"/>
    </row>
    <row r="4" spans="1:21" x14ac:dyDescent="0.25">
      <c r="A4">
        <v>2</v>
      </c>
      <c r="B4" s="6">
        <f>'Coefficient Matrix raw'!B4*'Coefficient Matrix raw'!$D$30</f>
        <v>-0.132461692220329</v>
      </c>
      <c r="C4" s="6">
        <f>'Coefficient Matrix raw'!C4*'Coefficient Matrix raw'!$D$30</f>
        <v>-0.150570304994084</v>
      </c>
      <c r="D4" s="6">
        <f>'Coefficient Matrix raw'!D4*'Coefficient Matrix raw'!$D$30</f>
        <v>0.649567619833887</v>
      </c>
      <c r="E4" s="6">
        <f>'Coefficient Matrix raw'!E4*'Coefficient Matrix raw'!$D$30</f>
        <v>-0.22417641271556099</v>
      </c>
      <c r="F4" s="6">
        <f>'Coefficient Matrix raw'!F4*'Coefficient Matrix raw'!$D$30</f>
        <v>-0.178777977225547</v>
      </c>
      <c r="G4" s="6">
        <f>'Coefficient Matrix raw'!G4*'Coefficient Matrix raw'!$D$30</f>
        <v>-0.30403599822665101</v>
      </c>
      <c r="H4" s="6">
        <f>'Coefficient Matrix raw'!H4*'Coefficient Matrix raw'!$D$30</f>
        <v>-0.20350903856019101</v>
      </c>
      <c r="I4" s="6">
        <f>'Coefficient Matrix raw'!I4*'Coefficient Matrix raw'!$D$30</f>
        <v>-0.16233072026158099</v>
      </c>
      <c r="J4" s="6">
        <f>'Coefficient Matrix raw'!J4*'Coefficient Matrix raw'!$D$30</f>
        <v>-0.21223142816103399</v>
      </c>
      <c r="K4" s="6">
        <f>'Coefficient Matrix raw'!K4*'Coefficient Matrix raw'!$D$30</f>
        <v>-0.12361617073128101</v>
      </c>
      <c r="L4" s="6">
        <f>'Coefficient Matrix raw'!L4*'Coefficient Matrix raw'!$D$30</f>
        <v>-0.207747915311045</v>
      </c>
      <c r="M4" s="6">
        <f>'Coefficient Matrix raw'!M4*'Coefficient Matrix raw'!$D$30</f>
        <v>-0.21556147677596099</v>
      </c>
      <c r="N4" s="6"/>
      <c r="O4" s="6"/>
      <c r="P4" s="6"/>
      <c r="Q4" s="6"/>
      <c r="R4" s="6"/>
      <c r="S4" s="6"/>
      <c r="T4" s="6"/>
      <c r="U4" s="6"/>
    </row>
    <row r="5" spans="1:21" x14ac:dyDescent="0.25">
      <c r="A5">
        <v>3</v>
      </c>
      <c r="B5" s="6">
        <f>'Coefficient Matrix raw'!B5*'Coefficient Matrix raw'!$D$30</f>
        <v>-0.13391522794893099</v>
      </c>
      <c r="C5" s="6">
        <f>'Coefficient Matrix raw'!C5*'Coefficient Matrix raw'!$D$30</f>
        <v>-9.6130212417473507E-2</v>
      </c>
      <c r="D5" s="6">
        <f>'Coefficient Matrix raw'!D5*'Coefficient Matrix raw'!$D$30</f>
        <v>-0.22417641271556099</v>
      </c>
      <c r="E5" s="6">
        <f>'Coefficient Matrix raw'!E5*'Coefficient Matrix raw'!$D$30</f>
        <v>-0.47661880844131699</v>
      </c>
      <c r="F5" s="6">
        <f>'Coefficient Matrix raw'!F5*'Coefficient Matrix raw'!$D$30</f>
        <v>-0.13085614579393301</v>
      </c>
      <c r="G5" s="6">
        <f>'Coefficient Matrix raw'!G5*'Coefficient Matrix raw'!$D$30</f>
        <v>-0.23551644200959601</v>
      </c>
      <c r="H5" s="6">
        <f>'Coefficient Matrix raw'!H5*'Coefficient Matrix raw'!$D$30</f>
        <v>-0.137936030483682</v>
      </c>
      <c r="I5" s="6">
        <f>'Coefficient Matrix raw'!I5*'Coefficient Matrix raw'!$D$30</f>
        <v>-0.140253763603508</v>
      </c>
      <c r="J5" s="6">
        <f>'Coefficient Matrix raw'!J5*'Coefficient Matrix raw'!$D$30</f>
        <v>-0.97284429532375805</v>
      </c>
      <c r="K5" s="6">
        <f>'Coefficient Matrix raw'!K5*'Coefficient Matrix raw'!$D$30</f>
        <v>-0.11451542382419599</v>
      </c>
      <c r="L5" s="6">
        <f>'Coefficient Matrix raw'!L5*'Coefficient Matrix raw'!$D$30</f>
        <v>-0.16896995617593799</v>
      </c>
      <c r="M5" s="6">
        <f>'Coefficient Matrix raw'!M5*'Coefficient Matrix raw'!$D$30</f>
        <v>-0.160707925005873</v>
      </c>
      <c r="N5" s="6"/>
      <c r="O5" s="6"/>
      <c r="P5" s="6"/>
      <c r="Q5" s="6"/>
      <c r="R5" s="6"/>
      <c r="S5" s="6"/>
      <c r="T5" s="6"/>
      <c r="U5" s="6"/>
    </row>
    <row r="6" spans="1:21" x14ac:dyDescent="0.25">
      <c r="A6">
        <v>4</v>
      </c>
      <c r="B6" s="6">
        <f>'Coefficient Matrix raw'!B6*'Coefficient Matrix raw'!$D$30</f>
        <v>-0.139198155975233</v>
      </c>
      <c r="C6" s="6">
        <f>'Coefficient Matrix raw'!C6*'Coefficient Matrix raw'!$D$30</f>
        <v>-0.12937794162761501</v>
      </c>
      <c r="D6" s="6">
        <f>'Coefficient Matrix raw'!D6*'Coefficient Matrix raw'!$D$30</f>
        <v>-0.178777977225547</v>
      </c>
      <c r="E6" s="6">
        <f>'Coefficient Matrix raw'!E6*'Coefficient Matrix raw'!$D$30</f>
        <v>-0.13085614579393301</v>
      </c>
      <c r="F6" s="6">
        <f>'Coefficient Matrix raw'!F6*'Coefficient Matrix raw'!$D$30</f>
        <v>0.47216400450215801</v>
      </c>
      <c r="G6" s="6">
        <f>'Coefficient Matrix raw'!G6*'Coefficient Matrix raw'!$D$30</f>
        <v>-0.17227640623002999</v>
      </c>
      <c r="H6" s="6">
        <f>'Coefficient Matrix raw'!H6*'Coefficient Matrix raw'!$D$30</f>
        <v>-0.17439331667721999</v>
      </c>
      <c r="I6" s="6">
        <f>'Coefficient Matrix raw'!I6*'Coefficient Matrix raw'!$D$30</f>
        <v>-0.129095216550146</v>
      </c>
      <c r="J6" s="6">
        <f>'Coefficient Matrix raw'!J6*'Coefficient Matrix raw'!$D$30</f>
        <v>-0.167135231075693</v>
      </c>
      <c r="K6" s="6">
        <f>'Coefficient Matrix raw'!K6*'Coefficient Matrix raw'!$D$30</f>
        <v>0.13581515503963101</v>
      </c>
      <c r="L6" s="6">
        <f>'Coefficient Matrix raw'!L6*'Coefficient Matrix raw'!$D$30</f>
        <v>-0.13923892912740399</v>
      </c>
      <c r="M6" s="6">
        <f>'Coefficient Matrix raw'!M6*'Coefficient Matrix raw'!$D$30</f>
        <v>-0.13956070513942201</v>
      </c>
      <c r="N6" s="6"/>
      <c r="O6" s="6"/>
      <c r="P6" s="6"/>
      <c r="Q6" s="6"/>
      <c r="R6" s="6"/>
      <c r="S6" s="6"/>
      <c r="T6" s="6"/>
      <c r="U6" s="6"/>
    </row>
    <row r="7" spans="1:21" x14ac:dyDescent="0.25">
      <c r="A7">
        <v>5</v>
      </c>
      <c r="B7" s="6">
        <f>'Coefficient Matrix raw'!B7*'Coefficient Matrix raw'!$D$30</f>
        <v>-0.16601289008280101</v>
      </c>
      <c r="C7" s="6">
        <f>'Coefficient Matrix raw'!C7*'Coefficient Matrix raw'!$D$30</f>
        <v>-0.15312036716556399</v>
      </c>
      <c r="D7" s="6">
        <f>'Coefficient Matrix raw'!D7*'Coefficient Matrix raw'!$D$30</f>
        <v>-0.30403599822665101</v>
      </c>
      <c r="E7" s="6">
        <f>'Coefficient Matrix raw'!E7*'Coefficient Matrix raw'!$D$30</f>
        <v>-0.23551644200959601</v>
      </c>
      <c r="F7" s="6">
        <f>'Coefficient Matrix raw'!F7*'Coefficient Matrix raw'!$D$30</f>
        <v>-0.17227640623002999</v>
      </c>
      <c r="G7" s="6">
        <f>'Coefficient Matrix raw'!G7*'Coefficient Matrix raw'!$D$30</f>
        <v>0.77574638291633202</v>
      </c>
      <c r="H7" s="6">
        <f>'Coefficient Matrix raw'!H7*'Coefficient Matrix raw'!$D$30</f>
        <v>-0.24653593974259499</v>
      </c>
      <c r="I7" s="6">
        <f>'Coefficient Matrix raw'!I7*'Coefficient Matrix raw'!$D$30</f>
        <v>-0.14568196169103201</v>
      </c>
      <c r="J7" s="6">
        <f>'Coefficient Matrix raw'!J7*'Coefficient Matrix raw'!$D$30</f>
        <v>-0.24092029799471301</v>
      </c>
      <c r="K7" s="6">
        <f>'Coefficient Matrix raw'!K7*'Coefficient Matrix raw'!$D$30</f>
        <v>-0.146690229807378</v>
      </c>
      <c r="L7" s="6">
        <f>'Coefficient Matrix raw'!L7*'Coefficient Matrix raw'!$D$30</f>
        <v>-0.25718088604675399</v>
      </c>
      <c r="M7" s="6">
        <f>'Coefficient Matrix raw'!M7*'Coefficient Matrix raw'!$D$30</f>
        <v>-0.24426307090479499</v>
      </c>
      <c r="N7" s="6"/>
      <c r="O7" s="6"/>
      <c r="P7" s="6"/>
      <c r="Q7" s="6"/>
      <c r="R7" s="6"/>
      <c r="S7" s="6"/>
      <c r="T7" s="6"/>
      <c r="U7" s="6"/>
    </row>
    <row r="8" spans="1:21" x14ac:dyDescent="0.25">
      <c r="A8">
        <v>6</v>
      </c>
      <c r="B8" s="6">
        <f>'Coefficient Matrix raw'!B8*'Coefficient Matrix raw'!$D$30</f>
        <v>-0.16689766678144399</v>
      </c>
      <c r="C8" s="6">
        <f>'Coefficient Matrix raw'!C8*'Coefficient Matrix raw'!$D$30</f>
        <v>-0.18010302156981101</v>
      </c>
      <c r="D8" s="6">
        <f>'Coefficient Matrix raw'!D8*'Coefficient Matrix raw'!$D$30</f>
        <v>-0.20350903856019101</v>
      </c>
      <c r="E8" s="6">
        <f>'Coefficient Matrix raw'!E8*'Coefficient Matrix raw'!$D$30</f>
        <v>-0.137936030483682</v>
      </c>
      <c r="F8" s="6">
        <f>'Coefficient Matrix raw'!F8*'Coefficient Matrix raw'!$D$30</f>
        <v>-0.17439331667721999</v>
      </c>
      <c r="G8" s="6">
        <f>'Coefficient Matrix raw'!G8*'Coefficient Matrix raw'!$D$30</f>
        <v>-0.24653593974259499</v>
      </c>
      <c r="H8" s="6">
        <f>'Coefficient Matrix raw'!H8*'Coefficient Matrix raw'!$D$30</f>
        <v>-0.66974138339688205</v>
      </c>
      <c r="I8" s="6">
        <f>'Coefficient Matrix raw'!I8*'Coefficient Matrix raw'!$D$30</f>
        <v>-0.16611731397055901</v>
      </c>
      <c r="J8" s="6">
        <f>'Coefficient Matrix raw'!J8*'Coefficient Matrix raw'!$D$30</f>
        <v>-0.20608997615559699</v>
      </c>
      <c r="K8" s="6">
        <f>'Coefficient Matrix raw'!K8*'Coefficient Matrix raw'!$D$30</f>
        <v>-0.195427707837284</v>
      </c>
      <c r="L8" s="6">
        <f>'Coefficient Matrix raw'!L8*'Coefficient Matrix raw'!$D$30</f>
        <v>-0.24185719915224299</v>
      </c>
      <c r="M8" s="6">
        <f>'Coefficient Matrix raw'!M8*'Coefficient Matrix raw'!$D$30</f>
        <v>-0.24045154891103099</v>
      </c>
      <c r="N8" s="6"/>
      <c r="O8" s="6"/>
      <c r="P8" s="6"/>
      <c r="Q8" s="6"/>
      <c r="R8" s="6"/>
      <c r="S8" s="6"/>
      <c r="T8" s="6"/>
      <c r="U8" s="6"/>
    </row>
    <row r="9" spans="1:21" x14ac:dyDescent="0.25">
      <c r="A9">
        <v>7</v>
      </c>
      <c r="B9" s="6">
        <f>'Coefficient Matrix raw'!B9*'Coefficient Matrix raw'!$D$30</f>
        <v>-0.132713022688497</v>
      </c>
      <c r="C9" s="6">
        <f>'Coefficient Matrix raw'!C9*'Coefficient Matrix raw'!$D$30</f>
        <v>-0.13548763991200799</v>
      </c>
      <c r="D9" s="6">
        <f>'Coefficient Matrix raw'!D9*'Coefficient Matrix raw'!$D$30</f>
        <v>-0.16233072026158099</v>
      </c>
      <c r="E9" s="6">
        <f>'Coefficient Matrix raw'!E9*'Coefficient Matrix raw'!$D$30</f>
        <v>-0.140253763603508</v>
      </c>
      <c r="F9" s="6">
        <f>'Coefficient Matrix raw'!F9*'Coefficient Matrix raw'!$D$30</f>
        <v>-0.129095216550146</v>
      </c>
      <c r="G9" s="6">
        <f>'Coefficient Matrix raw'!G9*'Coefficient Matrix raw'!$D$30</f>
        <v>-0.14568196169103201</v>
      </c>
      <c r="H9" s="6">
        <f>'Coefficient Matrix raw'!H9*'Coefficient Matrix raw'!$D$30</f>
        <v>-0.16611731397055901</v>
      </c>
      <c r="I9" s="6">
        <f>'Coefficient Matrix raw'!I9*'Coefficient Matrix raw'!$D$30</f>
        <v>0.50605710436439</v>
      </c>
      <c r="J9" s="6">
        <f>'Coefficient Matrix raw'!J9*'Coefficient Matrix raw'!$D$30</f>
        <v>-0.16647898323319599</v>
      </c>
      <c r="K9" s="6">
        <f>'Coefficient Matrix raw'!K9*'Coefficient Matrix raw'!$D$30</f>
        <v>-0.12582866886410299</v>
      </c>
      <c r="L9" s="6">
        <f>'Coefficient Matrix raw'!L9*'Coefficient Matrix raw'!$D$30</f>
        <v>-0.16422694205791499</v>
      </c>
      <c r="M9" s="6">
        <f>'Coefficient Matrix raw'!M9*'Coefficient Matrix raw'!$D$30</f>
        <v>-0.16520774888475001</v>
      </c>
      <c r="N9" s="6"/>
      <c r="O9" s="6"/>
      <c r="P9" s="6"/>
      <c r="Q9" s="6"/>
      <c r="R9" s="6"/>
      <c r="S9" s="6"/>
      <c r="T9" s="6"/>
      <c r="U9" s="6"/>
    </row>
    <row r="10" spans="1:21" x14ac:dyDescent="0.25">
      <c r="A10">
        <v>8</v>
      </c>
      <c r="B10" s="6">
        <f>'Coefficient Matrix raw'!B10*'Coefficient Matrix raw'!$D$30</f>
        <v>-0.163744704074861</v>
      </c>
      <c r="C10" s="6">
        <f>'Coefficient Matrix raw'!C10*'Coefficient Matrix raw'!$D$30</f>
        <v>-0.169388769172505</v>
      </c>
      <c r="D10" s="6">
        <f>'Coefficient Matrix raw'!D10*'Coefficient Matrix raw'!$D$30</f>
        <v>-0.21223142816103399</v>
      </c>
      <c r="E10" s="6">
        <f>'Coefficient Matrix raw'!E10*'Coefficient Matrix raw'!$D$30</f>
        <v>-0.97284429532375805</v>
      </c>
      <c r="F10" s="6">
        <f>'Coefficient Matrix raw'!F10*'Coefficient Matrix raw'!$D$30</f>
        <v>-0.167135231075693</v>
      </c>
      <c r="G10" s="6">
        <f>'Coefficient Matrix raw'!G10*'Coefficient Matrix raw'!$D$30</f>
        <v>-0.24092029799471301</v>
      </c>
      <c r="H10" s="6">
        <f>'Coefficient Matrix raw'!H10*'Coefficient Matrix raw'!$D$30</f>
        <v>-0.20608997615559699</v>
      </c>
      <c r="I10" s="6">
        <f>'Coefficient Matrix raw'!I10*'Coefficient Matrix raw'!$D$30</f>
        <v>-0.16647898323319599</v>
      </c>
      <c r="J10" s="6">
        <f>'Coefficient Matrix raw'!J10*'Coefficient Matrix raw'!$D$30</f>
        <v>0.73399438837272901</v>
      </c>
      <c r="K10" s="6">
        <f>'Coefficient Matrix raw'!K10*'Coefficient Matrix raw'!$D$30</f>
        <v>-0.17217906350058801</v>
      </c>
      <c r="L10" s="6">
        <f>'Coefficient Matrix raw'!L10*'Coefficient Matrix raw'!$D$30</f>
        <v>-0.206592058704441</v>
      </c>
      <c r="M10" s="6">
        <f>'Coefficient Matrix raw'!M10*'Coefficient Matrix raw'!$D$30</f>
        <v>-0.21289224348494201</v>
      </c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>
        <v>9</v>
      </c>
      <c r="B11" s="6">
        <f>'Coefficient Matrix raw'!B11*'Coefficient Matrix raw'!$D$30</f>
        <v>-0.14816334279111601</v>
      </c>
      <c r="C11" s="6">
        <f>'Coefficient Matrix raw'!C11*'Coefficient Matrix raw'!$D$30</f>
        <v>-0.15832488844432599</v>
      </c>
      <c r="D11" s="6">
        <f>'Coefficient Matrix raw'!D11*'Coefficient Matrix raw'!$D$30</f>
        <v>-0.12361617073128101</v>
      </c>
      <c r="E11" s="6">
        <f>'Coefficient Matrix raw'!E11*'Coefficient Matrix raw'!$D$30</f>
        <v>-0.11451542382419599</v>
      </c>
      <c r="F11" s="6">
        <f>'Coefficient Matrix raw'!F11*'Coefficient Matrix raw'!$D$30</f>
        <v>0.13581515503963101</v>
      </c>
      <c r="G11" s="6">
        <f>'Coefficient Matrix raw'!G11*'Coefficient Matrix raw'!$D$30</f>
        <v>-0.146690229807378</v>
      </c>
      <c r="H11" s="6">
        <f>'Coefficient Matrix raw'!H11*'Coefficient Matrix raw'!$D$30</f>
        <v>-0.195427707837284</v>
      </c>
      <c r="I11" s="6">
        <f>'Coefficient Matrix raw'!I11*'Coefficient Matrix raw'!$D$30</f>
        <v>-0.12582866886410299</v>
      </c>
      <c r="J11" s="6">
        <f>'Coefficient Matrix raw'!J11*'Coefficient Matrix raw'!$D$30</f>
        <v>-0.17217906350058801</v>
      </c>
      <c r="K11" s="6">
        <f>'Coefficient Matrix raw'!K11*'Coefficient Matrix raw'!$D$30</f>
        <v>0.54082421515043899</v>
      </c>
      <c r="L11" s="6">
        <f>'Coefficient Matrix raw'!L11*'Coefficient Matrix raw'!$D$30</f>
        <v>-0.18215130848967601</v>
      </c>
      <c r="M11" s="6">
        <f>'Coefficient Matrix raw'!M11*'Coefficient Matrix raw'!$D$30</f>
        <v>-0.17841594641980199</v>
      </c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>
        <v>10</v>
      </c>
      <c r="B12" s="6">
        <f>'Coefficient Matrix raw'!B12*'Coefficient Matrix raw'!$D$30</f>
        <v>-0.18109548550562099</v>
      </c>
      <c r="C12" s="6">
        <f>'Coefficient Matrix raw'!C12*'Coefficient Matrix raw'!$D$30</f>
        <v>-0.18274493999316599</v>
      </c>
      <c r="D12" s="6">
        <f>'Coefficient Matrix raw'!D12*'Coefficient Matrix raw'!$D$30</f>
        <v>-0.207747915311045</v>
      </c>
      <c r="E12" s="6">
        <f>'Coefficient Matrix raw'!E12*'Coefficient Matrix raw'!$D$30</f>
        <v>-0.16896995617593799</v>
      </c>
      <c r="F12" s="6">
        <f>'Coefficient Matrix raw'!F12*'Coefficient Matrix raw'!$D$30</f>
        <v>-0.13923892912740399</v>
      </c>
      <c r="G12" s="6">
        <f>'Coefficient Matrix raw'!G12*'Coefficient Matrix raw'!$D$30</f>
        <v>-0.25718088604675399</v>
      </c>
      <c r="H12" s="6">
        <f>'Coefficient Matrix raw'!H12*'Coefficient Matrix raw'!$D$30</f>
        <v>-0.24185719915224299</v>
      </c>
      <c r="I12" s="6">
        <f>'Coefficient Matrix raw'!I12*'Coefficient Matrix raw'!$D$30</f>
        <v>-0.16422694205791499</v>
      </c>
      <c r="J12" s="6">
        <f>'Coefficient Matrix raw'!J12*'Coefficient Matrix raw'!$D$30</f>
        <v>-0.206592058704441</v>
      </c>
      <c r="K12" s="6">
        <f>'Coefficient Matrix raw'!K12*'Coefficient Matrix raw'!$D$30</f>
        <v>-0.18215130848967601</v>
      </c>
      <c r="L12" s="6">
        <f>'Coefficient Matrix raw'!L12*'Coefficient Matrix raw'!$D$30</f>
        <v>0.8</v>
      </c>
      <c r="M12" s="6">
        <f>'Coefficient Matrix raw'!M12*'Coefficient Matrix raw'!$D$30</f>
        <v>-0.24235509406085801</v>
      </c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>
        <v>11</v>
      </c>
      <c r="B13" s="6">
        <f>'Coefficient Matrix raw'!B13*'Coefficient Matrix raw'!$D$30</f>
        <v>-0.170371431271755</v>
      </c>
      <c r="C13" s="6">
        <f>'Coefficient Matrix raw'!C13*'Coefficient Matrix raw'!$D$30</f>
        <v>-0.17867693913179999</v>
      </c>
      <c r="D13" s="6">
        <f>'Coefficient Matrix raw'!D13*'Coefficient Matrix raw'!$D$30</f>
        <v>-0.21556147677596099</v>
      </c>
      <c r="E13" s="6">
        <f>'Coefficient Matrix raw'!E13*'Coefficient Matrix raw'!$D$30</f>
        <v>-0.160707925005873</v>
      </c>
      <c r="F13" s="6">
        <f>'Coefficient Matrix raw'!F13*'Coefficient Matrix raw'!$D$30</f>
        <v>-0.13956070513942201</v>
      </c>
      <c r="G13" s="6">
        <f>'Coefficient Matrix raw'!G13*'Coefficient Matrix raw'!$D$30</f>
        <v>-0.24426307090479499</v>
      </c>
      <c r="H13" s="6">
        <f>'Coefficient Matrix raw'!H13*'Coefficient Matrix raw'!$D$30</f>
        <v>-0.24045154891103099</v>
      </c>
      <c r="I13" s="6">
        <f>'Coefficient Matrix raw'!I13*'Coefficient Matrix raw'!$D$30</f>
        <v>-0.16520774888475001</v>
      </c>
      <c r="J13" s="6">
        <f>'Coefficient Matrix raw'!J13*'Coefficient Matrix raw'!$D$30</f>
        <v>-0.21289224348494201</v>
      </c>
      <c r="K13" s="6">
        <f>'Coefficient Matrix raw'!K13*'Coefficient Matrix raw'!$D$30</f>
        <v>-0.17841594641980199</v>
      </c>
      <c r="L13" s="6">
        <f>'Coefficient Matrix raw'!L13*'Coefficient Matrix raw'!$D$30</f>
        <v>-0.24235509406085801</v>
      </c>
      <c r="M13" s="6">
        <f>'Coefficient Matrix raw'!M13*'Coefficient Matrix raw'!$D$30</f>
        <v>0.75525408074503098</v>
      </c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0083-1BB8-4094-9611-FF18B53EDF0E}">
  <dimension ref="A1:X29"/>
  <sheetViews>
    <sheetView zoomScale="130" zoomScaleNormal="130" workbookViewId="0">
      <selection activeCell="E14" sqref="E14"/>
    </sheetView>
  </sheetViews>
  <sheetFormatPr defaultRowHeight="15" x14ac:dyDescent="0.25"/>
  <cols>
    <col min="2" max="2" width="12.7109375" bestFit="1" customWidth="1"/>
    <col min="6" max="6" width="8.85546875" customWidth="1"/>
  </cols>
  <sheetData>
    <row r="1" spans="1:24" x14ac:dyDescent="0.25">
      <c r="D1" t="s">
        <v>4</v>
      </c>
      <c r="E1" t="s">
        <v>0</v>
      </c>
      <c r="F1" s="1"/>
    </row>
    <row r="2" spans="1:24" x14ac:dyDescent="0.25">
      <c r="A2" t="s">
        <v>0</v>
      </c>
      <c r="B2" t="s">
        <v>3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</row>
    <row r="3" spans="1:24" x14ac:dyDescent="0.25">
      <c r="A3">
        <v>0</v>
      </c>
      <c r="B3" s="3">
        <f>'Coefficient Matrix'!B2</f>
        <v>0.49655144348587499</v>
      </c>
      <c r="C3" s="2" t="s">
        <v>2</v>
      </c>
      <c r="D3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>
        <v>1</v>
      </c>
      <c r="B4" s="3">
        <f>'Coefficient Matrix'!C3</f>
        <v>-0.55030523486314398</v>
      </c>
      <c r="D4">
        <v>1</v>
      </c>
      <c r="E4" s="3">
        <f>'Coefficient Matrix'!B3</f>
        <v>-0.14799087463611499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>
        <v>2</v>
      </c>
      <c r="B5" s="3">
        <f>'Coefficient Matrix'!D4</f>
        <v>0.649567619833887</v>
      </c>
      <c r="D5">
        <v>2</v>
      </c>
      <c r="E5" s="3">
        <f>'Coefficient Matrix'!B4</f>
        <v>-0.132461692220329</v>
      </c>
      <c r="F5" s="3">
        <f>'Coefficient Matrix'!C4</f>
        <v>-0.150570304994084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>
        <v>3</v>
      </c>
      <c r="B6" s="3">
        <f>'Coefficient Matrix'!E5</f>
        <v>-0.47661880844131699</v>
      </c>
      <c r="D6">
        <v>3</v>
      </c>
      <c r="E6" s="3">
        <f>'Coefficient Matrix'!B5</f>
        <v>-0.13391522794893099</v>
      </c>
      <c r="F6" s="3">
        <f>'Coefficient Matrix'!C5</f>
        <v>-9.6130212417473507E-2</v>
      </c>
      <c r="G6" s="3">
        <f>'Coefficient Matrix'!D5</f>
        <v>-0.22417641271556099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>
        <v>4</v>
      </c>
      <c r="B7" s="3">
        <f>'Coefficient Matrix'!F6</f>
        <v>0.47216400450215801</v>
      </c>
      <c r="D7">
        <v>4</v>
      </c>
      <c r="E7" s="3">
        <f>'Coefficient Matrix'!B6</f>
        <v>-0.139198155975233</v>
      </c>
      <c r="F7" s="3">
        <f>'Coefficient Matrix'!C6</f>
        <v>-0.12937794162761501</v>
      </c>
      <c r="G7" s="3">
        <f>'Coefficient Matrix'!D6</f>
        <v>-0.178777977225547</v>
      </c>
      <c r="H7" s="3">
        <f>'Coefficient Matrix'!E6</f>
        <v>-0.13085614579393301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>
        <v>5</v>
      </c>
      <c r="B8" s="3">
        <f>'Coefficient Matrix'!G7</f>
        <v>0.77574638291633202</v>
      </c>
      <c r="D8">
        <v>5</v>
      </c>
      <c r="E8" s="3">
        <f>'Coefficient Matrix'!B7</f>
        <v>-0.16601289008280101</v>
      </c>
      <c r="F8" s="3">
        <f>'Coefficient Matrix'!C7</f>
        <v>-0.15312036716556399</v>
      </c>
      <c r="G8" s="3">
        <f>'Coefficient Matrix'!D7</f>
        <v>-0.30403599822665101</v>
      </c>
      <c r="H8" s="3">
        <f>'Coefficient Matrix'!E7</f>
        <v>-0.23551644200959601</v>
      </c>
      <c r="I8" s="3">
        <f>'Coefficient Matrix'!F7</f>
        <v>-0.17227640623002999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>
        <v>6</v>
      </c>
      <c r="B9" s="3">
        <f>'Coefficient Matrix'!H8</f>
        <v>-0.66974138339688205</v>
      </c>
      <c r="D9">
        <v>6</v>
      </c>
      <c r="E9" s="3">
        <f>'Coefficient Matrix'!B8</f>
        <v>-0.16689766678144399</v>
      </c>
      <c r="F9" s="3">
        <f>'Coefficient Matrix'!C8</f>
        <v>-0.18010302156981101</v>
      </c>
      <c r="G9" s="3">
        <f>'Coefficient Matrix'!D8</f>
        <v>-0.20350903856019101</v>
      </c>
      <c r="H9" s="3">
        <f>'Coefficient Matrix'!E8</f>
        <v>-0.137936030483682</v>
      </c>
      <c r="I9" s="3">
        <f>'Coefficient Matrix'!F8</f>
        <v>-0.17439331667721999</v>
      </c>
      <c r="J9" s="3">
        <f>'Coefficient Matrix'!G8</f>
        <v>-0.24653593974259499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>
        <v>7</v>
      </c>
      <c r="B10" s="3">
        <f>'Coefficient Matrix'!I9</f>
        <v>0.50605710436439</v>
      </c>
      <c r="D10">
        <v>7</v>
      </c>
      <c r="E10" s="3">
        <f>'Coefficient Matrix'!B9</f>
        <v>-0.132713022688497</v>
      </c>
      <c r="F10" s="3">
        <f>'Coefficient Matrix'!C9</f>
        <v>-0.13548763991200799</v>
      </c>
      <c r="G10" s="3">
        <f>'Coefficient Matrix'!D9</f>
        <v>-0.16233072026158099</v>
      </c>
      <c r="H10" s="3">
        <f>'Coefficient Matrix'!E9</f>
        <v>-0.140253763603508</v>
      </c>
      <c r="I10" s="3">
        <f>'Coefficient Matrix'!F9</f>
        <v>-0.129095216550146</v>
      </c>
      <c r="J10" s="3">
        <f>'Coefficient Matrix'!G9</f>
        <v>-0.14568196169103201</v>
      </c>
      <c r="K10" s="3">
        <f>'Coefficient Matrix'!H9</f>
        <v>-0.16611731397055901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>
        <v>8</v>
      </c>
      <c r="B11" s="3">
        <f>'Coefficient Matrix'!J10</f>
        <v>0.73399438837272901</v>
      </c>
      <c r="D11">
        <v>8</v>
      </c>
      <c r="E11" s="3">
        <f>'Coefficient Matrix'!B10</f>
        <v>-0.163744704074861</v>
      </c>
      <c r="F11" s="3">
        <f>'Coefficient Matrix'!C10</f>
        <v>-0.169388769172505</v>
      </c>
      <c r="G11" s="3">
        <f>'Coefficient Matrix'!D10</f>
        <v>-0.21223142816103399</v>
      </c>
      <c r="H11" s="3">
        <f>'Coefficient Matrix'!E10</f>
        <v>-0.97284429532375805</v>
      </c>
      <c r="I11" s="3">
        <f>'Coefficient Matrix'!F10</f>
        <v>-0.167135231075693</v>
      </c>
      <c r="J11" s="3">
        <f>'Coefficient Matrix'!G10</f>
        <v>-0.24092029799471301</v>
      </c>
      <c r="K11" s="3">
        <f>'Coefficient Matrix'!H10</f>
        <v>-0.20608997615559699</v>
      </c>
      <c r="L11" s="3">
        <f>'Coefficient Matrix'!I10</f>
        <v>-0.16647898323319599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>
        <v>9</v>
      </c>
      <c r="B12" s="3">
        <f>'Coefficient Matrix'!K11</f>
        <v>0.54082421515043899</v>
      </c>
      <c r="D12">
        <v>9</v>
      </c>
      <c r="E12" s="3">
        <f>'Coefficient Matrix'!B11</f>
        <v>-0.14816334279111601</v>
      </c>
      <c r="F12" s="3">
        <f>'Coefficient Matrix'!C11</f>
        <v>-0.15832488844432599</v>
      </c>
      <c r="G12" s="3">
        <f>'Coefficient Matrix'!D11</f>
        <v>-0.12361617073128101</v>
      </c>
      <c r="H12" s="3">
        <f>'Coefficient Matrix'!E11</f>
        <v>-0.11451542382419599</v>
      </c>
      <c r="I12" s="3">
        <f>'Coefficient Matrix'!F11</f>
        <v>0.13581515503963101</v>
      </c>
      <c r="J12" s="3">
        <f>'Coefficient Matrix'!G11</f>
        <v>-0.146690229807378</v>
      </c>
      <c r="K12" s="3">
        <f>'Coefficient Matrix'!H11</f>
        <v>-0.195427707837284</v>
      </c>
      <c r="L12" s="3">
        <f>'Coefficient Matrix'!I11</f>
        <v>-0.12582866886410299</v>
      </c>
      <c r="M12" s="3">
        <f>'Coefficient Matrix'!J11</f>
        <v>-0.17217906350058801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>
        <v>10</v>
      </c>
      <c r="B13" s="3">
        <f>'Coefficient Matrix'!L12</f>
        <v>0.8</v>
      </c>
      <c r="D13">
        <v>10</v>
      </c>
      <c r="E13" s="3">
        <f>'Coefficient Matrix'!B12</f>
        <v>-0.18109548550562099</v>
      </c>
      <c r="F13" s="3">
        <f>'Coefficient Matrix'!C12</f>
        <v>-0.18274493999316599</v>
      </c>
      <c r="G13" s="3">
        <f>'Coefficient Matrix'!D12</f>
        <v>-0.207747915311045</v>
      </c>
      <c r="H13" s="3">
        <f>'Coefficient Matrix'!E12</f>
        <v>-0.16896995617593799</v>
      </c>
      <c r="I13" s="3">
        <f>'Coefficient Matrix'!F12</f>
        <v>-0.13923892912740399</v>
      </c>
      <c r="J13" s="3">
        <f>'Coefficient Matrix'!G12</f>
        <v>-0.25718088604675399</v>
      </c>
      <c r="K13" s="3">
        <f>'Coefficient Matrix'!H12</f>
        <v>-0.24185719915224299</v>
      </c>
      <c r="L13" s="3">
        <f>'Coefficient Matrix'!I12</f>
        <v>-0.16422694205791499</v>
      </c>
      <c r="M13" s="3">
        <f>'Coefficient Matrix'!J12</f>
        <v>-0.206592058704441</v>
      </c>
      <c r="N13" s="3">
        <f>'Coefficient Matrix'!K12</f>
        <v>-0.18215130848967601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>
        <v>11</v>
      </c>
      <c r="B14" s="3">
        <f>'Coefficient Matrix'!M13</f>
        <v>0.75525408074503098</v>
      </c>
      <c r="D14">
        <v>11</v>
      </c>
      <c r="E14" s="3">
        <f>'Coefficient Matrix'!B13</f>
        <v>-0.170371431271755</v>
      </c>
      <c r="F14" s="3">
        <f>'Coefficient Matrix'!C13</f>
        <v>-0.17867693913179999</v>
      </c>
      <c r="G14" s="3">
        <f>'Coefficient Matrix'!D13</f>
        <v>-0.21556147677596099</v>
      </c>
      <c r="H14" s="3">
        <f>'Coefficient Matrix'!E13</f>
        <v>-0.160707925005873</v>
      </c>
      <c r="I14" s="3">
        <f>'Coefficient Matrix'!F13</f>
        <v>-0.13956070513942201</v>
      </c>
      <c r="J14" s="3">
        <f>'Coefficient Matrix'!G13</f>
        <v>-0.24426307090479499</v>
      </c>
      <c r="K14" s="3">
        <f>'Coefficient Matrix'!H13</f>
        <v>-0.24045154891103099</v>
      </c>
      <c r="L14" s="3">
        <f>'Coefficient Matrix'!I13</f>
        <v>-0.16520774888475001</v>
      </c>
      <c r="M14" s="3">
        <f>'Coefficient Matrix'!J13</f>
        <v>-0.21289224348494201</v>
      </c>
      <c r="N14" s="3">
        <f>'Coefficient Matrix'!K13</f>
        <v>-0.17841594641980199</v>
      </c>
      <c r="O14" s="3">
        <f>'Coefficient Matrix'!L13</f>
        <v>-0.24235509406085801</v>
      </c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>
        <v>12</v>
      </c>
      <c r="B15" s="3"/>
      <c r="D15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>
        <v>13</v>
      </c>
      <c r="B16" s="3"/>
      <c r="D16">
        <v>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>
        <v>14</v>
      </c>
      <c r="B17" s="3"/>
      <c r="D17">
        <v>14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>
        <v>15</v>
      </c>
      <c r="B18" s="3"/>
      <c r="D18">
        <v>15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>
        <v>16</v>
      </c>
      <c r="B19" s="3"/>
      <c r="D19">
        <v>16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>
        <v>17</v>
      </c>
      <c r="B20" s="3"/>
      <c r="D20">
        <v>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>
        <v>18</v>
      </c>
      <c r="B21" s="3"/>
      <c r="D21">
        <v>18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>
        <v>19</v>
      </c>
      <c r="B22" s="3"/>
      <c r="D22">
        <v>19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6" spans="1:24" x14ac:dyDescent="0.25">
      <c r="A26" t="s">
        <v>30</v>
      </c>
      <c r="B26">
        <f>MIN(B3:B22)</f>
        <v>-0.66974138339688205</v>
      </c>
    </row>
    <row r="27" spans="1:24" x14ac:dyDescent="0.25">
      <c r="A27" t="s">
        <v>31</v>
      </c>
      <c r="B27">
        <f>MAX(B3:B22)</f>
        <v>0.8</v>
      </c>
    </row>
    <row r="28" spans="1:24" x14ac:dyDescent="0.25">
      <c r="A28" t="s">
        <v>36</v>
      </c>
      <c r="B28" cm="1">
        <f t="array" ref="B28">MAX(ABS(B3:B22))</f>
        <v>0.8</v>
      </c>
    </row>
    <row r="29" spans="1:24" x14ac:dyDescent="0.25">
      <c r="B29">
        <f>1/B28</f>
        <v>1.25</v>
      </c>
    </row>
  </sheetData>
  <conditionalFormatting sqref="E3:X2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A33E-00A2-472F-A9C1-3A21D7C1D42D}">
  <dimension ref="A1:AB32"/>
  <sheetViews>
    <sheetView zoomScale="110" zoomScaleNormal="110" workbookViewId="0">
      <selection activeCell="F5" sqref="F5"/>
    </sheetView>
  </sheetViews>
  <sheetFormatPr defaultRowHeight="15" x14ac:dyDescent="0.25"/>
  <cols>
    <col min="2" max="2" width="13.5703125" bestFit="1" customWidth="1"/>
    <col min="9" max="9" width="8.85546875" customWidth="1"/>
  </cols>
  <sheetData>
    <row r="1" spans="1:28" x14ac:dyDescent="0.25">
      <c r="B1" t="s">
        <v>35</v>
      </c>
      <c r="D1" s="10">
        <v>1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</row>
    <row r="2" spans="1:28" ht="24" customHeight="1" x14ac:dyDescent="0.25">
      <c r="B2" t="s">
        <v>34</v>
      </c>
      <c r="D2" s="10">
        <v>3</v>
      </c>
      <c r="G2" t="s">
        <v>5</v>
      </c>
      <c r="H2" s="9">
        <f>IF(C5&gt;0,1,0)</f>
        <v>1</v>
      </c>
      <c r="I2" s="9">
        <f>IF(C6&gt;0,1,0)</f>
        <v>1</v>
      </c>
      <c r="J2" s="9">
        <f>IF(C7&gt;0,1,0)</f>
        <v>1</v>
      </c>
      <c r="K2" s="9">
        <f>IF(C8&gt;0,1,0)</f>
        <v>1</v>
      </c>
      <c r="L2" s="9">
        <f>IF(C9&gt;0,1,0)</f>
        <v>1</v>
      </c>
      <c r="M2" s="9">
        <f>IF(C10&gt;0,1,0)</f>
        <v>1</v>
      </c>
      <c r="N2" s="9">
        <f>IF(C11&gt;0,1,0)</f>
        <v>1</v>
      </c>
      <c r="O2" s="9">
        <f>IF(C12&gt;0,1,0)</f>
        <v>1</v>
      </c>
      <c r="P2" s="9">
        <f>IF(C13&gt;0,1,0)</f>
        <v>1</v>
      </c>
      <c r="Q2" s="9">
        <f>IF(C14&gt;0,1,0)</f>
        <v>1</v>
      </c>
      <c r="R2" s="9">
        <f>IF(C15&gt;0,1,0)</f>
        <v>1</v>
      </c>
      <c r="S2" s="9">
        <f>IF(C16&gt;0,1,0)</f>
        <v>1</v>
      </c>
      <c r="T2" s="9"/>
      <c r="U2" s="9"/>
      <c r="V2" s="9"/>
      <c r="W2" s="9"/>
      <c r="X2" s="9"/>
      <c r="Y2" s="9"/>
      <c r="Z2" s="9"/>
      <c r="AA2" s="9"/>
      <c r="AB2" s="9">
        <f>F32</f>
        <v>-32.097022622137281</v>
      </c>
    </row>
    <row r="3" spans="1:28" x14ac:dyDescent="0.25">
      <c r="G3" t="s">
        <v>4</v>
      </c>
      <c r="H3" t="s">
        <v>0</v>
      </c>
      <c r="I3" s="1"/>
    </row>
    <row r="4" spans="1:28" x14ac:dyDescent="0.25">
      <c r="A4" t="s">
        <v>0</v>
      </c>
      <c r="B4" t="s">
        <v>3</v>
      </c>
      <c r="C4" t="s">
        <v>1</v>
      </c>
      <c r="D4" t="s">
        <v>8</v>
      </c>
      <c r="H4" s="7">
        <v>0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7">
        <v>11</v>
      </c>
      <c r="T4" s="7">
        <v>12</v>
      </c>
      <c r="U4" s="7">
        <v>13</v>
      </c>
      <c r="V4" s="7">
        <v>14</v>
      </c>
      <c r="W4" s="7">
        <v>15</v>
      </c>
      <c r="X4" s="7">
        <v>16</v>
      </c>
      <c r="Y4" s="7">
        <v>17</v>
      </c>
      <c r="Z4" s="7">
        <v>18</v>
      </c>
      <c r="AA4" s="7">
        <v>19</v>
      </c>
    </row>
    <row r="5" spans="1:28" x14ac:dyDescent="0.25">
      <c r="A5">
        <v>0</v>
      </c>
      <c r="B5" s="4">
        <f>'Portfolio Coefficients'!B3*$D$1</f>
        <v>0.49655144348587499</v>
      </c>
      <c r="C5" s="5">
        <v>1</v>
      </c>
      <c r="D5">
        <f>B5*C5</f>
        <v>0.49655144348587499</v>
      </c>
      <c r="F5" s="2" t="s">
        <v>2</v>
      </c>
      <c r="G5" s="7">
        <v>0</v>
      </c>
      <c r="H5" s="3">
        <f>H$2*$C5*'Portfolio Coefficients'!E3*$D$2</f>
        <v>0</v>
      </c>
      <c r="I5" s="3">
        <f>I$2*$C5*'Portfolio Coefficients'!F3*$D$2</f>
        <v>0</v>
      </c>
      <c r="J5" s="3">
        <f>J$2*$C5*'Portfolio Coefficients'!G3*$D$2</f>
        <v>0</v>
      </c>
      <c r="K5" s="3">
        <f>K$2*$C5*'Portfolio Coefficients'!H3*$D$2</f>
        <v>0</v>
      </c>
      <c r="L5" s="3">
        <f>L$2*$C5*'Portfolio Coefficients'!I3*$D$2</f>
        <v>0</v>
      </c>
      <c r="M5" s="3">
        <f>M$2*$C5*'Portfolio Coefficients'!J3*$D$2</f>
        <v>0</v>
      </c>
      <c r="N5" s="3">
        <f>N$2*$C5*'Portfolio Coefficients'!K3*$D$2</f>
        <v>0</v>
      </c>
      <c r="O5" s="3">
        <f>O$2*$C5*'Portfolio Coefficients'!L3*$D$2</f>
        <v>0</v>
      </c>
      <c r="P5" s="3">
        <f>P$2*$C5*'Portfolio Coefficients'!M3*$D$2</f>
        <v>0</v>
      </c>
      <c r="Q5" s="3">
        <f>Q$2*$C5*'Portfolio Coefficients'!N3*$D$2</f>
        <v>0</v>
      </c>
      <c r="R5" s="3">
        <f>R$2*$C5*'Portfolio Coefficients'!O3*$D$2</f>
        <v>0</v>
      </c>
      <c r="S5" s="3">
        <f>S$2*$C5*'Portfolio Coefficients'!P3*$D$2</f>
        <v>0</v>
      </c>
      <c r="T5" s="3"/>
      <c r="U5" s="3"/>
      <c r="V5" s="3"/>
      <c r="W5" s="3"/>
      <c r="X5" s="3"/>
      <c r="Y5" s="3"/>
      <c r="Z5" s="3"/>
      <c r="AA5" s="3"/>
    </row>
    <row r="6" spans="1:28" x14ac:dyDescent="0.25">
      <c r="A6">
        <v>1</v>
      </c>
      <c r="B6" s="4">
        <f>'Portfolio Coefficients'!B4*$D$1</f>
        <v>-0.55030523486314398</v>
      </c>
      <c r="C6" s="5">
        <v>1</v>
      </c>
      <c r="D6">
        <f t="shared" ref="D6:D16" si="0">B6*C6</f>
        <v>-0.55030523486314398</v>
      </c>
      <c r="G6" s="7">
        <v>1</v>
      </c>
      <c r="H6" s="3">
        <f>H$2*$C6*'Portfolio Coefficients'!E4*$D$2</f>
        <v>-0.44397262390834497</v>
      </c>
      <c r="I6" s="3">
        <f>I$2*$C6*'Portfolio Coefficients'!F4*$D$2</f>
        <v>0</v>
      </c>
      <c r="J6" s="3">
        <f>J$2*$C6*'Portfolio Coefficients'!G4*$D$2</f>
        <v>0</v>
      </c>
      <c r="K6" s="3">
        <f>K$2*$C6*'Portfolio Coefficients'!H4*$D$2</f>
        <v>0</v>
      </c>
      <c r="L6" s="3">
        <f>L$2*$C6*'Portfolio Coefficients'!I4*$D$2</f>
        <v>0</v>
      </c>
      <c r="M6" s="3">
        <f>M$2*$C6*'Portfolio Coefficients'!J4*$D$2</f>
        <v>0</v>
      </c>
      <c r="N6" s="3">
        <f>N$2*$C6*'Portfolio Coefficients'!K4*$D$2</f>
        <v>0</v>
      </c>
      <c r="O6" s="3">
        <f>O$2*$C6*'Portfolio Coefficients'!L4*$D$2</f>
        <v>0</v>
      </c>
      <c r="P6" s="3">
        <f>P$2*$C6*'Portfolio Coefficients'!M4*$D$2</f>
        <v>0</v>
      </c>
      <c r="Q6" s="3">
        <f>Q$2*$C6*'Portfolio Coefficients'!N4*$D$2</f>
        <v>0</v>
      </c>
      <c r="R6" s="3">
        <f>R$2*$C6*'Portfolio Coefficients'!O4*$D$2</f>
        <v>0</v>
      </c>
      <c r="S6" s="3">
        <f>S$2*$C6*'Portfolio Coefficients'!P4*$D$2</f>
        <v>0</v>
      </c>
      <c r="T6" s="3"/>
      <c r="U6" s="3"/>
      <c r="V6" s="3"/>
      <c r="W6" s="3"/>
      <c r="X6" s="3"/>
      <c r="Y6" s="3"/>
      <c r="Z6" s="3"/>
      <c r="AA6" s="3"/>
    </row>
    <row r="7" spans="1:28" x14ac:dyDescent="0.25">
      <c r="A7">
        <v>2</v>
      </c>
      <c r="B7" s="4">
        <f>'Portfolio Coefficients'!B5*$D$1</f>
        <v>0.649567619833887</v>
      </c>
      <c r="C7" s="5">
        <v>1</v>
      </c>
      <c r="D7">
        <f t="shared" si="0"/>
        <v>0.649567619833887</v>
      </c>
      <c r="G7" s="7">
        <v>2</v>
      </c>
      <c r="H7" s="3">
        <f>H$2*$C7*'Portfolio Coefficients'!E5*$D$2</f>
        <v>-0.39738507666098699</v>
      </c>
      <c r="I7" s="3">
        <f>I$2*$C7*'Portfolio Coefficients'!F5*$D$2</f>
        <v>-0.45171091498225202</v>
      </c>
      <c r="J7" s="3">
        <f>J$2*$C7*'Portfolio Coefficients'!G5*$D$2</f>
        <v>0</v>
      </c>
      <c r="K7" s="3">
        <f>K$2*$C7*'Portfolio Coefficients'!H5*$D$2</f>
        <v>0</v>
      </c>
      <c r="L7" s="3">
        <f>L$2*$C7*'Portfolio Coefficients'!I5*$D$2</f>
        <v>0</v>
      </c>
      <c r="M7" s="3">
        <f>M$2*$C7*'Portfolio Coefficients'!J5*$D$2</f>
        <v>0</v>
      </c>
      <c r="N7" s="3">
        <f>N$2*$C7*'Portfolio Coefficients'!K5*$D$2</f>
        <v>0</v>
      </c>
      <c r="O7" s="3">
        <f>O$2*$C7*'Portfolio Coefficients'!L5*$D$2</f>
        <v>0</v>
      </c>
      <c r="P7" s="3">
        <f>P$2*$C7*'Portfolio Coefficients'!M5*$D$2</f>
        <v>0</v>
      </c>
      <c r="Q7" s="3">
        <f>Q$2*$C7*'Portfolio Coefficients'!N5*$D$2</f>
        <v>0</v>
      </c>
      <c r="R7" s="3">
        <f>R$2*$C7*'Portfolio Coefficients'!O5*$D$2</f>
        <v>0</v>
      </c>
      <c r="S7" s="3">
        <f>S$2*$C7*'Portfolio Coefficients'!P5*$D$2</f>
        <v>0</v>
      </c>
      <c r="T7" s="3"/>
      <c r="U7" s="3"/>
      <c r="V7" s="3"/>
      <c r="W7" s="3"/>
      <c r="X7" s="3"/>
      <c r="Y7" s="3"/>
      <c r="Z7" s="3"/>
      <c r="AA7" s="3"/>
    </row>
    <row r="8" spans="1:28" x14ac:dyDescent="0.25">
      <c r="A8">
        <v>3</v>
      </c>
      <c r="B8" s="4">
        <f>'Portfolio Coefficients'!B6*$D$1</f>
        <v>-0.47661880844131699</v>
      </c>
      <c r="C8" s="5">
        <v>1</v>
      </c>
      <c r="D8">
        <f t="shared" si="0"/>
        <v>-0.47661880844131699</v>
      </c>
      <c r="G8" s="7">
        <v>3</v>
      </c>
      <c r="H8" s="3">
        <f>H$2*$C8*'Portfolio Coefficients'!E6*$D$2</f>
        <v>-0.40174568384679299</v>
      </c>
      <c r="I8" s="3">
        <f>I$2*$C8*'Portfolio Coefficients'!F6*$D$2</f>
        <v>-0.28839063725242053</v>
      </c>
      <c r="J8" s="3">
        <f>J$2*$C8*'Portfolio Coefficients'!G6*$D$2</f>
        <v>-0.67252923814668297</v>
      </c>
      <c r="K8" s="3">
        <f>K$2*$C8*'Portfolio Coefficients'!H6*$D$2</f>
        <v>0</v>
      </c>
      <c r="L8" s="3">
        <f>L$2*$C8*'Portfolio Coefficients'!I6*$D$2</f>
        <v>0</v>
      </c>
      <c r="M8" s="3">
        <f>M$2*$C8*'Portfolio Coefficients'!J6*$D$2</f>
        <v>0</v>
      </c>
      <c r="N8" s="3">
        <f>N$2*$C8*'Portfolio Coefficients'!K6*$D$2</f>
        <v>0</v>
      </c>
      <c r="O8" s="3">
        <f>O$2*$C8*'Portfolio Coefficients'!L6*$D$2</f>
        <v>0</v>
      </c>
      <c r="P8" s="3">
        <f>P$2*$C8*'Portfolio Coefficients'!M6*$D$2</f>
        <v>0</v>
      </c>
      <c r="Q8" s="3">
        <f>Q$2*$C8*'Portfolio Coefficients'!N6*$D$2</f>
        <v>0</v>
      </c>
      <c r="R8" s="3">
        <f>R$2*$C8*'Portfolio Coefficients'!O6*$D$2</f>
        <v>0</v>
      </c>
      <c r="S8" s="3">
        <f>S$2*$C8*'Portfolio Coefficients'!P6*$D$2</f>
        <v>0</v>
      </c>
      <c r="T8" s="3"/>
      <c r="U8" s="3"/>
      <c r="V8" s="3"/>
      <c r="W8" s="3"/>
      <c r="X8" s="3"/>
      <c r="Y8" s="3"/>
      <c r="Z8" s="3"/>
      <c r="AA8" s="3"/>
    </row>
    <row r="9" spans="1:28" x14ac:dyDescent="0.25">
      <c r="A9">
        <v>4</v>
      </c>
      <c r="B9" s="4">
        <f>'Portfolio Coefficients'!B7*$D$1</f>
        <v>0.47216400450215801</v>
      </c>
      <c r="C9" s="5">
        <v>1</v>
      </c>
      <c r="D9">
        <f t="shared" si="0"/>
        <v>0.47216400450215801</v>
      </c>
      <c r="G9" s="7">
        <v>4</v>
      </c>
      <c r="H9" s="3">
        <f>H$2*$C9*'Portfolio Coefficients'!E7*$D$2</f>
        <v>-0.41759446792569899</v>
      </c>
      <c r="I9" s="3">
        <f>I$2*$C9*'Portfolio Coefficients'!F7*$D$2</f>
        <v>-0.38813382488284504</v>
      </c>
      <c r="J9" s="3">
        <f>J$2*$C9*'Portfolio Coefficients'!G7*$D$2</f>
        <v>-0.53633393167664101</v>
      </c>
      <c r="K9" s="3">
        <f>K$2*$C9*'Portfolio Coefficients'!H7*$D$2</f>
        <v>-0.39256843738179903</v>
      </c>
      <c r="L9" s="3">
        <f>L$2*$C9*'Portfolio Coefficients'!I7*$D$2</f>
        <v>0</v>
      </c>
      <c r="M9" s="3">
        <f>M$2*$C9*'Portfolio Coefficients'!J7*$D$2</f>
        <v>0</v>
      </c>
      <c r="N9" s="3">
        <f>N$2*$C9*'Portfolio Coefficients'!K7*$D$2</f>
        <v>0</v>
      </c>
      <c r="O9" s="3">
        <f>O$2*$C9*'Portfolio Coefficients'!L7*$D$2</f>
        <v>0</v>
      </c>
      <c r="P9" s="3">
        <f>P$2*$C9*'Portfolio Coefficients'!M7*$D$2</f>
        <v>0</v>
      </c>
      <c r="Q9" s="3">
        <f>Q$2*$C9*'Portfolio Coefficients'!N7*$D$2</f>
        <v>0</v>
      </c>
      <c r="R9" s="3">
        <f>R$2*$C9*'Portfolio Coefficients'!O7*$D$2</f>
        <v>0</v>
      </c>
      <c r="S9" s="3">
        <f>S$2*$C9*'Portfolio Coefficients'!P7*$D$2</f>
        <v>0</v>
      </c>
      <c r="T9" s="3"/>
      <c r="U9" s="3"/>
      <c r="V9" s="3"/>
      <c r="W9" s="3"/>
      <c r="X9" s="3"/>
      <c r="Y9" s="3"/>
      <c r="Z9" s="3"/>
      <c r="AA9" s="3"/>
    </row>
    <row r="10" spans="1:28" x14ac:dyDescent="0.25">
      <c r="A10">
        <v>5</v>
      </c>
      <c r="B10" s="4">
        <f>'Portfolio Coefficients'!B8*$D$1</f>
        <v>0.77574638291633202</v>
      </c>
      <c r="C10" s="5">
        <v>1</v>
      </c>
      <c r="D10">
        <f t="shared" si="0"/>
        <v>0.77574638291633202</v>
      </c>
      <c r="G10" s="7">
        <v>5</v>
      </c>
      <c r="H10" s="3">
        <f>H$2*$C10*'Portfolio Coefficients'!E8*$D$2</f>
        <v>-0.49803867024840304</v>
      </c>
      <c r="I10" s="3">
        <f>I$2*$C10*'Portfolio Coefficients'!F8*$D$2</f>
        <v>-0.45936110149669196</v>
      </c>
      <c r="J10" s="3">
        <f>J$2*$C10*'Portfolio Coefficients'!G8*$D$2</f>
        <v>-0.91210799467995307</v>
      </c>
      <c r="K10" s="3">
        <f>K$2*$C10*'Portfolio Coefficients'!H8*$D$2</f>
        <v>-0.70654932602878806</v>
      </c>
      <c r="L10" s="3">
        <f>L$2*$C10*'Portfolio Coefficients'!I8*$D$2</f>
        <v>-0.51682921869009002</v>
      </c>
      <c r="M10" s="3">
        <f>M$2*$C10*'Portfolio Coefficients'!J8*$D$2</f>
        <v>0</v>
      </c>
      <c r="N10" s="3">
        <f>N$2*$C10*'Portfolio Coefficients'!K8*$D$2</f>
        <v>0</v>
      </c>
      <c r="O10" s="3">
        <f>O$2*$C10*'Portfolio Coefficients'!L8*$D$2</f>
        <v>0</v>
      </c>
      <c r="P10" s="3">
        <f>P$2*$C10*'Portfolio Coefficients'!M8*$D$2</f>
        <v>0</v>
      </c>
      <c r="Q10" s="3">
        <f>Q$2*$C10*'Portfolio Coefficients'!N8*$D$2</f>
        <v>0</v>
      </c>
      <c r="R10" s="3">
        <f>R$2*$C10*'Portfolio Coefficients'!O8*$D$2</f>
        <v>0</v>
      </c>
      <c r="S10" s="3">
        <f>S$2*$C10*'Portfolio Coefficients'!P8*$D$2</f>
        <v>0</v>
      </c>
      <c r="T10" s="3"/>
      <c r="U10" s="3"/>
      <c r="V10" s="3"/>
      <c r="W10" s="3"/>
      <c r="X10" s="3"/>
      <c r="Y10" s="3"/>
      <c r="Z10" s="3"/>
      <c r="AA10" s="3"/>
    </row>
    <row r="11" spans="1:28" x14ac:dyDescent="0.25">
      <c r="A11">
        <v>6</v>
      </c>
      <c r="B11" s="4">
        <f>'Portfolio Coefficients'!B9*$D$1</f>
        <v>-0.66974138339688205</v>
      </c>
      <c r="C11" s="5">
        <v>1</v>
      </c>
      <c r="D11">
        <f t="shared" si="0"/>
        <v>-0.66974138339688205</v>
      </c>
      <c r="G11" s="7">
        <v>6</v>
      </c>
      <c r="H11" s="3">
        <f>H$2*$C11*'Portfolio Coefficients'!E9*$D$2</f>
        <v>-0.50069300034433195</v>
      </c>
      <c r="I11" s="3">
        <f>I$2*$C11*'Portfolio Coefficients'!F9*$D$2</f>
        <v>-0.54030906470943307</v>
      </c>
      <c r="J11" s="3">
        <f>J$2*$C11*'Portfolio Coefficients'!G9*$D$2</f>
        <v>-0.61052711568057305</v>
      </c>
      <c r="K11" s="3">
        <f>K$2*$C11*'Portfolio Coefficients'!H9*$D$2</f>
        <v>-0.41380809145104602</v>
      </c>
      <c r="L11" s="3">
        <f>L$2*$C11*'Portfolio Coefficients'!I9*$D$2</f>
        <v>-0.52317995003165996</v>
      </c>
      <c r="M11" s="3">
        <f>M$2*$C11*'Portfolio Coefficients'!J9*$D$2</f>
        <v>-0.73960781922778496</v>
      </c>
      <c r="N11" s="3">
        <f>N$2*$C11*'Portfolio Coefficients'!K9*$D$2</f>
        <v>0</v>
      </c>
      <c r="O11" s="3">
        <f>O$2*$C11*'Portfolio Coefficients'!L9*$D$2</f>
        <v>0</v>
      </c>
      <c r="P11" s="3">
        <f>P$2*$C11*'Portfolio Coefficients'!M9*$D$2</f>
        <v>0</v>
      </c>
      <c r="Q11" s="3">
        <f>Q$2*$C11*'Portfolio Coefficients'!N9*$D$2</f>
        <v>0</v>
      </c>
      <c r="R11" s="3">
        <f>R$2*$C11*'Portfolio Coefficients'!O9*$D$2</f>
        <v>0</v>
      </c>
      <c r="S11" s="3">
        <f>S$2*$C11*'Portfolio Coefficients'!P9*$D$2</f>
        <v>0</v>
      </c>
      <c r="T11" s="3"/>
      <c r="U11" s="3"/>
      <c r="V11" s="3"/>
      <c r="W11" s="3"/>
      <c r="X11" s="3"/>
      <c r="Y11" s="3"/>
      <c r="Z11" s="3"/>
      <c r="AA11" s="3"/>
    </row>
    <row r="12" spans="1:28" x14ac:dyDescent="0.25">
      <c r="A12">
        <v>7</v>
      </c>
      <c r="B12" s="4">
        <f>'Portfolio Coefficients'!B10*$D$1</f>
        <v>0.50605710436439</v>
      </c>
      <c r="C12" s="5">
        <v>1</v>
      </c>
      <c r="D12">
        <f t="shared" si="0"/>
        <v>0.50605710436439</v>
      </c>
      <c r="G12" s="7">
        <v>7</v>
      </c>
      <c r="H12" s="3">
        <f>H$2*$C12*'Portfolio Coefficients'!E10*$D$2</f>
        <v>-0.39813906806549099</v>
      </c>
      <c r="I12" s="3">
        <f>I$2*$C12*'Portfolio Coefficients'!F10*$D$2</f>
        <v>-0.406462919736024</v>
      </c>
      <c r="J12" s="3">
        <f>J$2*$C12*'Portfolio Coefficients'!G10*$D$2</f>
        <v>-0.48699216078474294</v>
      </c>
      <c r="K12" s="3">
        <f>K$2*$C12*'Portfolio Coefficients'!H10*$D$2</f>
        <v>-0.42076129081052399</v>
      </c>
      <c r="L12" s="3">
        <f>L$2*$C12*'Portfolio Coefficients'!I10*$D$2</f>
        <v>-0.38728564965043799</v>
      </c>
      <c r="M12" s="3">
        <f>M$2*$C12*'Portfolio Coefficients'!J10*$D$2</f>
        <v>-0.43704588507309605</v>
      </c>
      <c r="N12" s="3">
        <f>N$2*$C12*'Portfolio Coefficients'!K10*$D$2</f>
        <v>-0.49835194191167703</v>
      </c>
      <c r="O12" s="3">
        <f>O$2*$C12*'Portfolio Coefficients'!L10*$D$2</f>
        <v>0</v>
      </c>
      <c r="P12" s="3">
        <f>P$2*$C12*'Portfolio Coefficients'!M10*$D$2</f>
        <v>0</v>
      </c>
      <c r="Q12" s="3">
        <f>Q$2*$C12*'Portfolio Coefficients'!N10*$D$2</f>
        <v>0</v>
      </c>
      <c r="R12" s="3">
        <f>R$2*$C12*'Portfolio Coefficients'!O10*$D$2</f>
        <v>0</v>
      </c>
      <c r="S12" s="3">
        <f>S$2*$C12*'Portfolio Coefficients'!P10*$D$2</f>
        <v>0</v>
      </c>
      <c r="T12" s="3"/>
      <c r="U12" s="3"/>
      <c r="V12" s="3"/>
      <c r="W12" s="3"/>
      <c r="X12" s="3"/>
      <c r="Y12" s="3"/>
      <c r="Z12" s="3"/>
      <c r="AA12" s="3"/>
    </row>
    <row r="13" spans="1:28" x14ac:dyDescent="0.25">
      <c r="A13">
        <v>8</v>
      </c>
      <c r="B13" s="4">
        <f>'Portfolio Coefficients'!B11*$D$1</f>
        <v>0.73399438837272901</v>
      </c>
      <c r="C13" s="5">
        <v>1</v>
      </c>
      <c r="D13">
        <f t="shared" si="0"/>
        <v>0.73399438837272901</v>
      </c>
      <c r="G13" s="7">
        <v>8</v>
      </c>
      <c r="H13" s="3">
        <f>H$2*$C13*'Portfolio Coefficients'!E11*$D$2</f>
        <v>-0.49123411222458302</v>
      </c>
      <c r="I13" s="3">
        <f>I$2*$C13*'Portfolio Coefficients'!F11*$D$2</f>
        <v>-0.50816630751751501</v>
      </c>
      <c r="J13" s="3">
        <f>J$2*$C13*'Portfolio Coefficients'!G11*$D$2</f>
        <v>-0.63669428448310195</v>
      </c>
      <c r="K13" s="3">
        <f>K$2*$C13*'Portfolio Coefficients'!H11*$D$2</f>
        <v>-2.918532885971274</v>
      </c>
      <c r="L13" s="3">
        <f>L$2*$C13*'Portfolio Coefficients'!I11*$D$2</f>
        <v>-0.50140569322707895</v>
      </c>
      <c r="M13" s="3">
        <f>M$2*$C13*'Portfolio Coefficients'!J11*$D$2</f>
        <v>-0.72276089398413901</v>
      </c>
      <c r="N13" s="3">
        <f>N$2*$C13*'Portfolio Coefficients'!K11*$D$2</f>
        <v>-0.61826992846679096</v>
      </c>
      <c r="O13" s="3">
        <f>O$2*$C13*'Portfolio Coefficients'!L11*$D$2</f>
        <v>-0.49943694969958796</v>
      </c>
      <c r="P13" s="3">
        <f>P$2*$C13*'Portfolio Coefficients'!M11*$D$2</f>
        <v>0</v>
      </c>
      <c r="Q13" s="3">
        <f>Q$2*$C13*'Portfolio Coefficients'!N11*$D$2</f>
        <v>0</v>
      </c>
      <c r="R13" s="3">
        <f>R$2*$C13*'Portfolio Coefficients'!O11*$D$2</f>
        <v>0</v>
      </c>
      <c r="S13" s="3">
        <f>S$2*$C13*'Portfolio Coefficients'!P11*$D$2</f>
        <v>0</v>
      </c>
      <c r="T13" s="3"/>
      <c r="U13" s="3"/>
      <c r="V13" s="3"/>
      <c r="W13" s="3"/>
      <c r="X13" s="3"/>
      <c r="Y13" s="3"/>
      <c r="Z13" s="3"/>
      <c r="AA13" s="3"/>
    </row>
    <row r="14" spans="1:28" x14ac:dyDescent="0.25">
      <c r="A14">
        <v>9</v>
      </c>
      <c r="B14" s="4">
        <f>'Portfolio Coefficients'!B12*$D$1</f>
        <v>0.54082421515043899</v>
      </c>
      <c r="C14" s="5">
        <v>1</v>
      </c>
      <c r="D14">
        <f t="shared" si="0"/>
        <v>0.54082421515043899</v>
      </c>
      <c r="G14" s="7">
        <v>9</v>
      </c>
      <c r="H14" s="3">
        <f>H$2*$C14*'Portfolio Coefficients'!E12*$D$2</f>
        <v>-0.44449002837334806</v>
      </c>
      <c r="I14" s="3">
        <f>I$2*$C14*'Portfolio Coefficients'!F12*$D$2</f>
        <v>-0.47497466533297794</v>
      </c>
      <c r="J14" s="3">
        <f>J$2*$C14*'Portfolio Coefficients'!G12*$D$2</f>
        <v>-0.37084851219384302</v>
      </c>
      <c r="K14" s="3">
        <f>K$2*$C14*'Portfolio Coefficients'!H12*$D$2</f>
        <v>-0.34354627147258798</v>
      </c>
      <c r="L14" s="3">
        <f>L$2*$C14*'Portfolio Coefficients'!I12*$D$2</f>
        <v>0.40744546511889301</v>
      </c>
      <c r="M14" s="3">
        <f>M$2*$C14*'Portfolio Coefficients'!J12*$D$2</f>
        <v>-0.44007068942213401</v>
      </c>
      <c r="N14" s="3">
        <f>N$2*$C14*'Portfolio Coefficients'!K12*$D$2</f>
        <v>-0.58628312351185197</v>
      </c>
      <c r="O14" s="3">
        <f>O$2*$C14*'Portfolio Coefficients'!L12*$D$2</f>
        <v>-0.37748600659230896</v>
      </c>
      <c r="P14" s="3">
        <f>P$2*$C14*'Portfolio Coefficients'!M12*$D$2</f>
        <v>-0.51653719050176405</v>
      </c>
      <c r="Q14" s="3">
        <f>Q$2*$C14*'Portfolio Coefficients'!N12*$D$2</f>
        <v>0</v>
      </c>
      <c r="R14" s="3">
        <f>R$2*$C14*'Portfolio Coefficients'!O12*$D$2</f>
        <v>0</v>
      </c>
      <c r="S14" s="3">
        <f>S$2*$C14*'Portfolio Coefficients'!P12*$D$2</f>
        <v>0</v>
      </c>
      <c r="T14" s="3"/>
      <c r="U14" s="3"/>
      <c r="V14" s="3"/>
      <c r="W14" s="3"/>
      <c r="X14" s="3"/>
      <c r="Y14" s="3"/>
      <c r="Z14" s="3"/>
      <c r="AA14" s="3"/>
    </row>
    <row r="15" spans="1:28" x14ac:dyDescent="0.25">
      <c r="A15">
        <v>10</v>
      </c>
      <c r="B15" s="4">
        <f>'Portfolio Coefficients'!B13*$D$1</f>
        <v>0.8</v>
      </c>
      <c r="C15" s="5">
        <v>1</v>
      </c>
      <c r="D15">
        <f t="shared" si="0"/>
        <v>0.8</v>
      </c>
      <c r="G15" s="7">
        <v>10</v>
      </c>
      <c r="H15" s="3">
        <f>H$2*$C15*'Portfolio Coefficients'!E13*$D$2</f>
        <v>-0.54328645651686291</v>
      </c>
      <c r="I15" s="3">
        <f>I$2*$C15*'Portfolio Coefficients'!F13*$D$2</f>
        <v>-0.54823481997949797</v>
      </c>
      <c r="J15" s="3">
        <f>J$2*$C15*'Portfolio Coefficients'!G13*$D$2</f>
        <v>-0.62324374593313503</v>
      </c>
      <c r="K15" s="3">
        <f>K$2*$C15*'Portfolio Coefficients'!H13*$D$2</f>
        <v>-0.50690986852781394</v>
      </c>
      <c r="L15" s="3">
        <f>L$2*$C15*'Portfolio Coefficients'!I13*$D$2</f>
        <v>-0.41771678738221196</v>
      </c>
      <c r="M15" s="3">
        <f>M$2*$C15*'Portfolio Coefficients'!J13*$D$2</f>
        <v>-0.77154265814026202</v>
      </c>
      <c r="N15" s="3">
        <f>N$2*$C15*'Portfolio Coefficients'!K13*$D$2</f>
        <v>-0.72557159745672895</v>
      </c>
      <c r="O15" s="3">
        <f>O$2*$C15*'Portfolio Coefficients'!L13*$D$2</f>
        <v>-0.49268082617374498</v>
      </c>
      <c r="P15" s="3">
        <f>P$2*$C15*'Portfolio Coefficients'!M13*$D$2</f>
        <v>-0.61977617611332303</v>
      </c>
      <c r="Q15" s="3">
        <f>Q$2*$C15*'Portfolio Coefficients'!N13*$D$2</f>
        <v>-0.54645392546902805</v>
      </c>
      <c r="R15" s="3">
        <f>R$2*$C15*'Portfolio Coefficients'!O13*$D$2</f>
        <v>0</v>
      </c>
      <c r="S15" s="3">
        <f>S$2*$C15*'Portfolio Coefficients'!P13*$D$2</f>
        <v>0</v>
      </c>
      <c r="T15" s="3"/>
      <c r="U15" s="3"/>
      <c r="V15" s="3"/>
      <c r="W15" s="3"/>
      <c r="X15" s="3"/>
      <c r="Y15" s="3"/>
      <c r="Z15" s="3"/>
      <c r="AA15" s="3"/>
    </row>
    <row r="16" spans="1:28" x14ac:dyDescent="0.25">
      <c r="A16">
        <v>11</v>
      </c>
      <c r="B16" s="4">
        <f>'Portfolio Coefficients'!B14*$D$1</f>
        <v>0.75525408074503098</v>
      </c>
      <c r="C16" s="5">
        <v>1</v>
      </c>
      <c r="D16">
        <f t="shared" si="0"/>
        <v>0.75525408074503098</v>
      </c>
      <c r="G16" s="7">
        <v>11</v>
      </c>
      <c r="H16" s="3">
        <f>H$2*$C16*'Portfolio Coefficients'!E14*$D$2</f>
        <v>-0.51111429381526496</v>
      </c>
      <c r="I16" s="3">
        <f>I$2*$C16*'Portfolio Coefficients'!F14*$D$2</f>
        <v>-0.53603081739540004</v>
      </c>
      <c r="J16" s="3">
        <f>J$2*$C16*'Portfolio Coefficients'!G14*$D$2</f>
        <v>-0.64668443032788292</v>
      </c>
      <c r="K16" s="3">
        <f>K$2*$C16*'Portfolio Coefficients'!H14*$D$2</f>
        <v>-0.48212377501761899</v>
      </c>
      <c r="L16" s="3">
        <f>L$2*$C16*'Portfolio Coefficients'!I14*$D$2</f>
        <v>-0.41868211541826605</v>
      </c>
      <c r="M16" s="3">
        <f>M$2*$C16*'Portfolio Coefficients'!J14*$D$2</f>
        <v>-0.73278921271438491</v>
      </c>
      <c r="N16" s="3">
        <f>N$2*$C16*'Portfolio Coefficients'!K14*$D$2</f>
        <v>-0.72135464673309291</v>
      </c>
      <c r="O16" s="3">
        <f>O$2*$C16*'Portfolio Coefficients'!L14*$D$2</f>
        <v>-0.49562324665425006</v>
      </c>
      <c r="P16" s="3">
        <f>P$2*$C16*'Portfolio Coefficients'!M14*$D$2</f>
        <v>-0.63867673045482598</v>
      </c>
      <c r="Q16" s="3">
        <f>Q$2*$C16*'Portfolio Coefficients'!N14*$D$2</f>
        <v>-0.535247839259406</v>
      </c>
      <c r="R16" s="3">
        <f>R$2*$C16*'Portfolio Coefficients'!O14*$D$2</f>
        <v>-0.72706528218257405</v>
      </c>
      <c r="S16" s="3">
        <f>S$2*$C16*'Portfolio Coefficients'!P14*$D$2</f>
        <v>0</v>
      </c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>
        <v>12</v>
      </c>
      <c r="B17" s="4"/>
      <c r="C17" s="5"/>
      <c r="G17" s="7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>
        <v>13</v>
      </c>
      <c r="B18" s="4"/>
      <c r="C18" s="5"/>
      <c r="G18" s="7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>
        <v>14</v>
      </c>
      <c r="B19" s="4"/>
      <c r="C19" s="5"/>
      <c r="G19" s="7">
        <v>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>
        <v>15</v>
      </c>
      <c r="B20" s="4"/>
      <c r="C20" s="5"/>
      <c r="G20" s="7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>
        <v>16</v>
      </c>
      <c r="B21" s="4"/>
      <c r="C21" s="5"/>
      <c r="G21" s="7">
        <v>16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>
        <v>17</v>
      </c>
      <c r="B22" s="4"/>
      <c r="C22" s="5"/>
      <c r="G22" s="7">
        <v>17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>
        <v>18</v>
      </c>
      <c r="B23" s="4"/>
      <c r="C23" s="5"/>
      <c r="G23" s="7">
        <v>18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>
        <v>19</v>
      </c>
      <c r="B24" s="4"/>
      <c r="C24" s="5"/>
      <c r="G24" s="7">
        <v>19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B25" s="4"/>
      <c r="C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7" spans="1:27" x14ac:dyDescent="0.25">
      <c r="H27">
        <f>SUM(H5:H24)</f>
        <v>-5.0476934819301089</v>
      </c>
      <c r="I27">
        <f t="shared" ref="I27:AA27" si="1">SUM(I5:I24)</f>
        <v>-4.601775073285058</v>
      </c>
      <c r="J27">
        <f t="shared" si="1"/>
        <v>-5.4959614139065556</v>
      </c>
      <c r="K27">
        <f t="shared" si="1"/>
        <v>-6.1847999466614523</v>
      </c>
      <c r="L27">
        <f t="shared" si="1"/>
        <v>-2.3576539492808517</v>
      </c>
      <c r="M27">
        <f t="shared" si="1"/>
        <v>-3.8438171585618006</v>
      </c>
      <c r="N27">
        <f t="shared" si="1"/>
        <v>-3.1498312380801421</v>
      </c>
      <c r="O27">
        <f t="shared" si="1"/>
        <v>-1.865227029119892</v>
      </c>
      <c r="P27">
        <f t="shared" si="1"/>
        <v>-1.7749900970699131</v>
      </c>
      <c r="Q27">
        <f t="shared" si="1"/>
        <v>-1.0817017647284342</v>
      </c>
      <c r="R27">
        <f t="shared" si="1"/>
        <v>-0.72706528218257405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</row>
    <row r="28" spans="1:27" ht="77.45" customHeight="1" x14ac:dyDescent="0.25"/>
    <row r="29" spans="1:27" x14ac:dyDescent="0.25">
      <c r="D29" s="3">
        <f>SUM(D5:D16)</f>
        <v>4.0334938126694979</v>
      </c>
      <c r="H29" s="3">
        <f>SUM(H27:AA27)</f>
        <v>-36.130516434806779</v>
      </c>
    </row>
    <row r="31" spans="1:27" ht="77.45" customHeight="1" x14ac:dyDescent="0.25"/>
    <row r="32" spans="1:27" x14ac:dyDescent="0.25">
      <c r="E32" t="s">
        <v>7</v>
      </c>
      <c r="F32" s="3">
        <f>D29+H29</f>
        <v>-32.097022622137281</v>
      </c>
      <c r="G32" t="s">
        <v>6</v>
      </c>
    </row>
  </sheetData>
  <phoneticPr fontId="4" type="noConversion"/>
  <conditionalFormatting sqref="H5:AA2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:D2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:B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8946-78CD-451A-9757-7DF88B84AD6E}">
  <dimension ref="A1:U24"/>
  <sheetViews>
    <sheetView zoomScale="90" zoomScaleNormal="90" workbookViewId="0">
      <selection activeCell="H29" sqref="H29"/>
    </sheetView>
  </sheetViews>
  <sheetFormatPr defaultRowHeight="15" x14ac:dyDescent="0.25"/>
  <sheetData>
    <row r="1" spans="1:21" x14ac:dyDescent="0.25">
      <c r="B1">
        <f>'[1]Dwave 28 asset chimera filter '!B1</f>
        <v>0</v>
      </c>
      <c r="C1">
        <f>'[1]Dwave 28 asset chimera filter '!C1</f>
        <v>1</v>
      </c>
      <c r="D1">
        <f>'[1]Dwave 28 asset chimera filter '!D1</f>
        <v>2</v>
      </c>
      <c r="E1">
        <f>'[1]Dwave 28 asset chimera filter '!E1</f>
        <v>3</v>
      </c>
      <c r="F1">
        <f>'[1]Dwave 28 asset chimera filter '!F1</f>
        <v>4</v>
      </c>
      <c r="G1">
        <f>'[1]Dwave 28 asset chimera filter '!G1</f>
        <v>5</v>
      </c>
      <c r="H1">
        <f>'[1]Dwave 28 asset chimera filter '!H1</f>
        <v>6</v>
      </c>
      <c r="I1">
        <f>'[1]Dwave 28 asset chimera filter '!I1</f>
        <v>7</v>
      </c>
      <c r="J1">
        <f>'[1]Dwave 28 asset chimera filter '!J1</f>
        <v>8</v>
      </c>
      <c r="K1">
        <f>'[1]Dwave 28 asset chimera filter '!K1</f>
        <v>9</v>
      </c>
      <c r="L1">
        <f>'[1]Dwave 28 asset chimera filter '!L1</f>
        <v>10</v>
      </c>
      <c r="M1">
        <f>'[1]Dwave 28 asset chimera filter '!M1</f>
        <v>11</v>
      </c>
      <c r="N1">
        <f>'[1]Dwave 28 asset chimera filter '!N1</f>
        <v>12</v>
      </c>
      <c r="O1">
        <f>'[1]Dwave 28 asset chimera filter '!O1</f>
        <v>13</v>
      </c>
      <c r="P1">
        <f>'[1]Dwave 28 asset chimera filter '!P1</f>
        <v>14</v>
      </c>
      <c r="Q1">
        <f>'[1]Dwave 28 asset chimera filter '!Q1</f>
        <v>15</v>
      </c>
      <c r="R1">
        <f>'[1]Dwave 28 asset chimera filter '!R1</f>
        <v>16</v>
      </c>
      <c r="S1">
        <f>'[1]Dwave 28 asset chimera filter '!S1</f>
        <v>17</v>
      </c>
      <c r="T1">
        <f>'[1]Dwave 28 asset chimera filter '!T1</f>
        <v>18</v>
      </c>
      <c r="U1">
        <f>'[1]Dwave 28 asset chimera filter '!U1</f>
        <v>19</v>
      </c>
    </row>
    <row r="2" spans="1:21" x14ac:dyDescent="0.25">
      <c r="A2">
        <f>'[1]Dwave 28 asset chimera filter '!A2</f>
        <v>0</v>
      </c>
      <c r="B2">
        <f>'[1]Dwave 28 asset chimera filter '!B2*'[1]Covar Expand'!B2</f>
        <v>0.29550353382820499</v>
      </c>
      <c r="C2">
        <f>'[1]Dwave 28 asset chimera filter '!C2*'[1]Covar Expand'!C2</f>
        <v>0</v>
      </c>
      <c r="D2">
        <f>'[1]Dwave 28 asset chimera filter '!D2*'[1]Covar Expand'!D2</f>
        <v>0</v>
      </c>
      <c r="E2">
        <f>'[1]Dwave 28 asset chimera filter '!E2*'[1]Covar Expand'!E2</f>
        <v>0</v>
      </c>
      <c r="F2">
        <f>'[1]Dwave 28 asset chimera filter '!F2*'[1]Covar Expand'!F2</f>
        <v>-0.1066633518881973</v>
      </c>
      <c r="G2">
        <f>'[1]Dwave 28 asset chimera filter '!G2*'[1]Covar Expand'!G2</f>
        <v>1.2368358359455111E-2</v>
      </c>
      <c r="H2">
        <f>'[1]Dwave 28 asset chimera filter '!H2*'[1]Covar Expand'!H2</f>
        <v>5.9357123247358201E-2</v>
      </c>
      <c r="I2">
        <f>'[1]Dwave 28 asset chimera filter '!I2*'[1]Covar Expand'!I2</f>
        <v>0.15663292083691802</v>
      </c>
      <c r="J2">
        <f>'[1]Dwave 28 asset chimera filter '!J2*'[1]Covar Expand'!J2</f>
        <v>0</v>
      </c>
      <c r="K2">
        <f>'[1]Dwave 28 asset chimera filter '!K2*'[1]Covar Expand'!K2</f>
        <v>0</v>
      </c>
      <c r="L2">
        <f>'[1]Dwave 28 asset chimera filter '!L2*'[1]Covar Expand'!L2</f>
        <v>0</v>
      </c>
      <c r="M2">
        <f>'[1]Dwave 28 asset chimera filter '!M2*'[1]Covar Expand'!M2</f>
        <v>0</v>
      </c>
      <c r="N2">
        <f>'[1]Dwave 28 asset chimera filter '!N2*'[1]Covar Expand'!N2</f>
        <v>0</v>
      </c>
      <c r="O2">
        <f>'[1]Dwave 28 asset chimera filter '!O2*'[1]Covar Expand'!O2</f>
        <v>0</v>
      </c>
      <c r="P2">
        <f>'[1]Dwave 28 asset chimera filter '!P2*'[1]Covar Expand'!P2</f>
        <v>0</v>
      </c>
      <c r="Q2">
        <f>'[1]Dwave 28 asset chimera filter '!Q2*'[1]Covar Expand'!Q2</f>
        <v>0</v>
      </c>
      <c r="R2">
        <f>'[1]Dwave 28 asset chimera filter '!R2*'[1]Covar Expand'!R2</f>
        <v>0</v>
      </c>
      <c r="S2">
        <f>'[1]Dwave 28 asset chimera filter '!S2*'[1]Covar Expand'!S2</f>
        <v>0</v>
      </c>
      <c r="T2">
        <f>'[1]Dwave 28 asset chimera filter '!T2*'[1]Covar Expand'!T2</f>
        <v>0</v>
      </c>
      <c r="U2">
        <f>'[1]Dwave 28 asset chimera filter '!U2*'[1]Covar Expand'!U2</f>
        <v>0</v>
      </c>
    </row>
    <row r="3" spans="1:21" x14ac:dyDescent="0.25">
      <c r="A3">
        <f>'[1]Dwave 28 asset chimera filter '!A3</f>
        <v>1</v>
      </c>
      <c r="B3">
        <f>'[1]Dwave 28 asset chimera filter '!B3*'[1]Covar Expand'!B3</f>
        <v>0</v>
      </c>
      <c r="C3">
        <f>'[1]Dwave 28 asset chimera filter '!C3*'[1]Covar Expand'!C3</f>
        <v>0.2696549385936225</v>
      </c>
      <c r="D3">
        <f>'[1]Dwave 28 asset chimera filter '!D3*'[1]Covar Expand'!D3</f>
        <v>0</v>
      </c>
      <c r="E3">
        <f>'[1]Dwave 28 asset chimera filter '!E3*'[1]Covar Expand'!E3</f>
        <v>0</v>
      </c>
      <c r="F3">
        <f>'[1]Dwave 28 asset chimera filter '!F3*'[1]Covar Expand'!F3</f>
        <v>-0.23187030141045301</v>
      </c>
      <c r="G3">
        <f>'[1]Dwave 28 asset chimera filter '!G3*'[1]Covar Expand'!G3</f>
        <v>-0.1490960326226892</v>
      </c>
      <c r="H3">
        <f>'[1]Dwave 28 asset chimera filter '!H3*'[1]Covar Expand'!H3</f>
        <v>-0.10546053689220106</v>
      </c>
      <c r="I3">
        <f>'[1]Dwave 28 asset chimera filter '!I3*'[1]Covar Expand'!I3</f>
        <v>2.2518259020411449E-2</v>
      </c>
      <c r="J3">
        <f>'[1]Dwave 28 asset chimera filter '!J3*'[1]Covar Expand'!J3</f>
        <v>0</v>
      </c>
      <c r="K3">
        <f>'[1]Dwave 28 asset chimera filter '!K3*'[1]Covar Expand'!K3</f>
        <v>0</v>
      </c>
      <c r="L3">
        <f>'[1]Dwave 28 asset chimera filter '!L3*'[1]Covar Expand'!L3</f>
        <v>0</v>
      </c>
      <c r="M3">
        <f>'[1]Dwave 28 asset chimera filter '!M3*'[1]Covar Expand'!M3</f>
        <v>0</v>
      </c>
      <c r="N3">
        <f>'[1]Dwave 28 asset chimera filter '!N3*'[1]Covar Expand'!N3</f>
        <v>0</v>
      </c>
      <c r="O3">
        <f>'[1]Dwave 28 asset chimera filter '!O3*'[1]Covar Expand'!O3</f>
        <v>0</v>
      </c>
      <c r="P3">
        <f>'[1]Dwave 28 asset chimera filter '!P3*'[1]Covar Expand'!P3</f>
        <v>0</v>
      </c>
      <c r="Q3">
        <f>'[1]Dwave 28 asset chimera filter '!Q3*'[1]Covar Expand'!Q3</f>
        <v>0</v>
      </c>
      <c r="R3">
        <f>'[1]Dwave 28 asset chimera filter '!R3*'[1]Covar Expand'!R3</f>
        <v>0</v>
      </c>
      <c r="S3">
        <f>'[1]Dwave 28 asset chimera filter '!S3*'[1]Covar Expand'!S3</f>
        <v>0</v>
      </c>
      <c r="T3">
        <f>'[1]Dwave 28 asset chimera filter '!T3*'[1]Covar Expand'!T3</f>
        <v>0</v>
      </c>
      <c r="U3">
        <f>'[1]Dwave 28 asset chimera filter '!U3*'[1]Covar Expand'!U3</f>
        <v>0</v>
      </c>
    </row>
    <row r="4" spans="1:21" x14ac:dyDescent="0.25">
      <c r="A4">
        <f>'[1]Dwave 28 asset chimera filter '!A4</f>
        <v>2</v>
      </c>
      <c r="B4">
        <f>'[1]Dwave 28 asset chimera filter '!B4*'[1]Covar Expand'!B4</f>
        <v>0</v>
      </c>
      <c r="C4">
        <f>'[1]Dwave 28 asset chimera filter '!C4*'[1]Covar Expand'!C4</f>
        <v>0</v>
      </c>
      <c r="D4">
        <f>'[1]Dwave 28 asset chimera filter '!D4*'[1]Covar Expand'!D4</f>
        <v>0.24562809617617948</v>
      </c>
      <c r="E4">
        <f>'[1]Dwave 28 asset chimera filter '!E4*'[1]Covar Expand'!E4</f>
        <v>0</v>
      </c>
      <c r="F4">
        <f>'[1]Dwave 28 asset chimera filter '!F4*'[1]Covar Expand'!F4</f>
        <v>0.207584093152128</v>
      </c>
      <c r="G4">
        <f>'[1]Dwave 28 asset chimera filter '!G4*'[1]Covar Expand'!G4</f>
        <v>0.16305044122218898</v>
      </c>
      <c r="H4">
        <f>'[1]Dwave 28 asset chimera filter '!H4*'[1]Covar Expand'!H4</f>
        <v>0.15774515221513349</v>
      </c>
      <c r="I4">
        <f>'[1]Dwave 28 asset chimera filter '!I4*'[1]Covar Expand'!I4</f>
        <v>5.2071529674632099E-2</v>
      </c>
      <c r="J4">
        <f>'[1]Dwave 28 asset chimera filter '!J4*'[1]Covar Expand'!J4</f>
        <v>0</v>
      </c>
      <c r="K4">
        <f>'[1]Dwave 28 asset chimera filter '!K4*'[1]Covar Expand'!K4</f>
        <v>0</v>
      </c>
      <c r="L4">
        <f>'[1]Dwave 28 asset chimera filter '!L4*'[1]Covar Expand'!L4</f>
        <v>0</v>
      </c>
      <c r="M4">
        <f>'[1]Dwave 28 asset chimera filter '!M4*'[1]Covar Expand'!M4</f>
        <v>0</v>
      </c>
      <c r="N4">
        <f>'[1]Dwave 28 asset chimera filter '!N4*'[1]Covar Expand'!N4</f>
        <v>0</v>
      </c>
      <c r="O4">
        <f>'[1]Dwave 28 asset chimera filter '!O4*'[1]Covar Expand'!O4</f>
        <v>0</v>
      </c>
      <c r="P4">
        <f>'[1]Dwave 28 asset chimera filter '!P4*'[1]Covar Expand'!P4</f>
        <v>0</v>
      </c>
      <c r="Q4">
        <f>'[1]Dwave 28 asset chimera filter '!Q4*'[1]Covar Expand'!Q4</f>
        <v>0</v>
      </c>
      <c r="R4">
        <f>'[1]Dwave 28 asset chimera filter '!R4*'[1]Covar Expand'!R4</f>
        <v>0</v>
      </c>
      <c r="S4">
        <f>'[1]Dwave 28 asset chimera filter '!S4*'[1]Covar Expand'!S4</f>
        <v>0</v>
      </c>
      <c r="T4">
        <f>'[1]Dwave 28 asset chimera filter '!T4*'[1]Covar Expand'!T4</f>
        <v>0</v>
      </c>
      <c r="U4">
        <f>'[1]Dwave 28 asset chimera filter '!U4*'[1]Covar Expand'!U4</f>
        <v>0</v>
      </c>
    </row>
    <row r="5" spans="1:21" x14ac:dyDescent="0.25">
      <c r="A5">
        <f>'[1]Dwave 28 asset chimera filter '!A5</f>
        <v>3</v>
      </c>
      <c r="B5">
        <f>'[1]Dwave 28 asset chimera filter '!B5*'[1]Covar Expand'!B5</f>
        <v>0</v>
      </c>
      <c r="C5">
        <f>'[1]Dwave 28 asset chimera filter '!C5*'[1]Covar Expand'!C5</f>
        <v>0</v>
      </c>
      <c r="D5">
        <f>'[1]Dwave 28 asset chimera filter '!D5*'[1]Covar Expand'!D5</f>
        <v>0</v>
      </c>
      <c r="E5">
        <f>'[1]Dwave 28 asset chimera filter '!E5*'[1]Covar Expand'!E5</f>
        <v>0.187410847066665</v>
      </c>
      <c r="F5">
        <f>'[1]Dwave 28 asset chimera filter '!F5*'[1]Covar Expand'!F5</f>
        <v>0.23608501649997601</v>
      </c>
      <c r="G5">
        <f>'[1]Dwave 28 asset chimera filter '!G5*'[1]Covar Expand'!G5</f>
        <v>0.19923043859211151</v>
      </c>
      <c r="H5">
        <f>'[1]Dwave 28 asset chimera filter '!H5*'[1]Covar Expand'!H5</f>
        <v>0.18334824603382349</v>
      </c>
      <c r="I5">
        <f>'[1]Dwave 28 asset chimera filter '!I5*'[1]Covar Expand'!I5</f>
        <v>6.9601225835990405E-2</v>
      </c>
      <c r="J5">
        <f>'[1]Dwave 28 asset chimera filter '!J5*'[1]Covar Expand'!J5</f>
        <v>0</v>
      </c>
      <c r="K5">
        <f>'[1]Dwave 28 asset chimera filter '!K5*'[1]Covar Expand'!K5</f>
        <v>0</v>
      </c>
      <c r="L5">
        <f>'[1]Dwave 28 asset chimera filter '!L5*'[1]Covar Expand'!L5</f>
        <v>0</v>
      </c>
      <c r="M5">
        <f>'[1]Dwave 28 asset chimera filter '!M5*'[1]Covar Expand'!M5</f>
        <v>0</v>
      </c>
      <c r="N5">
        <f>'[1]Dwave 28 asset chimera filter '!N5*'[1]Covar Expand'!N5</f>
        <v>0</v>
      </c>
      <c r="O5">
        <f>'[1]Dwave 28 asset chimera filter '!O5*'[1]Covar Expand'!O5</f>
        <v>0</v>
      </c>
      <c r="P5">
        <f>'[1]Dwave 28 asset chimera filter '!P5*'[1]Covar Expand'!P5</f>
        <v>0</v>
      </c>
      <c r="Q5">
        <f>'[1]Dwave 28 asset chimera filter '!Q5*'[1]Covar Expand'!Q5</f>
        <v>0</v>
      </c>
      <c r="R5">
        <f>'[1]Dwave 28 asset chimera filter '!R5*'[1]Covar Expand'!R5</f>
        <v>0</v>
      </c>
      <c r="S5">
        <f>'[1]Dwave 28 asset chimera filter '!S5*'[1]Covar Expand'!S5</f>
        <v>0</v>
      </c>
      <c r="T5">
        <f>'[1]Dwave 28 asset chimera filter '!T5*'[1]Covar Expand'!T5</f>
        <v>0</v>
      </c>
      <c r="U5">
        <f>'[1]Dwave 28 asset chimera filter '!U5*'[1]Covar Expand'!U5</f>
        <v>0</v>
      </c>
    </row>
    <row r="6" spans="1:21" x14ac:dyDescent="0.25">
      <c r="A6">
        <f>'[1]Dwave 28 asset chimera filter '!A6</f>
        <v>4</v>
      </c>
      <c r="B6">
        <f>'[1]Dwave 28 asset chimera filter '!B6*'[1]Covar Expand'!B6</f>
        <v>-0.1066633518881973</v>
      </c>
      <c r="C6">
        <f>'[1]Dwave 28 asset chimera filter '!C6*'[1]Covar Expand'!C6</f>
        <v>-0.23187030141045301</v>
      </c>
      <c r="D6">
        <f>'[1]Dwave 28 asset chimera filter '!D6*'[1]Covar Expand'!D6</f>
        <v>0.207584093152128</v>
      </c>
      <c r="E6">
        <f>'[1]Dwave 28 asset chimera filter '!E6*'[1]Covar Expand'!E6</f>
        <v>0.23608501649997601</v>
      </c>
      <c r="F6">
        <f>'[1]Dwave 28 asset chimera filter '!F6*'[1]Covar Expand'!F6</f>
        <v>0.20836389474272252</v>
      </c>
      <c r="G6">
        <f>'[1]Dwave 28 asset chimera filter '!G6*'[1]Covar Expand'!G6</f>
        <v>0</v>
      </c>
      <c r="H6">
        <f>'[1]Dwave 28 asset chimera filter '!H6*'[1]Covar Expand'!H6</f>
        <v>0</v>
      </c>
      <c r="I6">
        <f>'[1]Dwave 28 asset chimera filter '!I6*'[1]Covar Expand'!I6</f>
        <v>0</v>
      </c>
      <c r="J6">
        <f>'[1]Dwave 28 asset chimera filter '!J6*'[1]Covar Expand'!J6</f>
        <v>0</v>
      </c>
      <c r="K6">
        <f>'[1]Dwave 28 asset chimera filter '!K6*'[1]Covar Expand'!K6</f>
        <v>0</v>
      </c>
      <c r="L6">
        <f>'[1]Dwave 28 asset chimera filter '!L6*'[1]Covar Expand'!L6</f>
        <v>0</v>
      </c>
      <c r="M6">
        <f>'[1]Dwave 28 asset chimera filter '!M6*'[1]Covar Expand'!M6</f>
        <v>0</v>
      </c>
      <c r="N6">
        <f>'[1]Dwave 28 asset chimera filter '!N6*'[1]Covar Expand'!N6</f>
        <v>-9.2838073762505552E-2</v>
      </c>
      <c r="O6">
        <f>'[1]Dwave 28 asset chimera filter '!O6*'[1]Covar Expand'!O6</f>
        <v>0</v>
      </c>
      <c r="P6">
        <f>'[1]Dwave 28 asset chimera filter '!P6*'[1]Covar Expand'!P6</f>
        <v>0</v>
      </c>
      <c r="Q6">
        <f>'[1]Dwave 28 asset chimera filter '!Q6*'[1]Covar Expand'!Q6</f>
        <v>0</v>
      </c>
      <c r="R6">
        <f>'[1]Dwave 28 asset chimera filter '!R6*'[1]Covar Expand'!R6</f>
        <v>0</v>
      </c>
      <c r="S6">
        <f>'[1]Dwave 28 asset chimera filter '!S6*'[1]Covar Expand'!S6</f>
        <v>0</v>
      </c>
      <c r="T6">
        <f>'[1]Dwave 28 asset chimera filter '!T6*'[1]Covar Expand'!T6</f>
        <v>0</v>
      </c>
      <c r="U6">
        <f>'[1]Dwave 28 asset chimera filter '!U6*'[1]Covar Expand'!U6</f>
        <v>0</v>
      </c>
    </row>
    <row r="7" spans="1:21" x14ac:dyDescent="0.25">
      <c r="A7">
        <f>'[1]Dwave 28 asset chimera filter '!A7</f>
        <v>5</v>
      </c>
      <c r="B7">
        <f>'[1]Dwave 28 asset chimera filter '!B7*'[1]Covar Expand'!B7</f>
        <v>1.2368358359455111E-2</v>
      </c>
      <c r="C7">
        <f>'[1]Dwave 28 asset chimera filter '!C7*'[1]Covar Expand'!C7</f>
        <v>-0.1490960326226892</v>
      </c>
      <c r="D7">
        <f>'[1]Dwave 28 asset chimera filter '!D7*'[1]Covar Expand'!D7</f>
        <v>0.16305044122218898</v>
      </c>
      <c r="E7">
        <f>'[1]Dwave 28 asset chimera filter '!E7*'[1]Covar Expand'!E7</f>
        <v>0.19923043859211151</v>
      </c>
      <c r="F7">
        <f>'[1]Dwave 28 asset chimera filter '!F7*'[1]Covar Expand'!F7</f>
        <v>0</v>
      </c>
      <c r="G7">
        <f>'[1]Dwave 28 asset chimera filter '!G7*'[1]Covar Expand'!G7</f>
        <v>0.25605689774330104</v>
      </c>
      <c r="H7">
        <f>'[1]Dwave 28 asset chimera filter '!H7*'[1]Covar Expand'!H7</f>
        <v>0</v>
      </c>
      <c r="I7">
        <f>'[1]Dwave 28 asset chimera filter '!I7*'[1]Covar Expand'!I7</f>
        <v>0</v>
      </c>
      <c r="J7">
        <f>'[1]Dwave 28 asset chimera filter '!J7*'[1]Covar Expand'!J7</f>
        <v>0</v>
      </c>
      <c r="K7">
        <f>'[1]Dwave 28 asset chimera filter '!K7*'[1]Covar Expand'!K7</f>
        <v>0</v>
      </c>
      <c r="L7">
        <f>'[1]Dwave 28 asset chimera filter '!L7*'[1]Covar Expand'!L7</f>
        <v>0</v>
      </c>
      <c r="M7">
        <f>'[1]Dwave 28 asset chimera filter '!M7*'[1]Covar Expand'!M7</f>
        <v>0</v>
      </c>
      <c r="N7">
        <f>'[1]Dwave 28 asset chimera filter '!N7*'[1]Covar Expand'!N7</f>
        <v>0</v>
      </c>
      <c r="O7">
        <f>'[1]Dwave 28 asset chimera filter '!O7*'[1]Covar Expand'!O7</f>
        <v>-6.561436259509619E-2</v>
      </c>
      <c r="P7">
        <f>'[1]Dwave 28 asset chimera filter '!P7*'[1]Covar Expand'!P7</f>
        <v>0</v>
      </c>
      <c r="Q7">
        <f>'[1]Dwave 28 asset chimera filter '!Q7*'[1]Covar Expand'!Q7</f>
        <v>0</v>
      </c>
      <c r="R7">
        <f>'[1]Dwave 28 asset chimera filter '!R7*'[1]Covar Expand'!R7</f>
        <v>0</v>
      </c>
      <c r="S7">
        <f>'[1]Dwave 28 asset chimera filter '!S7*'[1]Covar Expand'!S7</f>
        <v>0</v>
      </c>
      <c r="T7">
        <f>'[1]Dwave 28 asset chimera filter '!T7*'[1]Covar Expand'!T7</f>
        <v>0</v>
      </c>
      <c r="U7">
        <f>'[1]Dwave 28 asset chimera filter '!U7*'[1]Covar Expand'!U7</f>
        <v>0</v>
      </c>
    </row>
    <row r="8" spans="1:21" x14ac:dyDescent="0.25">
      <c r="A8">
        <f>'[1]Dwave 28 asset chimera filter '!A8</f>
        <v>6</v>
      </c>
      <c r="B8">
        <f>'[1]Dwave 28 asset chimera filter '!B8*'[1]Covar Expand'!B8</f>
        <v>5.9357123247358201E-2</v>
      </c>
      <c r="C8">
        <f>'[1]Dwave 28 asset chimera filter '!C8*'[1]Covar Expand'!C8</f>
        <v>-0.10546053689220106</v>
      </c>
      <c r="D8">
        <f>'[1]Dwave 28 asset chimera filter '!D8*'[1]Covar Expand'!D8</f>
        <v>0.15774515221513349</v>
      </c>
      <c r="E8">
        <f>'[1]Dwave 28 asset chimera filter '!E8*'[1]Covar Expand'!E8</f>
        <v>0.18334824603382349</v>
      </c>
      <c r="F8">
        <f>'[1]Dwave 28 asset chimera filter '!F8*'[1]Covar Expand'!F8</f>
        <v>0</v>
      </c>
      <c r="G8">
        <f>'[1]Dwave 28 asset chimera filter '!G8*'[1]Covar Expand'!G8</f>
        <v>0</v>
      </c>
      <c r="H8">
        <f>'[1]Dwave 28 asset chimera filter '!H8*'[1]Covar Expand'!H8</f>
        <v>0.25616725009207347</v>
      </c>
      <c r="I8">
        <f>'[1]Dwave 28 asset chimera filter '!I8*'[1]Covar Expand'!I8</f>
        <v>0</v>
      </c>
      <c r="J8">
        <f>'[1]Dwave 28 asset chimera filter '!J8*'[1]Covar Expand'!J8</f>
        <v>0</v>
      </c>
      <c r="K8">
        <f>'[1]Dwave 28 asset chimera filter '!K8*'[1]Covar Expand'!K8</f>
        <v>0</v>
      </c>
      <c r="L8">
        <f>'[1]Dwave 28 asset chimera filter '!L8*'[1]Covar Expand'!L8</f>
        <v>0</v>
      </c>
      <c r="M8">
        <f>'[1]Dwave 28 asset chimera filter '!M8*'[1]Covar Expand'!M8</f>
        <v>0</v>
      </c>
      <c r="N8">
        <f>'[1]Dwave 28 asset chimera filter '!N8*'[1]Covar Expand'!N8</f>
        <v>0</v>
      </c>
      <c r="O8">
        <f>'[1]Dwave 28 asset chimera filter '!O8*'[1]Covar Expand'!O8</f>
        <v>0</v>
      </c>
      <c r="P8">
        <f>'[1]Dwave 28 asset chimera filter '!P8*'[1]Covar Expand'!P8</f>
        <v>0.29463168783500698</v>
      </c>
      <c r="Q8">
        <f>'[1]Dwave 28 asset chimera filter '!Q8*'[1]Covar Expand'!Q8</f>
        <v>0</v>
      </c>
      <c r="R8">
        <f>'[1]Dwave 28 asset chimera filter '!R8*'[1]Covar Expand'!R8</f>
        <v>0</v>
      </c>
      <c r="S8">
        <f>'[1]Dwave 28 asset chimera filter '!S8*'[1]Covar Expand'!S8</f>
        <v>0</v>
      </c>
      <c r="T8">
        <f>'[1]Dwave 28 asset chimera filter '!T8*'[1]Covar Expand'!T8</f>
        <v>0</v>
      </c>
      <c r="U8">
        <f>'[1]Dwave 28 asset chimera filter '!U8*'[1]Covar Expand'!U8</f>
        <v>0</v>
      </c>
    </row>
    <row r="9" spans="1:21" x14ac:dyDescent="0.25">
      <c r="A9">
        <f>'[1]Dwave 28 asset chimera filter '!A9</f>
        <v>7</v>
      </c>
      <c r="B9">
        <f>'[1]Dwave 28 asset chimera filter '!B9*'[1]Covar Expand'!B9</f>
        <v>0.15663292083691802</v>
      </c>
      <c r="C9">
        <f>'[1]Dwave 28 asset chimera filter '!C9*'[1]Covar Expand'!C9</f>
        <v>2.2518259020411449E-2</v>
      </c>
      <c r="D9">
        <f>'[1]Dwave 28 asset chimera filter '!D9*'[1]Covar Expand'!D9</f>
        <v>5.2071529674632099E-2</v>
      </c>
      <c r="E9">
        <f>'[1]Dwave 28 asset chimera filter '!E9*'[1]Covar Expand'!E9</f>
        <v>6.9601225835990405E-2</v>
      </c>
      <c r="F9">
        <f>'[1]Dwave 28 asset chimera filter '!F9*'[1]Covar Expand'!F9</f>
        <v>0</v>
      </c>
      <c r="G9">
        <f>'[1]Dwave 28 asset chimera filter '!G9*'[1]Covar Expand'!G9</f>
        <v>0</v>
      </c>
      <c r="H9">
        <f>'[1]Dwave 28 asset chimera filter '!H9*'[1]Covar Expand'!H9</f>
        <v>0</v>
      </c>
      <c r="I9">
        <f>'[1]Dwave 28 asset chimera filter '!I9*'[1]Covar Expand'!I9</f>
        <v>0.1942010989235535</v>
      </c>
      <c r="J9">
        <f>'[1]Dwave 28 asset chimera filter '!J9*'[1]Covar Expand'!J9</f>
        <v>0</v>
      </c>
      <c r="K9">
        <f>'[1]Dwave 28 asset chimera filter '!K9*'[1]Covar Expand'!K9</f>
        <v>0</v>
      </c>
      <c r="L9">
        <f>'[1]Dwave 28 asset chimera filter '!L9*'[1]Covar Expand'!L9</f>
        <v>0</v>
      </c>
      <c r="M9">
        <f>'[1]Dwave 28 asset chimera filter '!M9*'[1]Covar Expand'!M9</f>
        <v>0</v>
      </c>
      <c r="N9">
        <f>'[1]Dwave 28 asset chimera filter '!N9*'[1]Covar Expand'!N9</f>
        <v>0</v>
      </c>
      <c r="O9">
        <f>'[1]Dwave 28 asset chimera filter '!O9*'[1]Covar Expand'!O9</f>
        <v>0</v>
      </c>
      <c r="P9">
        <f>'[1]Dwave 28 asset chimera filter '!P9*'[1]Covar Expand'!P9</f>
        <v>0</v>
      </c>
      <c r="Q9">
        <f>'[1]Dwave 28 asset chimera filter '!Q9*'[1]Covar Expand'!Q9</f>
        <v>9.7648630231059144E-2</v>
      </c>
      <c r="R9">
        <f>'[1]Dwave 28 asset chimera filter '!R9*'[1]Covar Expand'!R9</f>
        <v>0</v>
      </c>
      <c r="S9">
        <f>'[1]Dwave 28 asset chimera filter '!S9*'[1]Covar Expand'!S9</f>
        <v>0</v>
      </c>
      <c r="T9">
        <f>'[1]Dwave 28 asset chimera filter '!T9*'[1]Covar Expand'!T9</f>
        <v>0</v>
      </c>
      <c r="U9">
        <f>'[1]Dwave 28 asset chimera filter '!U9*'[1]Covar Expand'!U9</f>
        <v>0</v>
      </c>
    </row>
    <row r="10" spans="1:21" x14ac:dyDescent="0.25">
      <c r="A10">
        <f>'[1]Dwave 28 asset chimera filter '!A10</f>
        <v>8</v>
      </c>
      <c r="B10">
        <f>'[1]Dwave 28 asset chimera filter '!B10*'[1]Covar Expand'!B10</f>
        <v>0</v>
      </c>
      <c r="C10">
        <f>'[1]Dwave 28 asset chimera filter '!C10*'[1]Covar Expand'!C10</f>
        <v>0</v>
      </c>
      <c r="D10">
        <f>'[1]Dwave 28 asset chimera filter '!D10*'[1]Covar Expand'!D10</f>
        <v>0</v>
      </c>
      <c r="E10">
        <f>'[1]Dwave 28 asset chimera filter '!E10*'[1]Covar Expand'!E10</f>
        <v>0</v>
      </c>
      <c r="F10">
        <f>'[1]Dwave 28 asset chimera filter '!F10*'[1]Covar Expand'!F10</f>
        <v>0</v>
      </c>
      <c r="G10">
        <f>'[1]Dwave 28 asset chimera filter '!G10*'[1]Covar Expand'!G10</f>
        <v>0</v>
      </c>
      <c r="H10">
        <f>'[1]Dwave 28 asset chimera filter '!H10*'[1]Covar Expand'!H10</f>
        <v>0</v>
      </c>
      <c r="I10">
        <f>'[1]Dwave 28 asset chimera filter '!I10*'[1]Covar Expand'!I10</f>
        <v>0</v>
      </c>
      <c r="J10">
        <f>'[1]Dwave 28 asset chimera filter '!J10*'[1]Covar Expand'!J10</f>
        <v>0.22980784808322299</v>
      </c>
      <c r="K10">
        <f>'[1]Dwave 28 asset chimera filter '!K10*'[1]Covar Expand'!K10</f>
        <v>0</v>
      </c>
      <c r="L10">
        <f>'[1]Dwave 28 asset chimera filter '!L10*'[1]Covar Expand'!L10</f>
        <v>0</v>
      </c>
      <c r="M10">
        <f>'[1]Dwave 28 asset chimera filter '!M10*'[1]Covar Expand'!M10</f>
        <v>0</v>
      </c>
      <c r="N10">
        <f>'[1]Dwave 28 asset chimera filter '!N10*'[1]Covar Expand'!N10</f>
        <v>-6.0125416111997253E-2</v>
      </c>
      <c r="O10">
        <f>'[1]Dwave 28 asset chimera filter '!O10*'[1]Covar Expand'!O10</f>
        <v>-4.2589540673028302E-2</v>
      </c>
      <c r="P10">
        <f>'[1]Dwave 28 asset chimera filter '!P10*'[1]Covar Expand'!P10</f>
        <v>0.22804609319789251</v>
      </c>
      <c r="Q10">
        <f>'[1]Dwave 28 asset chimera filter '!Q10*'[1]Covar Expand'!Q10</f>
        <v>0.2399533098424125</v>
      </c>
      <c r="R10">
        <f>'[1]Dwave 28 asset chimera filter '!R10*'[1]Covar Expand'!R10</f>
        <v>0</v>
      </c>
      <c r="S10">
        <f>'[1]Dwave 28 asset chimera filter '!S10*'[1]Covar Expand'!S10</f>
        <v>0</v>
      </c>
      <c r="T10">
        <f>'[1]Dwave 28 asset chimera filter '!T10*'[1]Covar Expand'!T10</f>
        <v>0</v>
      </c>
      <c r="U10">
        <f>'[1]Dwave 28 asset chimera filter '!U10*'[1]Covar Expand'!U10</f>
        <v>0</v>
      </c>
    </row>
    <row r="11" spans="1:21" x14ac:dyDescent="0.25">
      <c r="A11">
        <f>'[1]Dwave 28 asset chimera filter '!A11</f>
        <v>9</v>
      </c>
      <c r="B11">
        <f>'[1]Dwave 28 asset chimera filter '!B11*'[1]Covar Expand'!B11</f>
        <v>0</v>
      </c>
      <c r="C11">
        <f>'[1]Dwave 28 asset chimera filter '!C11*'[1]Covar Expand'!C11</f>
        <v>0</v>
      </c>
      <c r="D11">
        <f>'[1]Dwave 28 asset chimera filter '!D11*'[1]Covar Expand'!D11</f>
        <v>0</v>
      </c>
      <c r="E11">
        <f>'[1]Dwave 28 asset chimera filter '!E11*'[1]Covar Expand'!E11</f>
        <v>0</v>
      </c>
      <c r="F11">
        <f>'[1]Dwave 28 asset chimera filter '!F11*'[1]Covar Expand'!F11</f>
        <v>0</v>
      </c>
      <c r="G11">
        <f>'[1]Dwave 28 asset chimera filter '!G11*'[1]Covar Expand'!G11</f>
        <v>0</v>
      </c>
      <c r="H11">
        <f>'[1]Dwave 28 asset chimera filter '!H11*'[1]Covar Expand'!H11</f>
        <v>0</v>
      </c>
      <c r="I11">
        <f>'[1]Dwave 28 asset chimera filter '!I11*'[1]Covar Expand'!I11</f>
        <v>0</v>
      </c>
      <c r="J11">
        <f>'[1]Dwave 28 asset chimera filter '!J11*'[1]Covar Expand'!J11</f>
        <v>0</v>
      </c>
      <c r="K11">
        <f>'[1]Dwave 28 asset chimera filter '!K11*'[1]Covar Expand'!K11</f>
        <v>0.27379147294658551</v>
      </c>
      <c r="L11">
        <f>'[1]Dwave 28 asset chimera filter '!L11*'[1]Covar Expand'!L11</f>
        <v>0</v>
      </c>
      <c r="M11">
        <f>'[1]Dwave 28 asset chimera filter '!M11*'[1]Covar Expand'!M11</f>
        <v>0</v>
      </c>
      <c r="N11">
        <f>'[1]Dwave 28 asset chimera filter '!N11*'[1]Covar Expand'!N11</f>
        <v>-0.10533398263557704</v>
      </c>
      <c r="O11">
        <f>'[1]Dwave 28 asset chimera filter '!O11*'[1]Covar Expand'!O11</f>
        <v>-6.2068680760518899E-2</v>
      </c>
      <c r="P11">
        <f>'[1]Dwave 28 asset chimera filter '!P11*'[1]Covar Expand'!P11</f>
        <v>0.397011428469354</v>
      </c>
      <c r="Q11">
        <f>'[1]Dwave 28 asset chimera filter '!Q11*'[1]Covar Expand'!Q11</f>
        <v>0.44772931771553104</v>
      </c>
      <c r="R11">
        <f>'[1]Dwave 28 asset chimera filter '!R11*'[1]Covar Expand'!R11</f>
        <v>0</v>
      </c>
      <c r="S11">
        <f>'[1]Dwave 28 asset chimera filter '!S11*'[1]Covar Expand'!S11</f>
        <v>0</v>
      </c>
      <c r="T11">
        <f>'[1]Dwave 28 asset chimera filter '!T11*'[1]Covar Expand'!T11</f>
        <v>0</v>
      </c>
      <c r="U11">
        <f>'[1]Dwave 28 asset chimera filter '!U11*'[1]Covar Expand'!U11</f>
        <v>0</v>
      </c>
    </row>
    <row r="12" spans="1:21" x14ac:dyDescent="0.25">
      <c r="A12">
        <f>'[1]Dwave 28 asset chimera filter '!A12</f>
        <v>10</v>
      </c>
      <c r="B12">
        <f>'[1]Dwave 28 asset chimera filter '!B12*'[1]Covar Expand'!B12</f>
        <v>0</v>
      </c>
      <c r="C12">
        <f>'[1]Dwave 28 asset chimera filter '!C12*'[1]Covar Expand'!C12</f>
        <v>0</v>
      </c>
      <c r="D12">
        <f>'[1]Dwave 28 asset chimera filter '!D12*'[1]Covar Expand'!D12</f>
        <v>0</v>
      </c>
      <c r="E12">
        <f>'[1]Dwave 28 asset chimera filter '!E12*'[1]Covar Expand'!E12</f>
        <v>0</v>
      </c>
      <c r="F12">
        <f>'[1]Dwave 28 asset chimera filter '!F12*'[1]Covar Expand'!F12</f>
        <v>0</v>
      </c>
      <c r="G12">
        <f>'[1]Dwave 28 asset chimera filter '!G12*'[1]Covar Expand'!G12</f>
        <v>0</v>
      </c>
      <c r="H12">
        <f>'[1]Dwave 28 asset chimera filter '!H12*'[1]Covar Expand'!H12</f>
        <v>0</v>
      </c>
      <c r="I12">
        <f>'[1]Dwave 28 asset chimera filter '!I12*'[1]Covar Expand'!I12</f>
        <v>0</v>
      </c>
      <c r="J12">
        <f>'[1]Dwave 28 asset chimera filter '!J12*'[1]Covar Expand'!J12</f>
        <v>0</v>
      </c>
      <c r="K12">
        <f>'[1]Dwave 28 asset chimera filter '!K12*'[1]Covar Expand'!K12</f>
        <v>0</v>
      </c>
      <c r="L12">
        <f>'[1]Dwave 28 asset chimera filter '!L12*'[1]Covar Expand'!L12</f>
        <v>0.21041893765134001</v>
      </c>
      <c r="M12">
        <f>'[1]Dwave 28 asset chimera filter '!M12*'[1]Covar Expand'!M12</f>
        <v>0</v>
      </c>
      <c r="N12">
        <f>'[1]Dwave 28 asset chimera filter '!N12*'[1]Covar Expand'!N12</f>
        <v>-0.14533930044116536</v>
      </c>
      <c r="O12">
        <f>'[1]Dwave 28 asset chimera filter '!O12*'[1]Covar Expand'!O12</f>
        <v>-0.14723691108892906</v>
      </c>
      <c r="P12">
        <f>'[1]Dwave 28 asset chimera filter '!P12*'[1]Covar Expand'!P12</f>
        <v>0.62705176190124456</v>
      </c>
      <c r="Q12">
        <f>'[1]Dwave 28 asset chimera filter '!Q12*'[1]Covar Expand'!Q12</f>
        <v>0.54426541371487203</v>
      </c>
      <c r="R12">
        <f>'[1]Dwave 28 asset chimera filter '!R12*'[1]Covar Expand'!R12</f>
        <v>0</v>
      </c>
      <c r="S12">
        <f>'[1]Dwave 28 asset chimera filter '!S12*'[1]Covar Expand'!S12</f>
        <v>0</v>
      </c>
      <c r="T12">
        <f>'[1]Dwave 28 asset chimera filter '!T12*'[1]Covar Expand'!T12</f>
        <v>0</v>
      </c>
      <c r="U12">
        <f>'[1]Dwave 28 asset chimera filter '!U12*'[1]Covar Expand'!U12</f>
        <v>0</v>
      </c>
    </row>
    <row r="13" spans="1:21" x14ac:dyDescent="0.25">
      <c r="A13">
        <f>'[1]Dwave 28 asset chimera filter '!A13</f>
        <v>11</v>
      </c>
      <c r="B13">
        <f>'[1]Dwave 28 asset chimera filter '!B13*'[1]Covar Expand'!B13</f>
        <v>0</v>
      </c>
      <c r="C13">
        <f>'[1]Dwave 28 asset chimera filter '!C13*'[1]Covar Expand'!C13</f>
        <v>0</v>
      </c>
      <c r="D13">
        <f>'[1]Dwave 28 asset chimera filter '!D13*'[1]Covar Expand'!D13</f>
        <v>0</v>
      </c>
      <c r="E13">
        <f>'[1]Dwave 28 asset chimera filter '!E13*'[1]Covar Expand'!E13</f>
        <v>0</v>
      </c>
      <c r="F13">
        <f>'[1]Dwave 28 asset chimera filter '!F13*'[1]Covar Expand'!F13</f>
        <v>0</v>
      </c>
      <c r="G13">
        <f>'[1]Dwave 28 asset chimera filter '!G13*'[1]Covar Expand'!G13</f>
        <v>0</v>
      </c>
      <c r="H13">
        <f>'[1]Dwave 28 asset chimera filter '!H13*'[1]Covar Expand'!H13</f>
        <v>0</v>
      </c>
      <c r="I13">
        <f>'[1]Dwave 28 asset chimera filter '!I13*'[1]Covar Expand'!I13</f>
        <v>0</v>
      </c>
      <c r="J13">
        <f>'[1]Dwave 28 asset chimera filter '!J13*'[1]Covar Expand'!J13</f>
        <v>0</v>
      </c>
      <c r="K13">
        <f>'[1]Dwave 28 asset chimera filter '!K13*'[1]Covar Expand'!K13</f>
        <v>0</v>
      </c>
      <c r="L13">
        <f>'[1]Dwave 28 asset chimera filter '!L13*'[1]Covar Expand'!L13</f>
        <v>0</v>
      </c>
      <c r="M13">
        <f>'[1]Dwave 28 asset chimera filter '!M13*'[1]Covar Expand'!M13</f>
        <v>0.2148270287731695</v>
      </c>
      <c r="N13">
        <f>'[1]Dwave 28 asset chimera filter '!N13*'[1]Covar Expand'!N13</f>
        <v>-0.1116291284091816</v>
      </c>
      <c r="O13">
        <f>'[1]Dwave 28 asset chimera filter '!O13*'[1]Covar Expand'!O13</f>
        <v>-2.5010344164380999E-2</v>
      </c>
      <c r="P13">
        <f>'[1]Dwave 28 asset chimera filter '!P13*'[1]Covar Expand'!P13</f>
        <v>0.40256037171466053</v>
      </c>
      <c r="Q13">
        <f>'[1]Dwave 28 asset chimera filter '!Q13*'[1]Covar Expand'!Q13</f>
        <v>0.44849210604397649</v>
      </c>
      <c r="R13">
        <f>'[1]Dwave 28 asset chimera filter '!R13*'[1]Covar Expand'!R13</f>
        <v>0</v>
      </c>
      <c r="S13">
        <f>'[1]Dwave 28 asset chimera filter '!S13*'[1]Covar Expand'!S13</f>
        <v>0</v>
      </c>
      <c r="T13">
        <f>'[1]Dwave 28 asset chimera filter '!T13*'[1]Covar Expand'!T13</f>
        <v>0</v>
      </c>
      <c r="U13">
        <f>'[1]Dwave 28 asset chimera filter '!U13*'[1]Covar Expand'!U13</f>
        <v>0</v>
      </c>
    </row>
    <row r="14" spans="1:21" x14ac:dyDescent="0.25">
      <c r="A14">
        <f>'[1]Dwave 28 asset chimera filter '!A14</f>
        <v>12</v>
      </c>
      <c r="B14">
        <f>'[1]Dwave 28 asset chimera filter '!B14*'[1]Covar Expand'!B14</f>
        <v>0</v>
      </c>
      <c r="C14">
        <f>'[1]Dwave 28 asset chimera filter '!C14*'[1]Covar Expand'!C14</f>
        <v>0</v>
      </c>
      <c r="D14">
        <f>'[1]Dwave 28 asset chimera filter '!D14*'[1]Covar Expand'!D14</f>
        <v>0</v>
      </c>
      <c r="E14">
        <f>'[1]Dwave 28 asset chimera filter '!E14*'[1]Covar Expand'!E14</f>
        <v>0</v>
      </c>
      <c r="F14">
        <f>'[1]Dwave 28 asset chimera filter '!F14*'[1]Covar Expand'!F14</f>
        <v>-9.2838073762505552E-2</v>
      </c>
      <c r="G14">
        <f>'[1]Dwave 28 asset chimera filter '!G14*'[1]Covar Expand'!G14</f>
        <v>0</v>
      </c>
      <c r="H14">
        <f>'[1]Dwave 28 asset chimera filter '!H14*'[1]Covar Expand'!H14</f>
        <v>0</v>
      </c>
      <c r="I14">
        <f>'[1]Dwave 28 asset chimera filter '!I14*'[1]Covar Expand'!I14</f>
        <v>0</v>
      </c>
      <c r="J14">
        <f>'[1]Dwave 28 asset chimera filter '!J14*'[1]Covar Expand'!J14</f>
        <v>-6.0125416111997253E-2</v>
      </c>
      <c r="K14">
        <f>'[1]Dwave 28 asset chimera filter '!K14*'[1]Covar Expand'!K14</f>
        <v>-0.10533398263557704</v>
      </c>
      <c r="L14">
        <f>'[1]Dwave 28 asset chimera filter '!L14*'[1]Covar Expand'!L14</f>
        <v>-0.14533930044116536</v>
      </c>
      <c r="M14">
        <f>'[1]Dwave 28 asset chimera filter '!M14*'[1]Covar Expand'!M14</f>
        <v>-0.1116291284091816</v>
      </c>
      <c r="N14">
        <f>'[1]Dwave 28 asset chimera filter '!N14*'[1]Covar Expand'!N14</f>
        <v>0.14751134168820734</v>
      </c>
      <c r="O14">
        <f>'[1]Dwave 28 asset chimera filter '!O14*'[1]Covar Expand'!O14</f>
        <v>0</v>
      </c>
      <c r="P14">
        <f>'[1]Dwave 28 asset chimera filter '!P14*'[1]Covar Expand'!P14</f>
        <v>0</v>
      </c>
      <c r="Q14">
        <f>'[1]Dwave 28 asset chimera filter '!Q14*'[1]Covar Expand'!Q14</f>
        <v>0</v>
      </c>
      <c r="R14">
        <f>'[1]Dwave 28 asset chimera filter '!R14*'[1]Covar Expand'!R14</f>
        <v>0</v>
      </c>
      <c r="S14">
        <f>'[1]Dwave 28 asset chimera filter '!S14*'[1]Covar Expand'!S14</f>
        <v>0</v>
      </c>
      <c r="T14">
        <f>'[1]Dwave 28 asset chimera filter '!T14*'[1]Covar Expand'!T14</f>
        <v>0</v>
      </c>
      <c r="U14">
        <f>'[1]Dwave 28 asset chimera filter '!U14*'[1]Covar Expand'!U14</f>
        <v>0</v>
      </c>
    </row>
    <row r="15" spans="1:21" x14ac:dyDescent="0.25">
      <c r="A15">
        <f>'[1]Dwave 28 asset chimera filter '!A15</f>
        <v>13</v>
      </c>
      <c r="B15">
        <f>'[1]Dwave 28 asset chimera filter '!B15*'[1]Covar Expand'!B15</f>
        <v>0</v>
      </c>
      <c r="C15">
        <f>'[1]Dwave 28 asset chimera filter '!C15*'[1]Covar Expand'!C15</f>
        <v>0</v>
      </c>
      <c r="D15">
        <f>'[1]Dwave 28 asset chimera filter '!D15*'[1]Covar Expand'!D15</f>
        <v>0</v>
      </c>
      <c r="E15">
        <f>'[1]Dwave 28 asset chimera filter '!E15*'[1]Covar Expand'!E15</f>
        <v>0</v>
      </c>
      <c r="F15">
        <f>'[1]Dwave 28 asset chimera filter '!F15*'[1]Covar Expand'!F15</f>
        <v>0</v>
      </c>
      <c r="G15">
        <f>'[1]Dwave 28 asset chimera filter '!G15*'[1]Covar Expand'!G15</f>
        <v>-6.561436259509619E-2</v>
      </c>
      <c r="H15">
        <f>'[1]Dwave 28 asset chimera filter '!H15*'[1]Covar Expand'!H15</f>
        <v>0</v>
      </c>
      <c r="I15">
        <f>'[1]Dwave 28 asset chimera filter '!I15*'[1]Covar Expand'!I15</f>
        <v>0</v>
      </c>
      <c r="J15">
        <f>'[1]Dwave 28 asset chimera filter '!J15*'[1]Covar Expand'!J15</f>
        <v>-4.2589540673028302E-2</v>
      </c>
      <c r="K15">
        <f>'[1]Dwave 28 asset chimera filter '!K15*'[1]Covar Expand'!K15</f>
        <v>-6.2068680760518899E-2</v>
      </c>
      <c r="L15">
        <f>'[1]Dwave 28 asset chimera filter '!L15*'[1]Covar Expand'!L15</f>
        <v>-0.14723691108892906</v>
      </c>
      <c r="M15">
        <f>'[1]Dwave 28 asset chimera filter '!M15*'[1]Covar Expand'!M15</f>
        <v>-2.5010344164380999E-2</v>
      </c>
      <c r="N15">
        <f>'[1]Dwave 28 asset chimera filter '!N15*'[1]Covar Expand'!N15</f>
        <v>0</v>
      </c>
      <c r="O15">
        <f>'[1]Dwave 28 asset chimera filter '!O15*'[1]Covar Expand'!O15</f>
        <v>0.25741162686857399</v>
      </c>
      <c r="P15">
        <f>'[1]Dwave 28 asset chimera filter '!P15*'[1]Covar Expand'!P15</f>
        <v>0</v>
      </c>
      <c r="Q15">
        <f>'[1]Dwave 28 asset chimera filter '!Q15*'[1]Covar Expand'!Q15</f>
        <v>0</v>
      </c>
      <c r="R15">
        <f>'[1]Dwave 28 asset chimera filter '!R15*'[1]Covar Expand'!R15</f>
        <v>0</v>
      </c>
      <c r="S15">
        <f>'[1]Dwave 28 asset chimera filter '!S15*'[1]Covar Expand'!S15</f>
        <v>0</v>
      </c>
      <c r="T15">
        <f>'[1]Dwave 28 asset chimera filter '!T15*'[1]Covar Expand'!T15</f>
        <v>0</v>
      </c>
      <c r="U15">
        <f>'[1]Dwave 28 asset chimera filter '!U15*'[1]Covar Expand'!U15</f>
        <v>0</v>
      </c>
    </row>
    <row r="16" spans="1:21" x14ac:dyDescent="0.25">
      <c r="A16">
        <f>'[1]Dwave 28 asset chimera filter '!A16</f>
        <v>14</v>
      </c>
      <c r="B16">
        <f>'[1]Dwave 28 asset chimera filter '!B16*'[1]Covar Expand'!B16</f>
        <v>0</v>
      </c>
      <c r="C16">
        <f>'[1]Dwave 28 asset chimera filter '!C16*'[1]Covar Expand'!C16</f>
        <v>0</v>
      </c>
      <c r="D16">
        <f>'[1]Dwave 28 asset chimera filter '!D16*'[1]Covar Expand'!D16</f>
        <v>0</v>
      </c>
      <c r="E16">
        <f>'[1]Dwave 28 asset chimera filter '!E16*'[1]Covar Expand'!E16</f>
        <v>0</v>
      </c>
      <c r="F16">
        <f>'[1]Dwave 28 asset chimera filter '!F16*'[1]Covar Expand'!F16</f>
        <v>0</v>
      </c>
      <c r="G16">
        <f>'[1]Dwave 28 asset chimera filter '!G16*'[1]Covar Expand'!G16</f>
        <v>0</v>
      </c>
      <c r="H16">
        <f>'[1]Dwave 28 asset chimera filter '!H16*'[1]Covar Expand'!H16</f>
        <v>0.29463168783500698</v>
      </c>
      <c r="I16">
        <f>'[1]Dwave 28 asset chimera filter '!I16*'[1]Covar Expand'!I16</f>
        <v>0</v>
      </c>
      <c r="J16">
        <f>'[1]Dwave 28 asset chimera filter '!J16*'[1]Covar Expand'!J16</f>
        <v>0.22804609319789251</v>
      </c>
      <c r="K16">
        <f>'[1]Dwave 28 asset chimera filter '!K16*'[1]Covar Expand'!K16</f>
        <v>0.397011428469354</v>
      </c>
      <c r="L16">
        <f>'[1]Dwave 28 asset chimera filter '!L16*'[1]Covar Expand'!L16</f>
        <v>0.62705176190124456</v>
      </c>
      <c r="M16">
        <f>'[1]Dwave 28 asset chimera filter '!M16*'[1]Covar Expand'!M16</f>
        <v>0.40256037171466053</v>
      </c>
      <c r="N16">
        <f>'[1]Dwave 28 asset chimera filter '!N16*'[1]Covar Expand'!N16</f>
        <v>0</v>
      </c>
      <c r="O16">
        <f>'[1]Dwave 28 asset chimera filter '!O16*'[1]Covar Expand'!O16</f>
        <v>0</v>
      </c>
      <c r="P16">
        <f>'[1]Dwave 28 asset chimera filter '!P16*'[1]Covar Expand'!P16</f>
        <v>0.18679674019702799</v>
      </c>
      <c r="Q16">
        <f>'[1]Dwave 28 asset chimera filter '!Q16*'[1]Covar Expand'!Q16</f>
        <v>0</v>
      </c>
      <c r="R16">
        <f>'[1]Dwave 28 asset chimera filter '!R16*'[1]Covar Expand'!R16</f>
        <v>0</v>
      </c>
      <c r="S16">
        <f>'[1]Dwave 28 asset chimera filter '!S16*'[1]Covar Expand'!S16</f>
        <v>0</v>
      </c>
      <c r="T16">
        <f>'[1]Dwave 28 asset chimera filter '!T16*'[1]Covar Expand'!T16</f>
        <v>0</v>
      </c>
      <c r="U16">
        <f>'[1]Dwave 28 asset chimera filter '!U16*'[1]Covar Expand'!U16</f>
        <v>0</v>
      </c>
    </row>
    <row r="17" spans="1:21" x14ac:dyDescent="0.25">
      <c r="A17">
        <f>'[1]Dwave 28 asset chimera filter '!A17</f>
        <v>15</v>
      </c>
      <c r="B17">
        <f>'[1]Dwave 28 asset chimera filter '!B17*'[1]Covar Expand'!B17</f>
        <v>0</v>
      </c>
      <c r="C17">
        <f>'[1]Dwave 28 asset chimera filter '!C17*'[1]Covar Expand'!C17</f>
        <v>0</v>
      </c>
      <c r="D17">
        <f>'[1]Dwave 28 asset chimera filter '!D17*'[1]Covar Expand'!D17</f>
        <v>0</v>
      </c>
      <c r="E17">
        <f>'[1]Dwave 28 asset chimera filter '!E17*'[1]Covar Expand'!E17</f>
        <v>0</v>
      </c>
      <c r="F17">
        <f>'[1]Dwave 28 asset chimera filter '!F17*'[1]Covar Expand'!F17</f>
        <v>0</v>
      </c>
      <c r="G17">
        <f>'[1]Dwave 28 asset chimera filter '!G17*'[1]Covar Expand'!G17</f>
        <v>0</v>
      </c>
      <c r="H17">
        <f>'[1]Dwave 28 asset chimera filter '!H17*'[1]Covar Expand'!H17</f>
        <v>0</v>
      </c>
      <c r="I17">
        <f>'[1]Dwave 28 asset chimera filter '!I17*'[1]Covar Expand'!I17</f>
        <v>9.7648630231059144E-2</v>
      </c>
      <c r="J17">
        <f>'[1]Dwave 28 asset chimera filter '!J17*'[1]Covar Expand'!J17</f>
        <v>0.2399533098424125</v>
      </c>
      <c r="K17">
        <f>'[1]Dwave 28 asset chimera filter '!K17*'[1]Covar Expand'!K17</f>
        <v>0.44772931771553104</v>
      </c>
      <c r="L17">
        <f>'[1]Dwave 28 asset chimera filter '!L17*'[1]Covar Expand'!L17</f>
        <v>0.54426541371487203</v>
      </c>
      <c r="M17">
        <f>'[1]Dwave 28 asset chimera filter '!M17*'[1]Covar Expand'!M17</f>
        <v>0.44849210604397649</v>
      </c>
      <c r="N17">
        <f>'[1]Dwave 28 asset chimera filter '!N17*'[1]Covar Expand'!N17</f>
        <v>0</v>
      </c>
      <c r="O17">
        <f>'[1]Dwave 28 asset chimera filter '!O17*'[1]Covar Expand'!O17</f>
        <v>0</v>
      </c>
      <c r="P17">
        <f>'[1]Dwave 28 asset chimera filter '!P17*'[1]Covar Expand'!P17</f>
        <v>0</v>
      </c>
      <c r="Q17">
        <f>'[1]Dwave 28 asset chimera filter '!Q17*'[1]Covar Expand'!Q17</f>
        <v>0.29075394356324996</v>
      </c>
      <c r="R17">
        <f>'[1]Dwave 28 asset chimera filter '!R17*'[1]Covar Expand'!R17</f>
        <v>0</v>
      </c>
      <c r="S17">
        <f>'[1]Dwave 28 asset chimera filter '!S17*'[1]Covar Expand'!S17</f>
        <v>0</v>
      </c>
      <c r="T17">
        <f>'[1]Dwave 28 asset chimera filter '!T17*'[1]Covar Expand'!T17</f>
        <v>0</v>
      </c>
      <c r="U17">
        <f>'[1]Dwave 28 asset chimera filter '!U17*'[1]Covar Expand'!U17</f>
        <v>0</v>
      </c>
    </row>
    <row r="18" spans="1:21" x14ac:dyDescent="0.25">
      <c r="A18">
        <f>'[1]Dwave 28 asset chimera filter '!A18</f>
        <v>16</v>
      </c>
      <c r="B18">
        <f>'[1]Dwave 28 asset chimera filter '!B18*'[1]Covar Expand'!B18</f>
        <v>0</v>
      </c>
      <c r="C18">
        <f>'[1]Dwave 28 asset chimera filter '!C18*'[1]Covar Expand'!C18</f>
        <v>0</v>
      </c>
      <c r="D18">
        <f>'[1]Dwave 28 asset chimera filter '!D18*'[1]Covar Expand'!D18</f>
        <v>0</v>
      </c>
      <c r="E18">
        <f>'[1]Dwave 28 asset chimera filter '!E18*'[1]Covar Expand'!E18</f>
        <v>0</v>
      </c>
      <c r="F18">
        <f>'[1]Dwave 28 asset chimera filter '!F18*'[1]Covar Expand'!F18</f>
        <v>0</v>
      </c>
      <c r="G18">
        <f>'[1]Dwave 28 asset chimera filter '!G18*'[1]Covar Expand'!G18</f>
        <v>0</v>
      </c>
      <c r="H18">
        <f>'[1]Dwave 28 asset chimera filter '!H18*'[1]Covar Expand'!H18</f>
        <v>0</v>
      </c>
      <c r="I18">
        <f>'[1]Dwave 28 asset chimera filter '!I18*'[1]Covar Expand'!I18</f>
        <v>0</v>
      </c>
      <c r="J18">
        <f>'[1]Dwave 28 asset chimera filter '!J18*'[1]Covar Expand'!J18</f>
        <v>0</v>
      </c>
      <c r="K18">
        <f>'[1]Dwave 28 asset chimera filter '!K18*'[1]Covar Expand'!K18</f>
        <v>0</v>
      </c>
      <c r="L18">
        <f>'[1]Dwave 28 asset chimera filter '!L18*'[1]Covar Expand'!L18</f>
        <v>0</v>
      </c>
      <c r="M18">
        <f>'[1]Dwave 28 asset chimera filter '!M18*'[1]Covar Expand'!M18</f>
        <v>0</v>
      </c>
      <c r="N18">
        <f>'[1]Dwave 28 asset chimera filter '!N18*'[1]Covar Expand'!N18</f>
        <v>0</v>
      </c>
      <c r="O18">
        <f>'[1]Dwave 28 asset chimera filter '!O18*'[1]Covar Expand'!O18</f>
        <v>0</v>
      </c>
      <c r="P18">
        <f>'[1]Dwave 28 asset chimera filter '!P18*'[1]Covar Expand'!P18</f>
        <v>0</v>
      </c>
      <c r="Q18">
        <f>'[1]Dwave 28 asset chimera filter '!Q18*'[1]Covar Expand'!Q18</f>
        <v>0</v>
      </c>
      <c r="R18">
        <f>'[1]Dwave 28 asset chimera filter '!R18*'[1]Covar Expand'!R18</f>
        <v>0.25271816750542953</v>
      </c>
      <c r="S18">
        <f>'[1]Dwave 28 asset chimera filter '!S18*'[1]Covar Expand'!S18</f>
        <v>0</v>
      </c>
      <c r="T18">
        <f>'[1]Dwave 28 asset chimera filter '!T18*'[1]Covar Expand'!T18</f>
        <v>0</v>
      </c>
      <c r="U18">
        <f>'[1]Dwave 28 asset chimera filter '!U18*'[1]Covar Expand'!U18</f>
        <v>0</v>
      </c>
    </row>
    <row r="19" spans="1:21" x14ac:dyDescent="0.25">
      <c r="A19">
        <f>'[1]Dwave 28 asset chimera filter '!A19</f>
        <v>17</v>
      </c>
      <c r="B19">
        <f>'[1]Dwave 28 asset chimera filter '!B19*'[1]Covar Expand'!B19</f>
        <v>0</v>
      </c>
      <c r="C19">
        <f>'[1]Dwave 28 asset chimera filter '!C19*'[1]Covar Expand'!C19</f>
        <v>0</v>
      </c>
      <c r="D19">
        <f>'[1]Dwave 28 asset chimera filter '!D19*'[1]Covar Expand'!D19</f>
        <v>0</v>
      </c>
      <c r="E19">
        <f>'[1]Dwave 28 asset chimera filter '!E19*'[1]Covar Expand'!E19</f>
        <v>0</v>
      </c>
      <c r="F19">
        <f>'[1]Dwave 28 asset chimera filter '!F19*'[1]Covar Expand'!F19</f>
        <v>0</v>
      </c>
      <c r="G19">
        <f>'[1]Dwave 28 asset chimera filter '!G19*'[1]Covar Expand'!G19</f>
        <v>0</v>
      </c>
      <c r="H19">
        <f>'[1]Dwave 28 asset chimera filter '!H19*'[1]Covar Expand'!H19</f>
        <v>0</v>
      </c>
      <c r="I19">
        <f>'[1]Dwave 28 asset chimera filter '!I19*'[1]Covar Expand'!I19</f>
        <v>0</v>
      </c>
      <c r="J19">
        <f>'[1]Dwave 28 asset chimera filter '!J19*'[1]Covar Expand'!J19</f>
        <v>0</v>
      </c>
      <c r="K19">
        <f>'[1]Dwave 28 asset chimera filter '!K19*'[1]Covar Expand'!K19</f>
        <v>0</v>
      </c>
      <c r="L19">
        <f>'[1]Dwave 28 asset chimera filter '!L19*'[1]Covar Expand'!L19</f>
        <v>0</v>
      </c>
      <c r="M19">
        <f>'[1]Dwave 28 asset chimera filter '!M19*'[1]Covar Expand'!M19</f>
        <v>0</v>
      </c>
      <c r="N19">
        <f>'[1]Dwave 28 asset chimera filter '!N19*'[1]Covar Expand'!N19</f>
        <v>0</v>
      </c>
      <c r="O19">
        <f>'[1]Dwave 28 asset chimera filter '!O19*'[1]Covar Expand'!O19</f>
        <v>0</v>
      </c>
      <c r="P19">
        <f>'[1]Dwave 28 asset chimera filter '!P19*'[1]Covar Expand'!P19</f>
        <v>0</v>
      </c>
      <c r="Q19">
        <f>'[1]Dwave 28 asset chimera filter '!Q19*'[1]Covar Expand'!Q19</f>
        <v>0</v>
      </c>
      <c r="R19">
        <f>'[1]Dwave 28 asset chimera filter '!R19*'[1]Covar Expand'!R19</f>
        <v>0</v>
      </c>
      <c r="S19">
        <f>'[1]Dwave 28 asset chimera filter '!S19*'[1]Covar Expand'!S19</f>
        <v>0.19215384175363201</v>
      </c>
      <c r="T19">
        <f>'[1]Dwave 28 asset chimera filter '!T19*'[1]Covar Expand'!T19</f>
        <v>0</v>
      </c>
      <c r="U19">
        <f>'[1]Dwave 28 asset chimera filter '!U19*'[1]Covar Expand'!U19</f>
        <v>0</v>
      </c>
    </row>
    <row r="20" spans="1:21" x14ac:dyDescent="0.25">
      <c r="A20">
        <f>'[1]Dwave 28 asset chimera filter '!A20</f>
        <v>18</v>
      </c>
      <c r="B20">
        <f>'[1]Dwave 28 asset chimera filter '!B20*'[1]Covar Expand'!B20</f>
        <v>0</v>
      </c>
      <c r="C20">
        <f>'[1]Dwave 28 asset chimera filter '!C20*'[1]Covar Expand'!C20</f>
        <v>0</v>
      </c>
      <c r="D20">
        <f>'[1]Dwave 28 asset chimera filter '!D20*'[1]Covar Expand'!D20</f>
        <v>0</v>
      </c>
      <c r="E20">
        <f>'[1]Dwave 28 asset chimera filter '!E20*'[1]Covar Expand'!E20</f>
        <v>0</v>
      </c>
      <c r="F20">
        <f>'[1]Dwave 28 asset chimera filter '!F20*'[1]Covar Expand'!F20</f>
        <v>0</v>
      </c>
      <c r="G20">
        <f>'[1]Dwave 28 asset chimera filter '!G20*'[1]Covar Expand'!G20</f>
        <v>0</v>
      </c>
      <c r="H20">
        <f>'[1]Dwave 28 asset chimera filter '!H20*'[1]Covar Expand'!H20</f>
        <v>0</v>
      </c>
      <c r="I20">
        <f>'[1]Dwave 28 asset chimera filter '!I20*'[1]Covar Expand'!I20</f>
        <v>0</v>
      </c>
      <c r="J20">
        <f>'[1]Dwave 28 asset chimera filter '!J20*'[1]Covar Expand'!J20</f>
        <v>0</v>
      </c>
      <c r="K20">
        <f>'[1]Dwave 28 asset chimera filter '!K20*'[1]Covar Expand'!K20</f>
        <v>0</v>
      </c>
      <c r="L20">
        <f>'[1]Dwave 28 asset chimera filter '!L20*'[1]Covar Expand'!L20</f>
        <v>0</v>
      </c>
      <c r="M20">
        <f>'[1]Dwave 28 asset chimera filter '!M20*'[1]Covar Expand'!M20</f>
        <v>0</v>
      </c>
      <c r="N20">
        <f>'[1]Dwave 28 asset chimera filter '!N20*'[1]Covar Expand'!N20</f>
        <v>0</v>
      </c>
      <c r="O20">
        <f>'[1]Dwave 28 asset chimera filter '!O20*'[1]Covar Expand'!O20</f>
        <v>0</v>
      </c>
      <c r="P20">
        <f>'[1]Dwave 28 asset chimera filter '!P20*'[1]Covar Expand'!P20</f>
        <v>0</v>
      </c>
      <c r="Q20">
        <f>'[1]Dwave 28 asset chimera filter '!Q20*'[1]Covar Expand'!Q20</f>
        <v>0</v>
      </c>
      <c r="R20">
        <f>'[1]Dwave 28 asset chimera filter '!R20*'[1]Covar Expand'!R20</f>
        <v>0</v>
      </c>
      <c r="S20">
        <f>'[1]Dwave 28 asset chimera filter '!S20*'[1]Covar Expand'!S20</f>
        <v>0</v>
      </c>
      <c r="T20">
        <f>'[1]Dwave 28 asset chimera filter '!T20*'[1]Covar Expand'!T20</f>
        <v>0.21792770150416352</v>
      </c>
      <c r="U20">
        <f>'[1]Dwave 28 asset chimera filter '!U20*'[1]Covar Expand'!U20</f>
        <v>0</v>
      </c>
    </row>
    <row r="21" spans="1:21" x14ac:dyDescent="0.25">
      <c r="A21">
        <f>'[1]Dwave 28 asset chimera filter '!A21</f>
        <v>19</v>
      </c>
      <c r="B21">
        <f>'[1]Dwave 28 asset chimera filter '!B21*'[1]Covar Expand'!B21</f>
        <v>0</v>
      </c>
      <c r="C21">
        <f>'[1]Dwave 28 asset chimera filter '!C21*'[1]Covar Expand'!C21</f>
        <v>0</v>
      </c>
      <c r="D21">
        <f>'[1]Dwave 28 asset chimera filter '!D21*'[1]Covar Expand'!D21</f>
        <v>0</v>
      </c>
      <c r="E21">
        <f>'[1]Dwave 28 asset chimera filter '!E21*'[1]Covar Expand'!E21</f>
        <v>0</v>
      </c>
      <c r="F21">
        <f>'[1]Dwave 28 asset chimera filter '!F21*'[1]Covar Expand'!F21</f>
        <v>0</v>
      </c>
      <c r="G21">
        <f>'[1]Dwave 28 asset chimera filter '!G21*'[1]Covar Expand'!G21</f>
        <v>0</v>
      </c>
      <c r="H21">
        <f>'[1]Dwave 28 asset chimera filter '!H21*'[1]Covar Expand'!H21</f>
        <v>0</v>
      </c>
      <c r="I21">
        <f>'[1]Dwave 28 asset chimera filter '!I21*'[1]Covar Expand'!I21</f>
        <v>0</v>
      </c>
      <c r="J21">
        <f>'[1]Dwave 28 asset chimera filter '!J21*'[1]Covar Expand'!J21</f>
        <v>0</v>
      </c>
      <c r="K21">
        <f>'[1]Dwave 28 asset chimera filter '!K21*'[1]Covar Expand'!K21</f>
        <v>0</v>
      </c>
      <c r="L21">
        <f>'[1]Dwave 28 asset chimera filter '!L21*'[1]Covar Expand'!L21</f>
        <v>0</v>
      </c>
      <c r="M21">
        <f>'[1]Dwave 28 asset chimera filter '!M21*'[1]Covar Expand'!M21</f>
        <v>0</v>
      </c>
      <c r="N21">
        <f>'[1]Dwave 28 asset chimera filter '!N21*'[1]Covar Expand'!N21</f>
        <v>0</v>
      </c>
      <c r="O21">
        <f>'[1]Dwave 28 asset chimera filter '!O21*'[1]Covar Expand'!O21</f>
        <v>0</v>
      </c>
      <c r="P21">
        <f>'[1]Dwave 28 asset chimera filter '!P21*'[1]Covar Expand'!P21</f>
        <v>0</v>
      </c>
      <c r="Q21">
        <f>'[1]Dwave 28 asset chimera filter '!Q21*'[1]Covar Expand'!Q21</f>
        <v>0</v>
      </c>
      <c r="R21">
        <f>'[1]Dwave 28 asset chimera filter '!R21*'[1]Covar Expand'!R21</f>
        <v>0</v>
      </c>
      <c r="S21">
        <f>'[1]Dwave 28 asset chimera filter '!S21*'[1]Covar Expand'!S21</f>
        <v>0</v>
      </c>
      <c r="T21">
        <f>'[1]Dwave 28 asset chimera filter '!T21*'[1]Covar Expand'!T21</f>
        <v>0</v>
      </c>
      <c r="U21">
        <f>'[1]Dwave 28 asset chimera filter '!U21*'[1]Covar Expand'!U21</f>
        <v>0.30777647406206249</v>
      </c>
    </row>
    <row r="24" spans="1:21" x14ac:dyDescent="0.25">
      <c r="B24">
        <f>MAX(B2:U21)</f>
        <v>0.62705176190124456</v>
      </c>
      <c r="C24">
        <f>MIN(B2:U21)</f>
        <v>-0.23187030141045301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EE4D-BF4C-4EC0-87BA-408853C506F4}">
  <dimension ref="A1:AB33"/>
  <sheetViews>
    <sheetView zoomScale="70" zoomScaleNormal="70" workbookViewId="0">
      <selection activeCell="L31" sqref="L31"/>
    </sheetView>
  </sheetViews>
  <sheetFormatPr defaultRowHeight="15" x14ac:dyDescent="0.25"/>
  <cols>
    <col min="2" max="2" width="13.5703125" bestFit="1" customWidth="1"/>
    <col min="9" max="9" width="8.85546875" customWidth="1"/>
  </cols>
  <sheetData>
    <row r="1" spans="1:28" x14ac:dyDescent="0.25">
      <c r="B1" t="s">
        <v>35</v>
      </c>
      <c r="D1" s="10">
        <f>1/N31</f>
        <v>0.16666666666666666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</row>
    <row r="2" spans="1:28" ht="24" customHeight="1" x14ac:dyDescent="0.25">
      <c r="B2" t="s">
        <v>34</v>
      </c>
      <c r="D2" s="10">
        <f>1/N31^2</f>
        <v>2.7777777777777776E-2</v>
      </c>
      <c r="G2" t="s">
        <v>5</v>
      </c>
      <c r="H2" s="9">
        <f>IF(C5&gt;0,1,0)</f>
        <v>0</v>
      </c>
      <c r="I2" s="9">
        <f>IF(C6&gt;0,1,0)</f>
        <v>0</v>
      </c>
      <c r="J2" s="9">
        <f>IF(C7&gt;0,1,0)</f>
        <v>0</v>
      </c>
      <c r="K2" s="9">
        <f>IF(C8&gt;0,1,0)</f>
        <v>0</v>
      </c>
      <c r="L2" s="9">
        <f>IF(C9&gt;0,1,0)</f>
        <v>0</v>
      </c>
      <c r="M2" s="9">
        <f>IF(C10&gt;0,1,0)</f>
        <v>0</v>
      </c>
      <c r="N2" s="9">
        <f>IF(C11&gt;0,1,0)</f>
        <v>0</v>
      </c>
      <c r="O2" s="9">
        <f>IF(C12&gt;0,1,0)</f>
        <v>0</v>
      </c>
      <c r="P2" s="9">
        <f>IF(C13&gt;0,1,0)</f>
        <v>1</v>
      </c>
      <c r="Q2" s="9">
        <f>IF(C14&gt;0,1,0)</f>
        <v>0</v>
      </c>
      <c r="R2" s="9">
        <f>IF(C15&gt;0,1,0)</f>
        <v>1</v>
      </c>
      <c r="S2" s="9">
        <f>IF(C16&gt;0,1,0)</f>
        <v>0</v>
      </c>
      <c r="T2" s="9"/>
      <c r="U2" s="9"/>
      <c r="V2" s="9"/>
      <c r="W2" s="9"/>
      <c r="X2" s="9"/>
      <c r="Y2" s="9"/>
      <c r="Z2" s="9"/>
      <c r="AA2" s="9"/>
      <c r="AB2" s="9">
        <f>F32</f>
        <v>0.24992706309810925</v>
      </c>
    </row>
    <row r="3" spans="1:28" x14ac:dyDescent="0.25">
      <c r="G3" t="s">
        <v>4</v>
      </c>
      <c r="H3" t="s">
        <v>0</v>
      </c>
      <c r="I3" s="1"/>
    </row>
    <row r="4" spans="1:28" x14ac:dyDescent="0.25">
      <c r="A4" t="s">
        <v>0</v>
      </c>
      <c r="B4" t="s">
        <v>3</v>
      </c>
      <c r="C4" t="s">
        <v>1</v>
      </c>
      <c r="D4" t="s">
        <v>8</v>
      </c>
      <c r="H4" s="7">
        <v>0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7">
        <v>11</v>
      </c>
      <c r="T4" s="7">
        <v>12</v>
      </c>
      <c r="U4" s="7">
        <v>13</v>
      </c>
      <c r="V4" s="7">
        <v>14</v>
      </c>
      <c r="W4" s="7">
        <v>15</v>
      </c>
      <c r="X4" s="7">
        <v>16</v>
      </c>
      <c r="Y4" s="7">
        <v>17</v>
      </c>
      <c r="Z4" s="7">
        <v>18</v>
      </c>
      <c r="AA4" s="7">
        <v>19</v>
      </c>
    </row>
    <row r="5" spans="1:28" x14ac:dyDescent="0.25">
      <c r="A5">
        <v>0</v>
      </c>
      <c r="B5" s="4">
        <f>'Portfolio Coefficients'!B3*$D$1</f>
        <v>8.2758573914312489E-2</v>
      </c>
      <c r="C5" s="5">
        <v>0</v>
      </c>
      <c r="D5">
        <f>B5*C5</f>
        <v>0</v>
      </c>
      <c r="F5" s="2" t="s">
        <v>2</v>
      </c>
      <c r="G5" s="7">
        <v>0</v>
      </c>
      <c r="H5" s="3">
        <f>H$2*$C5*'Portfolio Coefficients'!E3*$D$2</f>
        <v>0</v>
      </c>
      <c r="I5" s="3">
        <f>I$2*$C5*'Portfolio Coefficients'!F3*$D$2</f>
        <v>0</v>
      </c>
      <c r="J5" s="3">
        <f>J$2*$C5*'Portfolio Coefficients'!G3*$D$2</f>
        <v>0</v>
      </c>
      <c r="K5" s="3">
        <f>K$2*$C5*'Portfolio Coefficients'!H3*$D$2</f>
        <v>0</v>
      </c>
      <c r="L5" s="3">
        <f>L$2*$C5*'Portfolio Coefficients'!I3*$D$2</f>
        <v>0</v>
      </c>
      <c r="M5" s="3">
        <f>M$2*$C5*'Portfolio Coefficients'!J3*$D$2</f>
        <v>0</v>
      </c>
      <c r="N5" s="3">
        <f>N$2*$C5*'Portfolio Coefficients'!K3*$D$2</f>
        <v>0</v>
      </c>
      <c r="O5" s="3">
        <f>O$2*$C5*'Portfolio Coefficients'!L3*$D$2</f>
        <v>0</v>
      </c>
      <c r="P5" s="3">
        <f>P$2*$C5*'Portfolio Coefficients'!M3*$D$2</f>
        <v>0</v>
      </c>
      <c r="Q5" s="3">
        <f>Q$2*$C5*'Portfolio Coefficients'!N3*$D$2</f>
        <v>0</v>
      </c>
      <c r="R5" s="3">
        <f>R$2*$C5*'Portfolio Coefficients'!O3*$D$2</f>
        <v>0</v>
      </c>
      <c r="S5" s="3">
        <f>S$2*$C5*'Portfolio Coefficients'!P3*$D$2</f>
        <v>0</v>
      </c>
      <c r="T5" s="3"/>
      <c r="U5" s="3"/>
      <c r="V5" s="3"/>
      <c r="W5" s="3"/>
      <c r="X5" s="3"/>
      <c r="Y5" s="3"/>
      <c r="Z5" s="3"/>
      <c r="AA5" s="3"/>
    </row>
    <row r="6" spans="1:28" x14ac:dyDescent="0.25">
      <c r="A6">
        <v>1</v>
      </c>
      <c r="B6" s="4">
        <f>'Portfolio Coefficients'!B4*$D$1</f>
        <v>-9.171753914385733E-2</v>
      </c>
      <c r="C6" s="5">
        <v>0</v>
      </c>
      <c r="D6">
        <f t="shared" ref="D6:D16" si="0">B6*C6</f>
        <v>0</v>
      </c>
      <c r="G6" s="7">
        <v>1</v>
      </c>
      <c r="H6" s="3">
        <f>H$2*$C6*'Portfolio Coefficients'!E4*$D$2</f>
        <v>0</v>
      </c>
      <c r="I6" s="3">
        <f>I$2*$C6*'Portfolio Coefficients'!F4*$D$2</f>
        <v>0</v>
      </c>
      <c r="J6" s="3">
        <f>J$2*$C6*'Portfolio Coefficients'!G4*$D$2</f>
        <v>0</v>
      </c>
      <c r="K6" s="3">
        <f>K$2*$C6*'Portfolio Coefficients'!H4*$D$2</f>
        <v>0</v>
      </c>
      <c r="L6" s="3">
        <f>L$2*$C6*'Portfolio Coefficients'!I4*$D$2</f>
        <v>0</v>
      </c>
      <c r="M6" s="3">
        <f>M$2*$C6*'Portfolio Coefficients'!J4*$D$2</f>
        <v>0</v>
      </c>
      <c r="N6" s="3">
        <f>N$2*$C6*'Portfolio Coefficients'!K4*$D$2</f>
        <v>0</v>
      </c>
      <c r="O6" s="3">
        <f>O$2*$C6*'Portfolio Coefficients'!L4*$D$2</f>
        <v>0</v>
      </c>
      <c r="P6" s="3">
        <f>P$2*$C6*'Portfolio Coefficients'!M4*$D$2</f>
        <v>0</v>
      </c>
      <c r="Q6" s="3">
        <f>Q$2*$C6*'Portfolio Coefficients'!N4*$D$2</f>
        <v>0</v>
      </c>
      <c r="R6" s="3">
        <f>R$2*$C6*'Portfolio Coefficients'!O4*$D$2</f>
        <v>0</v>
      </c>
      <c r="S6" s="3">
        <f>S$2*$C6*'Portfolio Coefficients'!P4*$D$2</f>
        <v>0</v>
      </c>
      <c r="T6" s="3"/>
      <c r="U6" s="3"/>
      <c r="V6" s="3"/>
      <c r="W6" s="3"/>
      <c r="X6" s="3"/>
      <c r="Y6" s="3"/>
      <c r="Z6" s="3"/>
      <c r="AA6" s="3"/>
    </row>
    <row r="7" spans="1:28" x14ac:dyDescent="0.25">
      <c r="A7">
        <v>2</v>
      </c>
      <c r="B7" s="4">
        <f>'Portfolio Coefficients'!B5*$D$1</f>
        <v>0.1082612699723145</v>
      </c>
      <c r="C7" s="5">
        <v>0</v>
      </c>
      <c r="D7">
        <f t="shared" si="0"/>
        <v>0</v>
      </c>
      <c r="G7" s="7">
        <v>2</v>
      </c>
      <c r="H7" s="3">
        <f>H$2*$C7*'Portfolio Coefficients'!E5*$D$2</f>
        <v>0</v>
      </c>
      <c r="I7" s="3">
        <f>I$2*$C7*'Portfolio Coefficients'!F5*$D$2</f>
        <v>0</v>
      </c>
      <c r="J7" s="3">
        <f>J$2*$C7*'Portfolio Coefficients'!G5*$D$2</f>
        <v>0</v>
      </c>
      <c r="K7" s="3">
        <f>K$2*$C7*'Portfolio Coefficients'!H5*$D$2</f>
        <v>0</v>
      </c>
      <c r="L7" s="3">
        <f>L$2*$C7*'Portfolio Coefficients'!I5*$D$2</f>
        <v>0</v>
      </c>
      <c r="M7" s="3">
        <f>M$2*$C7*'Portfolio Coefficients'!J5*$D$2</f>
        <v>0</v>
      </c>
      <c r="N7" s="3">
        <f>N$2*$C7*'Portfolio Coefficients'!K5*$D$2</f>
        <v>0</v>
      </c>
      <c r="O7" s="3">
        <f>O$2*$C7*'Portfolio Coefficients'!L5*$D$2</f>
        <v>0</v>
      </c>
      <c r="P7" s="3">
        <f>P$2*$C7*'Portfolio Coefficients'!M5*$D$2</f>
        <v>0</v>
      </c>
      <c r="Q7" s="3">
        <f>Q$2*$C7*'Portfolio Coefficients'!N5*$D$2</f>
        <v>0</v>
      </c>
      <c r="R7" s="3">
        <f>R$2*$C7*'Portfolio Coefficients'!O5*$D$2</f>
        <v>0</v>
      </c>
      <c r="S7" s="3">
        <f>S$2*$C7*'Portfolio Coefficients'!P5*$D$2</f>
        <v>0</v>
      </c>
      <c r="T7" s="3"/>
      <c r="U7" s="3"/>
      <c r="V7" s="3"/>
      <c r="W7" s="3"/>
      <c r="X7" s="3"/>
      <c r="Y7" s="3"/>
      <c r="Z7" s="3"/>
      <c r="AA7" s="3"/>
    </row>
    <row r="8" spans="1:28" x14ac:dyDescent="0.25">
      <c r="A8">
        <v>3</v>
      </c>
      <c r="B8" s="4">
        <f>'Portfolio Coefficients'!B6*$D$1</f>
        <v>-7.9436468073552827E-2</v>
      </c>
      <c r="C8" s="5">
        <v>0</v>
      </c>
      <c r="D8">
        <f t="shared" si="0"/>
        <v>0</v>
      </c>
      <c r="G8" s="7">
        <v>3</v>
      </c>
      <c r="H8" s="3">
        <f>H$2*$C8*'Portfolio Coefficients'!E6*$D$2</f>
        <v>0</v>
      </c>
      <c r="I8" s="3">
        <f>I$2*$C8*'Portfolio Coefficients'!F6*$D$2</f>
        <v>0</v>
      </c>
      <c r="J8" s="3">
        <f>J$2*$C8*'Portfolio Coefficients'!G6*$D$2</f>
        <v>0</v>
      </c>
      <c r="K8" s="3">
        <f>K$2*$C8*'Portfolio Coefficients'!H6*$D$2</f>
        <v>0</v>
      </c>
      <c r="L8" s="3">
        <f>L$2*$C8*'Portfolio Coefficients'!I6*$D$2</f>
        <v>0</v>
      </c>
      <c r="M8" s="3">
        <f>M$2*$C8*'Portfolio Coefficients'!J6*$D$2</f>
        <v>0</v>
      </c>
      <c r="N8" s="3">
        <f>N$2*$C8*'Portfolio Coefficients'!K6*$D$2</f>
        <v>0</v>
      </c>
      <c r="O8" s="3">
        <f>O$2*$C8*'Portfolio Coefficients'!L6*$D$2</f>
        <v>0</v>
      </c>
      <c r="P8" s="3">
        <f>P$2*$C8*'Portfolio Coefficients'!M6*$D$2</f>
        <v>0</v>
      </c>
      <c r="Q8" s="3">
        <f>Q$2*$C8*'Portfolio Coefficients'!N6*$D$2</f>
        <v>0</v>
      </c>
      <c r="R8" s="3">
        <f>R$2*$C8*'Portfolio Coefficients'!O6*$D$2</f>
        <v>0</v>
      </c>
      <c r="S8" s="3">
        <f>S$2*$C8*'Portfolio Coefficients'!P6*$D$2</f>
        <v>0</v>
      </c>
      <c r="T8" s="3"/>
      <c r="U8" s="3"/>
      <c r="V8" s="3"/>
      <c r="W8" s="3"/>
      <c r="X8" s="3"/>
      <c r="Y8" s="3"/>
      <c r="Z8" s="3"/>
      <c r="AA8" s="3"/>
    </row>
    <row r="9" spans="1:28" x14ac:dyDescent="0.25">
      <c r="A9">
        <v>4</v>
      </c>
      <c r="B9" s="4">
        <f>'Portfolio Coefficients'!B7*$D$1</f>
        <v>7.8694000750359663E-2</v>
      </c>
      <c r="C9" s="5">
        <v>0</v>
      </c>
      <c r="D9">
        <f t="shared" si="0"/>
        <v>0</v>
      </c>
      <c r="G9" s="7">
        <v>4</v>
      </c>
      <c r="H9" s="3">
        <f>H$2*$C9*'Portfolio Coefficients'!E7*$D$2</f>
        <v>0</v>
      </c>
      <c r="I9" s="3">
        <f>I$2*$C9*'Portfolio Coefficients'!F7*$D$2</f>
        <v>0</v>
      </c>
      <c r="J9" s="3">
        <f>J$2*$C9*'Portfolio Coefficients'!G7*$D$2</f>
        <v>0</v>
      </c>
      <c r="K9" s="3">
        <f>K$2*$C9*'Portfolio Coefficients'!H7*$D$2</f>
        <v>0</v>
      </c>
      <c r="L9" s="3">
        <f>L$2*$C9*'Portfolio Coefficients'!I7*$D$2</f>
        <v>0</v>
      </c>
      <c r="M9" s="3">
        <f>M$2*$C9*'Portfolio Coefficients'!J7*$D$2</f>
        <v>0</v>
      </c>
      <c r="N9" s="3">
        <f>N$2*$C9*'Portfolio Coefficients'!K7*$D$2</f>
        <v>0</v>
      </c>
      <c r="O9" s="3">
        <f>O$2*$C9*'Portfolio Coefficients'!L7*$D$2</f>
        <v>0</v>
      </c>
      <c r="P9" s="3">
        <f>P$2*$C9*'Portfolio Coefficients'!M7*$D$2</f>
        <v>0</v>
      </c>
      <c r="Q9" s="3">
        <f>Q$2*$C9*'Portfolio Coefficients'!N7*$D$2</f>
        <v>0</v>
      </c>
      <c r="R9" s="3">
        <f>R$2*$C9*'Portfolio Coefficients'!O7*$D$2</f>
        <v>0</v>
      </c>
      <c r="S9" s="3">
        <f>S$2*$C9*'Portfolio Coefficients'!P7*$D$2</f>
        <v>0</v>
      </c>
      <c r="T9" s="3"/>
      <c r="U9" s="3"/>
      <c r="V9" s="3"/>
      <c r="W9" s="3"/>
      <c r="X9" s="3"/>
      <c r="Y9" s="3"/>
      <c r="Z9" s="3"/>
      <c r="AA9" s="3"/>
    </row>
    <row r="10" spans="1:28" x14ac:dyDescent="0.25">
      <c r="A10">
        <v>5</v>
      </c>
      <c r="B10" s="4">
        <f>'Portfolio Coefficients'!B8*$D$1</f>
        <v>0.12929106381938865</v>
      </c>
      <c r="C10" s="5">
        <v>0</v>
      </c>
      <c r="D10">
        <f t="shared" si="0"/>
        <v>0</v>
      </c>
      <c r="G10" s="7">
        <v>5</v>
      </c>
      <c r="H10" s="3">
        <f>H$2*$C10*'Portfolio Coefficients'!E8*$D$2</f>
        <v>0</v>
      </c>
      <c r="I10" s="3">
        <f>I$2*$C10*'Portfolio Coefficients'!F8*$D$2</f>
        <v>0</v>
      </c>
      <c r="J10" s="3">
        <f>J$2*$C10*'Portfolio Coefficients'!G8*$D$2</f>
        <v>0</v>
      </c>
      <c r="K10" s="3">
        <f>K$2*$C10*'Portfolio Coefficients'!H8*$D$2</f>
        <v>0</v>
      </c>
      <c r="L10" s="3">
        <f>L$2*$C10*'Portfolio Coefficients'!I8*$D$2</f>
        <v>0</v>
      </c>
      <c r="M10" s="3">
        <f>M$2*$C10*'Portfolio Coefficients'!J8*$D$2</f>
        <v>0</v>
      </c>
      <c r="N10" s="3">
        <f>N$2*$C10*'Portfolio Coefficients'!K8*$D$2</f>
        <v>0</v>
      </c>
      <c r="O10" s="3">
        <f>O$2*$C10*'Portfolio Coefficients'!L8*$D$2</f>
        <v>0</v>
      </c>
      <c r="P10" s="3">
        <f>P$2*$C10*'Portfolio Coefficients'!M8*$D$2</f>
        <v>0</v>
      </c>
      <c r="Q10" s="3">
        <f>Q$2*$C10*'Portfolio Coefficients'!N8*$D$2</f>
        <v>0</v>
      </c>
      <c r="R10" s="3">
        <f>R$2*$C10*'Portfolio Coefficients'!O8*$D$2</f>
        <v>0</v>
      </c>
      <c r="S10" s="3">
        <f>S$2*$C10*'Portfolio Coefficients'!P8*$D$2</f>
        <v>0</v>
      </c>
      <c r="T10" s="3"/>
      <c r="U10" s="3"/>
      <c r="V10" s="3"/>
      <c r="W10" s="3"/>
      <c r="X10" s="3"/>
      <c r="Y10" s="3"/>
      <c r="Z10" s="3"/>
      <c r="AA10" s="3"/>
    </row>
    <row r="11" spans="1:28" x14ac:dyDescent="0.25">
      <c r="A11">
        <v>6</v>
      </c>
      <c r="B11" s="4">
        <f>'Portfolio Coefficients'!B9*$D$1</f>
        <v>-0.11162356389948033</v>
      </c>
      <c r="C11" s="5">
        <v>0</v>
      </c>
      <c r="D11">
        <f t="shared" si="0"/>
        <v>0</v>
      </c>
      <c r="G11" s="7">
        <v>6</v>
      </c>
      <c r="H11" s="3">
        <f>H$2*$C11*'Portfolio Coefficients'!E9*$D$2</f>
        <v>0</v>
      </c>
      <c r="I11" s="3">
        <f>I$2*$C11*'Portfolio Coefficients'!F9*$D$2</f>
        <v>0</v>
      </c>
      <c r="J11" s="3">
        <f>J$2*$C11*'Portfolio Coefficients'!G9*$D$2</f>
        <v>0</v>
      </c>
      <c r="K11" s="3">
        <f>K$2*$C11*'Portfolio Coefficients'!H9*$D$2</f>
        <v>0</v>
      </c>
      <c r="L11" s="3">
        <f>L$2*$C11*'Portfolio Coefficients'!I9*$D$2</f>
        <v>0</v>
      </c>
      <c r="M11" s="3">
        <f>M$2*$C11*'Portfolio Coefficients'!J9*$D$2</f>
        <v>0</v>
      </c>
      <c r="N11" s="3">
        <f>N$2*$C11*'Portfolio Coefficients'!K9*$D$2</f>
        <v>0</v>
      </c>
      <c r="O11" s="3">
        <f>O$2*$C11*'Portfolio Coefficients'!L9*$D$2</f>
        <v>0</v>
      </c>
      <c r="P11" s="3">
        <f>P$2*$C11*'Portfolio Coefficients'!M9*$D$2</f>
        <v>0</v>
      </c>
      <c r="Q11" s="3">
        <f>Q$2*$C11*'Portfolio Coefficients'!N9*$D$2</f>
        <v>0</v>
      </c>
      <c r="R11" s="3">
        <f>R$2*$C11*'Portfolio Coefficients'!O9*$D$2</f>
        <v>0</v>
      </c>
      <c r="S11" s="3">
        <f>S$2*$C11*'Portfolio Coefficients'!P9*$D$2</f>
        <v>0</v>
      </c>
      <c r="T11" s="3"/>
      <c r="U11" s="3"/>
      <c r="V11" s="3"/>
      <c r="W11" s="3"/>
      <c r="X11" s="3"/>
      <c r="Y11" s="3"/>
      <c r="Z11" s="3"/>
      <c r="AA11" s="3"/>
    </row>
    <row r="12" spans="1:28" x14ac:dyDescent="0.25">
      <c r="A12">
        <v>7</v>
      </c>
      <c r="B12" s="4">
        <f>'Portfolio Coefficients'!B10*$D$1</f>
        <v>8.4342850727398333E-2</v>
      </c>
      <c r="C12" s="5">
        <v>0</v>
      </c>
      <c r="D12">
        <f t="shared" si="0"/>
        <v>0</v>
      </c>
      <c r="G12" s="7">
        <v>7</v>
      </c>
      <c r="H12" s="3">
        <f>H$2*$C12*'Portfolio Coefficients'!E10*$D$2</f>
        <v>0</v>
      </c>
      <c r="I12" s="3">
        <f>I$2*$C12*'Portfolio Coefficients'!F10*$D$2</f>
        <v>0</v>
      </c>
      <c r="J12" s="3">
        <f>J$2*$C12*'Portfolio Coefficients'!G10*$D$2</f>
        <v>0</v>
      </c>
      <c r="K12" s="3">
        <f>K$2*$C12*'Portfolio Coefficients'!H10*$D$2</f>
        <v>0</v>
      </c>
      <c r="L12" s="3">
        <f>L$2*$C12*'Portfolio Coefficients'!I10*$D$2</f>
        <v>0</v>
      </c>
      <c r="M12" s="3">
        <f>M$2*$C12*'Portfolio Coefficients'!J10*$D$2</f>
        <v>0</v>
      </c>
      <c r="N12" s="3">
        <f>N$2*$C12*'Portfolio Coefficients'!K10*$D$2</f>
        <v>0</v>
      </c>
      <c r="O12" s="3">
        <f>O$2*$C12*'Portfolio Coefficients'!L10*$D$2</f>
        <v>0</v>
      </c>
      <c r="P12" s="3">
        <f>P$2*$C12*'Portfolio Coefficients'!M10*$D$2</f>
        <v>0</v>
      </c>
      <c r="Q12" s="3">
        <f>Q$2*$C12*'Portfolio Coefficients'!N10*$D$2</f>
        <v>0</v>
      </c>
      <c r="R12" s="3">
        <f>R$2*$C12*'Portfolio Coefficients'!O10*$D$2</f>
        <v>0</v>
      </c>
      <c r="S12" s="3">
        <f>S$2*$C12*'Portfolio Coefficients'!P10*$D$2</f>
        <v>0</v>
      </c>
      <c r="T12" s="3"/>
      <c r="U12" s="3"/>
      <c r="V12" s="3"/>
      <c r="W12" s="3"/>
      <c r="X12" s="3"/>
      <c r="Y12" s="3"/>
      <c r="Z12" s="3"/>
      <c r="AA12" s="3"/>
    </row>
    <row r="13" spans="1:28" x14ac:dyDescent="0.25">
      <c r="A13">
        <v>8</v>
      </c>
      <c r="B13" s="4">
        <f>'Portfolio Coefficients'!B11*$D$1</f>
        <v>0.1223323980621215</v>
      </c>
      <c r="C13" s="5">
        <v>1</v>
      </c>
      <c r="D13">
        <f t="shared" si="0"/>
        <v>0.1223323980621215</v>
      </c>
      <c r="G13" s="7">
        <v>8</v>
      </c>
      <c r="H13" s="3">
        <f>H$2*$C13*'Portfolio Coefficients'!E11*$D$2</f>
        <v>0</v>
      </c>
      <c r="I13" s="3">
        <f>I$2*$C13*'Portfolio Coefficients'!F11*$D$2</f>
        <v>0</v>
      </c>
      <c r="J13" s="3">
        <f>J$2*$C13*'Portfolio Coefficients'!G11*$D$2</f>
        <v>0</v>
      </c>
      <c r="K13" s="3">
        <f>K$2*$C13*'Portfolio Coefficients'!H11*$D$2</f>
        <v>0</v>
      </c>
      <c r="L13" s="3">
        <f>L$2*$C13*'Portfolio Coefficients'!I11*$D$2</f>
        <v>0</v>
      </c>
      <c r="M13" s="3">
        <f>M$2*$C13*'Portfolio Coefficients'!J11*$D$2</f>
        <v>0</v>
      </c>
      <c r="N13" s="3">
        <f>N$2*$C13*'Portfolio Coefficients'!K11*$D$2</f>
        <v>0</v>
      </c>
      <c r="O13" s="3">
        <f>O$2*$C13*'Portfolio Coefficients'!L11*$D$2</f>
        <v>0</v>
      </c>
      <c r="P13" s="3">
        <f>P$2*$C13*'Portfolio Coefficients'!M11*$D$2</f>
        <v>0</v>
      </c>
      <c r="Q13" s="3">
        <f>Q$2*$C13*'Portfolio Coefficients'!N11*$D$2</f>
        <v>0</v>
      </c>
      <c r="R13" s="3">
        <f>R$2*$C13*'Portfolio Coefficients'!O11*$D$2</f>
        <v>0</v>
      </c>
      <c r="S13" s="3">
        <f>S$2*$C13*'Portfolio Coefficients'!P11*$D$2</f>
        <v>0</v>
      </c>
      <c r="T13" s="3"/>
      <c r="U13" s="3"/>
      <c r="V13" s="3"/>
      <c r="W13" s="3"/>
      <c r="X13" s="3"/>
      <c r="Y13" s="3"/>
      <c r="Z13" s="3"/>
      <c r="AA13" s="3"/>
    </row>
    <row r="14" spans="1:28" x14ac:dyDescent="0.25">
      <c r="A14">
        <v>9</v>
      </c>
      <c r="B14" s="4">
        <f>'Portfolio Coefficients'!B12*$D$1</f>
        <v>9.0137369191739827E-2</v>
      </c>
      <c r="C14" s="5">
        <v>0</v>
      </c>
      <c r="D14">
        <f t="shared" si="0"/>
        <v>0</v>
      </c>
      <c r="G14" s="7">
        <v>9</v>
      </c>
      <c r="H14" s="3">
        <f>H$2*$C14*'Portfolio Coefficients'!E12*$D$2</f>
        <v>0</v>
      </c>
      <c r="I14" s="3">
        <f>I$2*$C14*'Portfolio Coefficients'!F12*$D$2</f>
        <v>0</v>
      </c>
      <c r="J14" s="3">
        <f>J$2*$C14*'Portfolio Coefficients'!G12*$D$2</f>
        <v>0</v>
      </c>
      <c r="K14" s="3">
        <f>K$2*$C14*'Portfolio Coefficients'!H12*$D$2</f>
        <v>0</v>
      </c>
      <c r="L14" s="3">
        <f>L$2*$C14*'Portfolio Coefficients'!I12*$D$2</f>
        <v>0</v>
      </c>
      <c r="M14" s="3">
        <f>M$2*$C14*'Portfolio Coefficients'!J12*$D$2</f>
        <v>0</v>
      </c>
      <c r="N14" s="3">
        <f>N$2*$C14*'Portfolio Coefficients'!K12*$D$2</f>
        <v>0</v>
      </c>
      <c r="O14" s="3">
        <f>O$2*$C14*'Portfolio Coefficients'!L12*$D$2</f>
        <v>0</v>
      </c>
      <c r="P14" s="3">
        <f>P$2*$C14*'Portfolio Coefficients'!M12*$D$2</f>
        <v>0</v>
      </c>
      <c r="Q14" s="3">
        <f>Q$2*$C14*'Portfolio Coefficients'!N12*$D$2</f>
        <v>0</v>
      </c>
      <c r="R14" s="3">
        <f>R$2*$C14*'Portfolio Coefficients'!O12*$D$2</f>
        <v>0</v>
      </c>
      <c r="S14" s="3">
        <f>S$2*$C14*'Portfolio Coefficients'!P12*$D$2</f>
        <v>0</v>
      </c>
      <c r="T14" s="3"/>
      <c r="U14" s="3"/>
      <c r="V14" s="3"/>
      <c r="W14" s="3"/>
      <c r="X14" s="3"/>
      <c r="Y14" s="3"/>
      <c r="Z14" s="3"/>
      <c r="AA14" s="3"/>
    </row>
    <row r="15" spans="1:28" x14ac:dyDescent="0.25">
      <c r="A15">
        <v>10</v>
      </c>
      <c r="B15" s="4">
        <f>'Portfolio Coefficients'!B13*$D$1</f>
        <v>0.13333333333333333</v>
      </c>
      <c r="C15" s="5">
        <v>1</v>
      </c>
      <c r="D15">
        <f t="shared" si="0"/>
        <v>0.13333333333333333</v>
      </c>
      <c r="G15" s="7">
        <v>10</v>
      </c>
      <c r="H15" s="3">
        <f>H$2*$C15*'Portfolio Coefficients'!E13*$D$2</f>
        <v>0</v>
      </c>
      <c r="I15" s="3">
        <f>I$2*$C15*'Portfolio Coefficients'!F13*$D$2</f>
        <v>0</v>
      </c>
      <c r="J15" s="3">
        <f>J$2*$C15*'Portfolio Coefficients'!G13*$D$2</f>
        <v>0</v>
      </c>
      <c r="K15" s="3">
        <f>K$2*$C15*'Portfolio Coefficients'!H13*$D$2</f>
        <v>0</v>
      </c>
      <c r="L15" s="3">
        <f>L$2*$C15*'Portfolio Coefficients'!I13*$D$2</f>
        <v>0</v>
      </c>
      <c r="M15" s="3">
        <f>M$2*$C15*'Portfolio Coefficients'!J13*$D$2</f>
        <v>0</v>
      </c>
      <c r="N15" s="3">
        <f>N$2*$C15*'Portfolio Coefficients'!K13*$D$2</f>
        <v>0</v>
      </c>
      <c r="O15" s="3">
        <f>O$2*$C15*'Portfolio Coefficients'!L13*$D$2</f>
        <v>0</v>
      </c>
      <c r="P15" s="3">
        <f>P$2*$C15*'Portfolio Coefficients'!M13*$D$2</f>
        <v>-5.7386682973455828E-3</v>
      </c>
      <c r="Q15" s="3">
        <f>Q$2*$C15*'Portfolio Coefficients'!N13*$D$2</f>
        <v>0</v>
      </c>
      <c r="R15" s="3">
        <f>R$2*$C15*'Portfolio Coefficients'!O13*$D$2</f>
        <v>0</v>
      </c>
      <c r="S15" s="3">
        <f>S$2*$C15*'Portfolio Coefficients'!P13*$D$2</f>
        <v>0</v>
      </c>
      <c r="T15" s="3"/>
      <c r="U15" s="3"/>
      <c r="V15" s="3"/>
      <c r="W15" s="3"/>
      <c r="X15" s="3"/>
      <c r="Y15" s="3"/>
      <c r="Z15" s="3"/>
      <c r="AA15" s="3"/>
    </row>
    <row r="16" spans="1:28" x14ac:dyDescent="0.25">
      <c r="A16">
        <v>11</v>
      </c>
      <c r="B16" s="4">
        <f>'Portfolio Coefficients'!B14*$D$1</f>
        <v>0.12587568012417183</v>
      </c>
      <c r="C16" s="5">
        <v>0</v>
      </c>
      <c r="D16">
        <f t="shared" si="0"/>
        <v>0</v>
      </c>
      <c r="G16" s="7">
        <v>11</v>
      </c>
      <c r="H16" s="3">
        <f>H$2*$C16*'Portfolio Coefficients'!E14*$D$2</f>
        <v>0</v>
      </c>
      <c r="I16" s="3">
        <f>I$2*$C16*'Portfolio Coefficients'!F14*$D$2</f>
        <v>0</v>
      </c>
      <c r="J16" s="3">
        <f>J$2*$C16*'Portfolio Coefficients'!G14*$D$2</f>
        <v>0</v>
      </c>
      <c r="K16" s="3">
        <f>K$2*$C16*'Portfolio Coefficients'!H14*$D$2</f>
        <v>0</v>
      </c>
      <c r="L16" s="3">
        <f>L$2*$C16*'Portfolio Coefficients'!I14*$D$2</f>
        <v>0</v>
      </c>
      <c r="M16" s="3">
        <f>M$2*$C16*'Portfolio Coefficients'!J14*$D$2</f>
        <v>0</v>
      </c>
      <c r="N16" s="3">
        <f>N$2*$C16*'Portfolio Coefficients'!K14*$D$2</f>
        <v>0</v>
      </c>
      <c r="O16" s="3">
        <f>O$2*$C16*'Portfolio Coefficients'!L14*$D$2</f>
        <v>0</v>
      </c>
      <c r="P16" s="3">
        <f>P$2*$C16*'Portfolio Coefficients'!M14*$D$2</f>
        <v>0</v>
      </c>
      <c r="Q16" s="3">
        <f>Q$2*$C16*'Portfolio Coefficients'!N14*$D$2</f>
        <v>0</v>
      </c>
      <c r="R16" s="3">
        <f>R$2*$C16*'Portfolio Coefficients'!O14*$D$2</f>
        <v>0</v>
      </c>
      <c r="S16" s="3">
        <f>S$2*$C16*'Portfolio Coefficients'!P14*$D$2</f>
        <v>0</v>
      </c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>
        <v>12</v>
      </c>
      <c r="B17" s="4"/>
      <c r="C17" s="5"/>
      <c r="G17" s="7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>
        <v>13</v>
      </c>
      <c r="B18" s="4"/>
      <c r="C18" s="5"/>
      <c r="G18" s="7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>
        <v>14</v>
      </c>
      <c r="B19" s="4"/>
      <c r="C19" s="5"/>
      <c r="G19" s="7">
        <v>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>
        <v>15</v>
      </c>
      <c r="B20" s="4"/>
      <c r="C20" s="5"/>
      <c r="G20" s="7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>
        <v>16</v>
      </c>
      <c r="B21" s="4"/>
      <c r="C21" s="5"/>
      <c r="G21" s="7">
        <v>16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>
        <v>17</v>
      </c>
      <c r="B22" s="4"/>
      <c r="C22" s="5"/>
      <c r="G22" s="7">
        <v>17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>
        <v>18</v>
      </c>
      <c r="B23" s="4"/>
      <c r="C23" s="5"/>
      <c r="G23" s="7">
        <v>18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>
        <v>19</v>
      </c>
      <c r="B24" s="4"/>
      <c r="C24" s="5"/>
      <c r="G24" s="7">
        <v>19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B25" s="4"/>
      <c r="C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7" spans="1:27" x14ac:dyDescent="0.25">
      <c r="H27">
        <f>SUM(H5:H24)</f>
        <v>0</v>
      </c>
      <c r="I27">
        <f t="shared" ref="I27:AA27" si="1">SUM(I5:I24)</f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-5.7386682973455828E-3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</row>
    <row r="28" spans="1:27" ht="77.45" customHeight="1" x14ac:dyDescent="0.25"/>
    <row r="29" spans="1:27" x14ac:dyDescent="0.25">
      <c r="D29" s="3">
        <f>SUM(D5:D16)</f>
        <v>0.25566573139545484</v>
      </c>
      <c r="H29" s="3">
        <f>SUM(H27:AA27)</f>
        <v>-5.7386682973455828E-3</v>
      </c>
    </row>
    <row r="30" spans="1:27" x14ac:dyDescent="0.25">
      <c r="C30" t="s">
        <v>37</v>
      </c>
      <c r="D30">
        <f>D29/4</f>
        <v>6.3916432848863711E-2</v>
      </c>
      <c r="H30">
        <f>H29/16</f>
        <v>-3.5866676858409892E-4</v>
      </c>
    </row>
    <row r="31" spans="1:27" ht="77.45" customHeight="1" x14ac:dyDescent="0.25">
      <c r="K31" t="s">
        <v>38</v>
      </c>
      <c r="N31" s="5">
        <v>6</v>
      </c>
    </row>
    <row r="32" spans="1:27" x14ac:dyDescent="0.25">
      <c r="E32" t="s">
        <v>7</v>
      </c>
      <c r="F32" s="3">
        <f>D29+H29</f>
        <v>0.24992706309810925</v>
      </c>
      <c r="G32" t="s">
        <v>6</v>
      </c>
      <c r="L32" t="s">
        <v>40</v>
      </c>
      <c r="N32">
        <f>SUM(C5:C16)</f>
        <v>2</v>
      </c>
      <c r="O32" s="3">
        <f>N31-N32</f>
        <v>4</v>
      </c>
      <c r="P32" t="s">
        <v>39</v>
      </c>
    </row>
    <row r="33" spans="6:6" x14ac:dyDescent="0.25">
      <c r="F33">
        <f>D30+H30</f>
        <v>6.3557766080279618E-2</v>
      </c>
    </row>
  </sheetData>
  <conditionalFormatting sqref="H5:AA2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:D2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 numbers</vt:lpstr>
      <vt:lpstr>Sheet1</vt:lpstr>
      <vt:lpstr>Sheet3</vt:lpstr>
      <vt:lpstr>Coefficient Matrix raw</vt:lpstr>
      <vt:lpstr>Coefficient Matrix</vt:lpstr>
      <vt:lpstr>Portfolio Coefficients</vt:lpstr>
      <vt:lpstr>Portfolio Solver</vt:lpstr>
      <vt:lpstr>Dwave 20 asset filtered</vt:lpstr>
      <vt:lpstr>Portfolio Solver m of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Khan</dc:creator>
  <cp:lastModifiedBy>Alex Khan</cp:lastModifiedBy>
  <dcterms:created xsi:type="dcterms:W3CDTF">2019-11-01T21:42:52Z</dcterms:created>
  <dcterms:modified xsi:type="dcterms:W3CDTF">2020-07-21T13:30:06Z</dcterms:modified>
</cp:coreProperties>
</file>