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rsler\6.Donem\BLG 368-Operations Research\FINAL\2016\"/>
    </mc:Choice>
  </mc:AlternateContent>
  <bookViews>
    <workbookView xWindow="0" yWindow="0" windowWidth="20490" windowHeight="7770" activeTab="2"/>
  </bookViews>
  <sheets>
    <sheet name="q1" sheetId="2" r:id="rId1"/>
    <sheet name="q2" sheetId="4" r:id="rId2"/>
    <sheet name="q3" sheetId="5" r:id="rId3"/>
  </sheets>
  <definedNames>
    <definedName name="ccritei">'q1'!$B$66:$D$68</definedName>
    <definedName name="solver_adj" localSheetId="2" hidden="1">'q3'!$B$15:$F$19</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'q3'!$B$15:$F$19</definedName>
    <definedName name="solver_lhs2" localSheetId="2" hidden="1">'q3'!$B$15:$F$19</definedName>
    <definedName name="solver_lhs3" localSheetId="2" hidden="1">'q3'!$B$16:$B$19</definedName>
    <definedName name="solver_lhs4" localSheetId="2" hidden="1">'q3'!$C$17:$C$19</definedName>
    <definedName name="solver_lhs5" localSheetId="2" hidden="1">'q3'!$D$18:$D$19</definedName>
    <definedName name="solver_lhs6" localSheetId="2" hidden="1">'q3'!$E$19</definedName>
    <definedName name="solver_lhs7" localSheetId="2" hidden="1">'q3'!$G$15</definedName>
    <definedName name="solver_lhs8" localSheetId="2" hidden="1">'q3'!$E$19</definedName>
    <definedName name="solver_lhs9" localSheetId="2" hidden="1">'q3'!$G$15:$G$19</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7</definedName>
    <definedName name="solver_nwt" localSheetId="2" hidden="1">1</definedName>
    <definedName name="solver_opt" localSheetId="2" hidden="1">'q3'!$B$23</definedName>
    <definedName name="solver_pre" localSheetId="2" hidden="1">0.000001</definedName>
    <definedName name="solver_rbv" localSheetId="2" hidden="1">1</definedName>
    <definedName name="solver_rel1" localSheetId="2" hidden="1">1</definedName>
    <definedName name="solver_rel2" localSheetId="2" hidden="1">4</definedName>
    <definedName name="solver_rel3" localSheetId="2" hidden="1">2</definedName>
    <definedName name="solver_rel4" localSheetId="2" hidden="1">2</definedName>
    <definedName name="solver_rel5" localSheetId="2" hidden="1">2</definedName>
    <definedName name="solver_rel6" localSheetId="2" hidden="1">2</definedName>
    <definedName name="solver_rel7" localSheetId="2" hidden="1">2</definedName>
    <definedName name="solver_rel8" localSheetId="2" hidden="1">2</definedName>
    <definedName name="solver_rel9" localSheetId="2" hidden="1">2</definedName>
    <definedName name="solver_rhs1" localSheetId="2" hidden="1">1.5</definedName>
    <definedName name="solver_rhs2" localSheetId="2" hidden="1">tamsayı</definedName>
    <definedName name="solver_rhs3" localSheetId="2" hidden="1">'q3'!$C$15:$F$15</definedName>
    <definedName name="solver_rhs4" localSheetId="2" hidden="1">'q3'!$D$16:$F$16</definedName>
    <definedName name="solver_rhs5" localSheetId="2" hidden="1">'q3'!$E$17:$F$17</definedName>
    <definedName name="solver_rhs6" localSheetId="2" hidden="1">'q3'!$F$18</definedName>
    <definedName name="solver_rhs7" localSheetId="2" hidden="1">'q3'!$H$15</definedName>
    <definedName name="solver_rhs8" localSheetId="2" hidden="1">'q3'!$F$18</definedName>
    <definedName name="solver_rhs9" localSheetId="2" hidden="1">2</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2</definedName>
    <definedName name="solver_val" localSheetId="2" hidden="1">0</definedName>
    <definedName name="solver_ver" localSheetId="2" hidden="1">3</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15" i="5" l="1"/>
  <c r="B23" i="5"/>
  <c r="L69" i="2"/>
  <c r="L68" i="2"/>
  <c r="L67" i="2"/>
  <c r="L66" i="2"/>
  <c r="K66" i="2" a="1"/>
  <c r="K66" i="2"/>
  <c r="K67" i="2"/>
  <c r="K68" i="2"/>
  <c r="J68" i="2"/>
  <c r="J67" i="2"/>
  <c r="J66" i="2"/>
  <c r="H73" i="2"/>
  <c r="G73" i="2"/>
  <c r="F73" i="2"/>
  <c r="H72" i="2"/>
  <c r="G72" i="2"/>
  <c r="F72" i="2"/>
  <c r="H71" i="2"/>
  <c r="G71" i="2"/>
  <c r="F71" i="2"/>
  <c r="H68" i="2"/>
  <c r="G68" i="2"/>
  <c r="H67" i="2"/>
  <c r="G67" i="2"/>
  <c r="H66" i="2"/>
  <c r="G66" i="2"/>
  <c r="F68" i="2"/>
  <c r="F67" i="2"/>
  <c r="F66" i="2"/>
  <c r="AA63" i="2"/>
  <c r="Y63" i="2"/>
  <c r="Y62" i="2"/>
  <c r="Y61" i="2"/>
  <c r="Y60" i="2"/>
  <c r="Y59" i="2"/>
  <c r="Y58" i="2"/>
  <c r="Y57" i="2"/>
  <c r="Y56" i="2"/>
  <c r="Y55" i="2"/>
  <c r="Y54" i="2"/>
  <c r="X54" i="2" a="1"/>
  <c r="X54" i="2"/>
  <c r="X55" i="2"/>
  <c r="X56" i="2"/>
  <c r="X57" i="2"/>
  <c r="X58" i="2"/>
  <c r="X59" i="2"/>
  <c r="X60" i="2"/>
  <c r="X61" i="2"/>
  <c r="X62" i="2"/>
  <c r="W62" i="2"/>
  <c r="W61" i="2"/>
  <c r="W60" i="2"/>
  <c r="W59" i="2"/>
  <c r="W58" i="2"/>
  <c r="W57" i="2"/>
  <c r="W56" i="2"/>
  <c r="W55" i="2"/>
  <c r="W54" i="2"/>
  <c r="U62" i="2"/>
  <c r="T62" i="2"/>
  <c r="S62" i="2"/>
  <c r="R62" i="2"/>
  <c r="Q62" i="2"/>
  <c r="P62" i="2"/>
  <c r="O62" i="2"/>
  <c r="N62" i="2"/>
  <c r="M62" i="2"/>
  <c r="U61" i="2"/>
  <c r="T61" i="2"/>
  <c r="S61" i="2"/>
  <c r="R61" i="2"/>
  <c r="Q61" i="2"/>
  <c r="P61" i="2"/>
  <c r="O61" i="2"/>
  <c r="N61" i="2"/>
  <c r="M61" i="2"/>
  <c r="U60" i="2"/>
  <c r="T60" i="2"/>
  <c r="S60" i="2"/>
  <c r="R60" i="2"/>
  <c r="Q60" i="2"/>
  <c r="P60" i="2"/>
  <c r="O60" i="2"/>
  <c r="N60" i="2"/>
  <c r="M60" i="2"/>
  <c r="U59" i="2"/>
  <c r="T59" i="2"/>
  <c r="S59" i="2"/>
  <c r="R59" i="2"/>
  <c r="Q59" i="2"/>
  <c r="P59" i="2"/>
  <c r="O59" i="2"/>
  <c r="N59" i="2"/>
  <c r="M59" i="2"/>
  <c r="U58" i="2"/>
  <c r="T58" i="2"/>
  <c r="S58" i="2"/>
  <c r="R58" i="2"/>
  <c r="Q58" i="2"/>
  <c r="P58" i="2"/>
  <c r="O58" i="2"/>
  <c r="N58" i="2"/>
  <c r="M58" i="2"/>
  <c r="U57" i="2"/>
  <c r="T57" i="2"/>
  <c r="S57" i="2"/>
  <c r="R57" i="2"/>
  <c r="Q57" i="2"/>
  <c r="P57" i="2"/>
  <c r="O57" i="2"/>
  <c r="N57" i="2"/>
  <c r="M57" i="2"/>
  <c r="U56" i="2"/>
  <c r="T56" i="2"/>
  <c r="S56" i="2"/>
  <c r="R56" i="2"/>
  <c r="Q56" i="2"/>
  <c r="P56" i="2"/>
  <c r="O56" i="2"/>
  <c r="N56" i="2"/>
  <c r="M56" i="2"/>
  <c r="U55" i="2"/>
  <c r="T55" i="2"/>
  <c r="S55" i="2"/>
  <c r="R55" i="2"/>
  <c r="Q55" i="2"/>
  <c r="P55" i="2"/>
  <c r="O55" i="2"/>
  <c r="N55" i="2"/>
  <c r="M55" i="2"/>
  <c r="U54" i="2"/>
  <c r="T54" i="2"/>
  <c r="S54" i="2"/>
  <c r="R54" i="2"/>
  <c r="Q54" i="2"/>
  <c r="P54" i="2"/>
  <c r="O54" i="2"/>
  <c r="N54" i="2"/>
  <c r="M54" i="2"/>
  <c r="D56" i="2"/>
  <c r="G59" i="2"/>
  <c r="J62" i="2"/>
  <c r="J61" i="2"/>
  <c r="I62" i="2"/>
  <c r="H62" i="2"/>
  <c r="J59" i="2"/>
  <c r="G62" i="2"/>
  <c r="F62" i="2"/>
  <c r="E62" i="2"/>
  <c r="D62" i="2"/>
  <c r="C62" i="2"/>
  <c r="B62" i="2"/>
  <c r="C55" i="2"/>
  <c r="F58" i="2"/>
  <c r="I61" i="2"/>
  <c r="H61" i="2"/>
  <c r="G61" i="2"/>
  <c r="F61" i="2"/>
  <c r="E61" i="2"/>
  <c r="D61" i="2"/>
  <c r="C61" i="2"/>
  <c r="B61" i="2"/>
  <c r="E57" i="2"/>
  <c r="H60" i="2"/>
  <c r="H59" i="2"/>
  <c r="G60" i="2"/>
  <c r="F60" i="2"/>
  <c r="E60" i="2"/>
  <c r="H56" i="2"/>
  <c r="D60" i="2"/>
  <c r="H55" i="2"/>
  <c r="C60" i="2"/>
  <c r="H54" i="2"/>
  <c r="B60" i="2"/>
  <c r="F59" i="2"/>
  <c r="E59" i="2"/>
  <c r="D59" i="2"/>
  <c r="C59" i="2"/>
  <c r="B59" i="2"/>
  <c r="E58" i="2"/>
  <c r="D58" i="2"/>
  <c r="F55" i="2"/>
  <c r="C58" i="2"/>
  <c r="B58" i="2"/>
  <c r="D57" i="2"/>
  <c r="E55" i="2"/>
  <c r="C57" i="2"/>
  <c r="E54" i="2"/>
  <c r="B57" i="2"/>
  <c r="D55" i="2"/>
  <c r="C56" i="2"/>
  <c r="B56" i="2"/>
  <c r="B55" i="2"/>
  <c r="H21" i="4"/>
  <c r="H26" i="4"/>
  <c r="D18" i="4"/>
  <c r="H18" i="4"/>
  <c r="C18" i="4"/>
  <c r="C15" i="4"/>
  <c r="D15" i="4"/>
  <c r="H15" i="4"/>
  <c r="C13" i="4"/>
  <c r="D13" i="4"/>
  <c r="H13" i="4"/>
  <c r="B67" i="2"/>
  <c r="B68" i="2"/>
  <c r="C68" i="2"/>
  <c r="C73" i="2"/>
  <c r="B73" i="2"/>
  <c r="E27" i="2"/>
  <c r="H27" i="2"/>
  <c r="B28" i="2"/>
  <c r="C28" i="2"/>
  <c r="F31" i="2"/>
  <c r="I34" i="2"/>
  <c r="D28" i="2"/>
  <c r="E28" i="2"/>
  <c r="F28" i="2"/>
  <c r="C31" i="2"/>
  <c r="H28" i="2"/>
  <c r="C33" i="2"/>
  <c r="B29" i="2"/>
  <c r="C29" i="2"/>
  <c r="D29" i="2"/>
  <c r="H29" i="2"/>
  <c r="B30" i="2"/>
  <c r="C30" i="2"/>
  <c r="D30" i="2"/>
  <c r="E30" i="2"/>
  <c r="B31" i="2"/>
  <c r="D31" i="2"/>
  <c r="E31" i="2"/>
  <c r="B32" i="2"/>
  <c r="C32" i="2"/>
  <c r="D32" i="2"/>
  <c r="E32" i="2"/>
  <c r="F32" i="2"/>
  <c r="G32" i="2"/>
  <c r="J35" i="2"/>
  <c r="H32" i="2"/>
  <c r="G33" i="2"/>
  <c r="J32" i="2"/>
  <c r="B33" i="2"/>
  <c r="D33" i="2"/>
  <c r="E33" i="2"/>
  <c r="F33" i="2"/>
  <c r="H33" i="2"/>
  <c r="B34" i="2"/>
  <c r="C34" i="2"/>
  <c r="D34" i="2"/>
  <c r="E34" i="2"/>
  <c r="F34" i="2"/>
  <c r="G34" i="2"/>
  <c r="H34" i="2"/>
  <c r="J34" i="2"/>
  <c r="B35" i="2"/>
  <c r="C35" i="2"/>
  <c r="D35" i="2"/>
  <c r="E35" i="2"/>
  <c r="F35" i="2"/>
  <c r="G35" i="2"/>
  <c r="H35" i="2"/>
  <c r="I35" i="2"/>
  <c r="B72" i="2"/>
  <c r="B77" i="2"/>
  <c r="B82" i="2"/>
  <c r="B78" i="2"/>
  <c r="C78" i="2"/>
  <c r="B83" i="2"/>
  <c r="C83" i="2"/>
  <c r="B87" i="2"/>
  <c r="B92" i="2"/>
  <c r="B88" i="2"/>
  <c r="C88" i="2"/>
  <c r="B93" i="2"/>
  <c r="C93" i="2"/>
  <c r="B98" i="2"/>
  <c r="B103" i="2"/>
  <c r="B99" i="2"/>
  <c r="C99" i="2"/>
  <c r="B104" i="2"/>
  <c r="C104" i="2"/>
  <c r="B108" i="2"/>
  <c r="B109" i="2"/>
  <c r="C109" i="2"/>
</calcChain>
</file>

<file path=xl/comments1.xml><?xml version="1.0" encoding="utf-8"?>
<comments xmlns="http://schemas.openxmlformats.org/spreadsheetml/2006/main">
  <authors>
    <author>Windows User</author>
  </authors>
  <commentList>
    <comment ref="AA63" authorId="0" shapeId="0">
      <text>
        <r>
          <rPr>
            <b/>
            <sz val="9"/>
            <color indexed="81"/>
            <rFont val="Tahoma"/>
            <family val="2"/>
            <charset val="162"/>
          </rPr>
          <t>Windows User:</t>
        </r>
        <r>
          <rPr>
            <sz val="9"/>
            <color indexed="81"/>
            <rFont val="Tahoma"/>
            <family val="2"/>
            <charset val="162"/>
          </rPr>
          <t xml:space="preserve">
I used alonso,lamata value of RI
</t>
        </r>
      </text>
    </comment>
  </commentList>
</comments>
</file>

<file path=xl/comments2.xml><?xml version="1.0" encoding="utf-8"?>
<comments xmlns="http://schemas.openxmlformats.org/spreadsheetml/2006/main">
  <authors>
    <author>Windows User</author>
  </authors>
  <commentList>
    <comment ref="D18" authorId="0" shapeId="0">
      <text>
        <r>
          <rPr>
            <b/>
            <sz val="9"/>
            <color indexed="81"/>
            <rFont val="Tahoma"/>
            <family val="2"/>
            <charset val="162"/>
          </rPr>
          <t>Windows User:</t>
        </r>
        <r>
          <rPr>
            <sz val="9"/>
            <color indexed="81"/>
            <rFont val="Tahoma"/>
            <family val="2"/>
            <charset val="162"/>
          </rPr>
          <t xml:space="preserve">
Negatif yaptım çıkarmak için</t>
        </r>
      </text>
    </comment>
  </commentList>
</comments>
</file>

<file path=xl/comments3.xml><?xml version="1.0" encoding="utf-8"?>
<comments xmlns="http://schemas.openxmlformats.org/spreadsheetml/2006/main">
  <authors>
    <author>Windows User</author>
  </authors>
  <commentList>
    <comment ref="B23" authorId="0" shapeId="0">
      <text>
        <r>
          <rPr>
            <b/>
            <sz val="9"/>
            <color indexed="81"/>
            <rFont val="Tahoma"/>
            <family val="2"/>
            <charset val="162"/>
          </rPr>
          <t>Windows User:</t>
        </r>
        <r>
          <rPr>
            <sz val="9"/>
            <color indexed="81"/>
            <rFont val="Tahoma"/>
            <family val="2"/>
            <charset val="162"/>
          </rPr>
          <t xml:space="preserve">
one way so over 2
</t>
        </r>
      </text>
    </comment>
  </commentList>
</comments>
</file>

<file path=xl/sharedStrings.xml><?xml version="1.0" encoding="utf-8"?>
<sst xmlns="http://schemas.openxmlformats.org/spreadsheetml/2006/main" count="128" uniqueCount="49">
  <si>
    <t>C</t>
  </si>
  <si>
    <t>B</t>
  </si>
  <si>
    <t>A</t>
  </si>
  <si>
    <t xml:space="preserve">                        </t>
  </si>
  <si>
    <t>Criteria</t>
  </si>
  <si>
    <t>Criteria 1</t>
  </si>
  <si>
    <t>Pairwise comparisons among objectives</t>
  </si>
  <si>
    <t>Pairwise comparisons among criterias</t>
  </si>
  <si>
    <t>Criteria 2</t>
  </si>
  <si>
    <t>Criteria 3</t>
  </si>
  <si>
    <t>Criteria 4</t>
  </si>
  <si>
    <t>Criteria 5</t>
  </si>
  <si>
    <t>Criteria 6</t>
  </si>
  <si>
    <t>Criteria 7</t>
  </si>
  <si>
    <t>Criteria 8</t>
  </si>
  <si>
    <t>Criteria 9</t>
  </si>
  <si>
    <t>Gary</t>
  </si>
  <si>
    <t>Fot Wayne</t>
  </si>
  <si>
    <t>Evansville</t>
  </si>
  <si>
    <t>Terre Haute</t>
  </si>
  <si>
    <t>South Bend</t>
  </si>
  <si>
    <t>Variables</t>
  </si>
  <si>
    <t>TOTAL</t>
  </si>
  <si>
    <t>Minimum Length</t>
  </si>
  <si>
    <t>Sphere</t>
  </si>
  <si>
    <t>Values</t>
  </si>
  <si>
    <t>Radius</t>
  </si>
  <si>
    <t>Volume</t>
  </si>
  <si>
    <t>Centroid</t>
  </si>
  <si>
    <t>Exterior Radi</t>
  </si>
  <si>
    <t>Interior Radi</t>
  </si>
  <si>
    <t>Height</t>
  </si>
  <si>
    <t>Ex-Cone</t>
  </si>
  <si>
    <t>In-Cone</t>
  </si>
  <si>
    <t>Products of Volume and Centroid</t>
  </si>
  <si>
    <t>SUM of product of Volume and Centroid</t>
  </si>
  <si>
    <t>Result</t>
  </si>
  <si>
    <t>z</t>
  </si>
  <si>
    <t>(SUM of product of Volume and Centroid) Over Total Volume</t>
  </si>
  <si>
    <t>Normalized MATRIX</t>
  </si>
  <si>
    <t>Weights</t>
  </si>
  <si>
    <t>Products</t>
  </si>
  <si>
    <t>Ratios</t>
  </si>
  <si>
    <t>CI</t>
  </si>
  <si>
    <t>CI/RI</t>
  </si>
  <si>
    <t>CR</t>
  </si>
  <si>
    <t>NOTE: I made two solid cones IN and EX, I subtracted the IN from EX</t>
  </si>
  <si>
    <t>TOTAL LIMIT</t>
  </si>
  <si>
    <t>Abdulbaki Aybakan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</si>
</sst>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T_L_-;\-* #,##0.00\ _T_L_-;_-* &quot;-&quot;??\ _T_L_-;_-@_-"/>
    <numFmt numFmtId="165" formatCode="0.0000"/>
  </numFmts>
  <fonts count="9" x14ac:knownFonts="1">
    <font>
      <sz val="12"/>
      <color theme="1"/>
      <name val="Arial"/>
      <family val="2"/>
    </font>
    <font>
      <sz val="10"/>
      <name val="Arial"/>
      <family val="2"/>
    </font>
    <font>
      <b/>
      <sz val="10"/>
      <name val="Arial"/>
      <family val="2"/>
      <charset val="162"/>
    </font>
    <font>
      <b/>
      <sz val="10"/>
      <color indexed="10"/>
      <name val="Arial"/>
      <family val="2"/>
      <charset val="162"/>
    </font>
    <font>
      <b/>
      <sz val="16"/>
      <color rgb="FFFF0000"/>
      <name val="Arial"/>
      <family val="2"/>
      <charset val="162"/>
    </font>
    <font>
      <sz val="9"/>
      <color indexed="81"/>
      <name val="Tahoma"/>
      <family val="2"/>
      <charset val="162"/>
    </font>
    <font>
      <b/>
      <sz val="9"/>
      <color indexed="81"/>
      <name val="Tahoma"/>
      <family val="2"/>
      <charset val="162"/>
    </font>
    <font>
      <sz val="11"/>
      <color rgb="FFFF0000"/>
      <name val="Arial"/>
      <family val="2"/>
    </font>
    <font>
      <sz val="16"/>
      <name val="Arial"/>
      <family val="2"/>
    </font>
  </fonts>
  <fills count="5">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9"/>
        <bgColor indexed="64"/>
      </patternFill>
    </fill>
  </fills>
  <borders count="24">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ck">
        <color auto="1"/>
      </left>
      <right/>
      <top/>
      <bottom style="thick">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164" fontId="1" fillId="0" borderId="0" applyFont="0" applyFill="0" applyBorder="0" applyAlignment="0" applyProtection="0"/>
  </cellStyleXfs>
  <cellXfs count="51">
    <xf numFmtId="0" fontId="0" fillId="0" borderId="0" xfId="0"/>
    <xf numFmtId="0" fontId="1" fillId="0" borderId="0" xfId="1"/>
    <xf numFmtId="4" fontId="1" fillId="0" borderId="0" xfId="1" applyNumberFormat="1"/>
    <xf numFmtId="4" fontId="2" fillId="2" borderId="1" xfId="1" applyNumberFormat="1" applyFont="1" applyFill="1" applyBorder="1" applyAlignment="1">
      <alignment horizontal="center"/>
    </xf>
    <xf numFmtId="0" fontId="2" fillId="0" borderId="1" xfId="1" applyFont="1" applyBorder="1" applyAlignment="1">
      <alignment horizontal="center"/>
    </xf>
    <xf numFmtId="4" fontId="2" fillId="0" borderId="0" xfId="1" applyNumberFormat="1" applyFont="1" applyAlignment="1">
      <alignment horizontal="center"/>
    </xf>
    <xf numFmtId="0" fontId="2" fillId="0" borderId="0" xfId="1" applyFont="1" applyAlignment="1">
      <alignment horizontal="center"/>
    </xf>
    <xf numFmtId="0" fontId="2" fillId="0" borderId="0" xfId="1" applyFont="1"/>
    <xf numFmtId="164" fontId="2" fillId="2" borderId="2" xfId="2" applyFont="1" applyFill="1" applyBorder="1" applyAlignment="1">
      <alignment horizontal="center"/>
    </xf>
    <xf numFmtId="164" fontId="2" fillId="2" borderId="3" xfId="2" applyFont="1" applyFill="1" applyBorder="1" applyAlignment="1">
      <alignment horizontal="center"/>
    </xf>
    <xf numFmtId="0" fontId="3" fillId="0" borderId="1" xfId="1" applyFont="1" applyBorder="1" applyAlignment="1">
      <alignment horizontal="center"/>
    </xf>
    <xf numFmtId="164" fontId="2" fillId="2" borderId="4" xfId="2" applyFont="1" applyFill="1" applyBorder="1" applyAlignment="1">
      <alignment horizontal="center"/>
    </xf>
    <xf numFmtId="16" fontId="1" fillId="0" borderId="0" xfId="1" applyNumberFormat="1"/>
    <xf numFmtId="164" fontId="2" fillId="3" borderId="5" xfId="2" applyFont="1" applyFill="1" applyBorder="1" applyAlignment="1">
      <alignment horizontal="center"/>
    </xf>
    <xf numFmtId="164" fontId="2" fillId="3" borderId="2" xfId="2" applyFont="1" applyFill="1"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2" fillId="0" borderId="0" xfId="0" applyFont="1"/>
    <xf numFmtId="0" fontId="0" fillId="0" borderId="0" xfId="0" quotePrefix="1" applyAlignment="1">
      <alignment horizontal="right"/>
    </xf>
    <xf numFmtId="165" fontId="0" fillId="0" borderId="0" xfId="0" applyNumberFormat="1"/>
    <xf numFmtId="0" fontId="1" fillId="0" borderId="0" xfId="1" applyBorder="1"/>
    <xf numFmtId="0" fontId="0" fillId="0" borderId="0" xfId="0" applyAlignment="1"/>
    <xf numFmtId="0" fontId="0" fillId="4" borderId="8" xfId="0" applyFill="1" applyBorder="1"/>
    <xf numFmtId="0" fontId="0" fillId="4" borderId="10" xfId="0" applyFill="1" applyBorder="1"/>
    <xf numFmtId="0" fontId="0" fillId="4" borderId="11" xfId="0" applyFill="1" applyBorder="1"/>
    <xf numFmtId="0" fontId="0" fillId="4" borderId="12" xfId="0" applyFill="1" applyBorder="1"/>
    <xf numFmtId="0" fontId="0" fillId="4" borderId="15" xfId="0" applyFill="1" applyBorder="1"/>
    <xf numFmtId="0" fontId="0" fillId="4" borderId="14" xfId="0" applyFill="1" applyBorder="1"/>
    <xf numFmtId="0" fontId="7" fillId="0" borderId="0" xfId="1" applyFont="1" applyAlignment="1">
      <alignment horizontal="center"/>
    </xf>
    <xf numFmtId="0" fontId="4" fillId="0" borderId="0" xfId="0" applyFont="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6" xfId="0" applyFill="1" applyBorder="1"/>
    <xf numFmtId="0" fontId="8" fillId="0" borderId="16" xfId="1" applyFont="1" applyBorder="1" applyAlignment="1">
      <alignment horizontal="center"/>
    </xf>
    <xf numFmtId="0" fontId="8" fillId="0" borderId="18" xfId="1" applyFont="1" applyBorder="1" applyAlignment="1">
      <alignment horizontal="center"/>
    </xf>
    <xf numFmtId="0" fontId="8" fillId="0" borderId="21" xfId="1" applyFont="1" applyBorder="1" applyAlignment="1">
      <alignment horizontal="center"/>
    </xf>
    <xf numFmtId="0" fontId="8" fillId="0" borderId="23" xfId="1" applyFont="1" applyBorder="1" applyAlignment="1">
      <alignment horizontal="center"/>
    </xf>
  </cellXfs>
  <cellStyles count="3">
    <cellStyle name="Normal" xfId="0" builtinId="0"/>
    <cellStyle name="Normal 2" xfId="1"/>
    <cellStyle name="Virgü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38100</xdr:rowOff>
    </xdr:from>
    <xdr:to>
      <xdr:col>10</xdr:col>
      <xdr:colOff>736600</xdr:colOff>
      <xdr:row>11</xdr:row>
      <xdr:rowOff>25400</xdr:rowOff>
    </xdr:to>
    <xdr:sp macro="" textlink="">
      <xdr:nvSpPr>
        <xdr:cNvPr id="2" name="Text Box 1"/>
        <xdr:cNvSpPr txBox="1">
          <a:spLocks noChangeArrowheads="1"/>
        </xdr:cNvSpPr>
      </xdr:nvSpPr>
      <xdr:spPr bwMode="auto">
        <a:xfrm>
          <a:off x="57150" y="38100"/>
          <a:ext cx="8108950" cy="18034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tr-TR" sz="1200" b="0" i="0" u="none" strike="noStrike" baseline="0">
              <a:solidFill>
                <a:srgbClr val="000000"/>
              </a:solidFill>
              <a:latin typeface="Arial"/>
              <a:cs typeface="Arial"/>
            </a:rPr>
            <a:t>Selection criteria (or key selection criteria) are standards that job applicants need to meet. These include qualifications, </a:t>
          </a:r>
          <a:r>
            <a:rPr lang="tr-TR" sz="1200" b="1" i="0" u="none" strike="noStrike" baseline="0">
              <a:solidFill>
                <a:srgbClr val="000000"/>
              </a:solidFill>
              <a:latin typeface="Arial"/>
              <a:cs typeface="Arial"/>
            </a:rPr>
            <a:t>knowledge</a:t>
          </a:r>
          <a:r>
            <a:rPr lang="tr-TR" sz="1200" b="0" i="0" u="none" strike="noStrike" baseline="0">
              <a:solidFill>
                <a:srgbClr val="000000"/>
              </a:solidFill>
              <a:latin typeface="Arial"/>
              <a:cs typeface="Arial"/>
            </a:rPr>
            <a:t>, </a:t>
          </a:r>
          <a:r>
            <a:rPr lang="tr-TR" sz="1200" b="1" i="0" u="none" strike="noStrike" baseline="0">
              <a:solidFill>
                <a:srgbClr val="000000"/>
              </a:solidFill>
              <a:latin typeface="Arial"/>
              <a:cs typeface="Arial"/>
            </a:rPr>
            <a:t>skills</a:t>
          </a:r>
          <a:r>
            <a:rPr lang="tr-TR" sz="1200" b="0" i="0" u="none" strike="noStrike" baseline="0">
              <a:solidFill>
                <a:srgbClr val="000000"/>
              </a:solidFill>
              <a:latin typeface="Arial"/>
              <a:cs typeface="Arial"/>
            </a:rPr>
            <a:t>, </a:t>
          </a:r>
          <a:r>
            <a:rPr lang="tr-TR" sz="1200" b="1" i="0" u="none" strike="noStrike" baseline="0">
              <a:solidFill>
                <a:srgbClr val="000000"/>
              </a:solidFill>
              <a:latin typeface="Arial"/>
              <a:cs typeface="Arial"/>
            </a:rPr>
            <a:t>abilities </a:t>
          </a:r>
          <a:r>
            <a:rPr lang="tr-TR" sz="1200" b="0" i="0" u="none" strike="noStrike" baseline="0">
              <a:solidFill>
                <a:srgbClr val="000000"/>
              </a:solidFill>
              <a:latin typeface="Arial"/>
              <a:cs typeface="Arial"/>
            </a:rPr>
            <a:t>and </a:t>
          </a:r>
          <a:r>
            <a:rPr lang="tr-TR" sz="1200" b="1" i="0" u="none" strike="noStrike" baseline="0">
              <a:solidFill>
                <a:srgbClr val="000000"/>
              </a:solidFill>
              <a:latin typeface="Arial"/>
              <a:cs typeface="Arial"/>
            </a:rPr>
            <a:t>experience.</a:t>
          </a:r>
        </a:p>
        <a:p>
          <a:pPr algn="l" rtl="0">
            <a:defRPr sz="1000"/>
          </a:pPr>
          <a:r>
            <a:rPr lang="tr-TR" sz="1200" b="1" i="0" u="none" strike="noStrike" baseline="0">
              <a:solidFill>
                <a:srgbClr val="000000"/>
              </a:solidFill>
              <a:latin typeface="Arial"/>
              <a:cs typeface="Arial"/>
            </a:rPr>
            <a:t>Some examples are:</a:t>
          </a:r>
        </a:p>
        <a:p>
          <a:pPr algn="l" rtl="0">
            <a:defRPr sz="1000"/>
          </a:pPr>
          <a:r>
            <a:rPr lang="tr-TR" sz="1200" b="0" i="0" u="none" strike="noStrike" baseline="0">
              <a:solidFill>
                <a:srgbClr val="000000"/>
              </a:solidFill>
              <a:latin typeface="Arial"/>
              <a:cs typeface="Arial"/>
            </a:rPr>
            <a:t>excellent research and analytical skills</a:t>
          </a:r>
        </a:p>
        <a:p>
          <a:pPr algn="l" rtl="0">
            <a:defRPr sz="1000"/>
          </a:pPr>
          <a:r>
            <a:rPr lang="tr-TR" sz="1200" b="0" i="0" u="none" strike="noStrike" baseline="0">
              <a:solidFill>
                <a:srgbClr val="000000"/>
              </a:solidFill>
              <a:latin typeface="Arial"/>
              <a:cs typeface="Arial"/>
            </a:rPr>
            <a:t>well developed written and oral communication skills</a:t>
          </a:r>
        </a:p>
        <a:p>
          <a:pPr algn="l" rtl="0">
            <a:defRPr sz="1000"/>
          </a:pPr>
          <a:r>
            <a:rPr lang="tr-TR" sz="1200" b="0" i="0" u="none" strike="noStrike" baseline="0">
              <a:solidFill>
                <a:srgbClr val="000000"/>
              </a:solidFill>
              <a:latin typeface="Arial"/>
              <a:cs typeface="Arial"/>
            </a:rPr>
            <a:t>ability to work under pressure and meet deadlines</a:t>
          </a:r>
        </a:p>
        <a:p>
          <a:pPr algn="l" rtl="0">
            <a:defRPr sz="1000"/>
          </a:pPr>
          <a:r>
            <a:rPr lang="tr-TR" sz="1200" b="0" i="0" u="none" strike="noStrike" baseline="0">
              <a:solidFill>
                <a:srgbClr val="000000"/>
              </a:solidFill>
              <a:latin typeface="Arial"/>
              <a:cs typeface="Arial"/>
            </a:rPr>
            <a:t>a degree in a relevant field.</a:t>
          </a:r>
          <a:br>
            <a:rPr lang="tr-TR" sz="1200" b="0" i="0" u="none" strike="noStrike" baseline="0">
              <a:solidFill>
                <a:srgbClr val="000000"/>
              </a:solidFill>
              <a:latin typeface="Arial"/>
              <a:cs typeface="Arial"/>
            </a:rPr>
          </a:br>
          <a:endParaRPr lang="tr-TR" sz="1200" b="0" i="0" u="none" strike="noStrike" baseline="0">
            <a:solidFill>
              <a:srgbClr val="000000"/>
            </a:solidFill>
            <a:latin typeface="Arial"/>
            <a:cs typeface="Arial"/>
          </a:endParaRPr>
        </a:p>
        <a:p>
          <a:pPr algn="l" rtl="0">
            <a:defRPr sz="1000"/>
          </a:pPr>
          <a:r>
            <a:rPr lang="tr-TR" sz="1200" b="0" i="0" u="none" strike="noStrike" baseline="0">
              <a:solidFill>
                <a:srgbClr val="000000"/>
              </a:solidFill>
              <a:latin typeface="Arial"/>
              <a:cs typeface="Arial"/>
            </a:rPr>
            <a:t>You must always address the selection criteria when applying for a job. This is the most important part of your application.</a:t>
          </a:r>
        </a:p>
        <a:p>
          <a:pPr algn="l" rtl="0">
            <a:defRPr sz="1000"/>
          </a:pPr>
          <a:endParaRPr lang="tr-TR" sz="1200" b="0" i="0" u="none" strike="noStrike" baseline="0">
            <a:solidFill>
              <a:srgbClr val="000000"/>
            </a:solidFill>
            <a:latin typeface="Arial"/>
            <a:cs typeface="Arial"/>
          </a:endParaRPr>
        </a:p>
        <a:p>
          <a:pPr algn="l" rtl="0">
            <a:defRPr sz="1000"/>
          </a:pPr>
          <a:endParaRPr lang="tr-TR" sz="1000" b="0" i="0" u="none" strike="noStrike" baseline="0">
            <a:solidFill>
              <a:srgbClr val="000000"/>
            </a:solidFill>
            <a:latin typeface="Arial"/>
            <a:cs typeface="Arial"/>
          </a:endParaRPr>
        </a:p>
      </xdr:txBody>
    </xdr:sp>
    <xdr:clientData/>
  </xdr:twoCellAnchor>
  <xdr:twoCellAnchor>
    <xdr:from>
      <xdr:col>0</xdr:col>
      <xdr:colOff>57150</xdr:colOff>
      <xdr:row>11</xdr:row>
      <xdr:rowOff>152400</xdr:rowOff>
    </xdr:from>
    <xdr:to>
      <xdr:col>9</xdr:col>
      <xdr:colOff>371475</xdr:colOff>
      <xdr:row>24</xdr:row>
      <xdr:rowOff>6350</xdr:rowOff>
    </xdr:to>
    <xdr:sp macro="" textlink="">
      <xdr:nvSpPr>
        <xdr:cNvPr id="3" name="Text Box 45"/>
        <xdr:cNvSpPr txBox="1">
          <a:spLocks noChangeArrowheads="1"/>
        </xdr:cNvSpPr>
      </xdr:nvSpPr>
      <xdr:spPr bwMode="auto">
        <a:xfrm>
          <a:off x="57150" y="1968500"/>
          <a:ext cx="6969125" cy="2000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tr-TR" sz="1100" b="0" i="0" u="none" strike="noStrike" baseline="0">
              <a:solidFill>
                <a:srgbClr val="000000"/>
              </a:solidFill>
              <a:latin typeface="Arial"/>
              <a:cs typeface="Arial"/>
            </a:rPr>
            <a:t>It's important to be able to articulate</a:t>
          </a:r>
          <a:r>
            <a:rPr lang="tr-TR" sz="1100" b="1" i="0" u="none" strike="noStrike" baseline="0">
              <a:solidFill>
                <a:srgbClr val="000000"/>
              </a:solidFill>
              <a:latin typeface="Arial"/>
              <a:cs typeface="Arial"/>
            </a:rPr>
            <a:t> your dream job</a:t>
          </a:r>
          <a:r>
            <a:rPr lang="tr-TR" sz="1100" b="0" i="0" u="none" strike="noStrike" baseline="0">
              <a:solidFill>
                <a:srgbClr val="000000"/>
              </a:solidFill>
              <a:latin typeface="Arial"/>
              <a:cs typeface="Arial"/>
            </a:rPr>
            <a:t>. Not just for personal reasons, but also for when you're asked about it in interviews. Your Dream Job Criterias:</a:t>
          </a:r>
        </a:p>
        <a:p>
          <a:pPr algn="l" rtl="0">
            <a:defRPr sz="1000"/>
          </a:pPr>
          <a:endParaRPr lang="tr-TR" sz="1100" b="0" i="0" u="none" strike="noStrike" baseline="0">
            <a:solidFill>
              <a:srgbClr val="000000"/>
            </a:solidFill>
            <a:latin typeface="Arial"/>
            <a:cs typeface="Arial"/>
          </a:endParaRPr>
        </a:p>
        <a:p>
          <a:pPr algn="l" rtl="0">
            <a:defRPr sz="1000"/>
          </a:pPr>
          <a:r>
            <a:rPr lang="tr-TR" sz="1100" b="0" i="0" u="none" strike="noStrike" baseline="0">
              <a:solidFill>
                <a:srgbClr val="000000"/>
              </a:solidFill>
              <a:latin typeface="Arial"/>
              <a:cs typeface="Arial"/>
            </a:rPr>
            <a:t>1) Salary</a:t>
          </a:r>
        </a:p>
        <a:p>
          <a:pPr algn="l" rtl="0">
            <a:defRPr sz="1000"/>
          </a:pPr>
          <a:r>
            <a:rPr lang="tr-TR" sz="1100" b="0" i="0" u="none" strike="noStrike" baseline="0">
              <a:solidFill>
                <a:srgbClr val="000000"/>
              </a:solidFill>
              <a:latin typeface="Arial"/>
              <a:cs typeface="Arial"/>
            </a:rPr>
            <a:t>2) Knowledge</a:t>
          </a:r>
        </a:p>
        <a:p>
          <a:pPr algn="l" rtl="0">
            <a:defRPr sz="1000"/>
          </a:pPr>
          <a:r>
            <a:rPr lang="tr-TR" sz="1100" b="0" i="0" u="none" strike="noStrike" baseline="0">
              <a:solidFill>
                <a:srgbClr val="000000"/>
              </a:solidFill>
              <a:latin typeface="Arial"/>
              <a:cs typeface="Arial"/>
            </a:rPr>
            <a:t>3) Execelent Research</a:t>
          </a:r>
        </a:p>
        <a:p>
          <a:pPr algn="l" rtl="0">
            <a:defRPr sz="1000"/>
          </a:pPr>
          <a:r>
            <a:rPr lang="tr-TR" sz="1100" b="0" i="0" u="none" strike="noStrike" baseline="0">
              <a:solidFill>
                <a:srgbClr val="000000"/>
              </a:solidFill>
              <a:latin typeface="Arial"/>
              <a:cs typeface="Arial"/>
            </a:rPr>
            <a:t>4) Analytical Skills</a:t>
          </a:r>
        </a:p>
        <a:p>
          <a:pPr algn="l" rtl="0">
            <a:defRPr sz="1000"/>
          </a:pPr>
          <a:r>
            <a:rPr lang="tr-TR" sz="1100" b="0" i="0" u="none" strike="noStrike" baseline="0">
              <a:solidFill>
                <a:srgbClr val="000000"/>
              </a:solidFill>
              <a:latin typeface="Arial"/>
              <a:cs typeface="Arial"/>
            </a:rPr>
            <a:t>5) Communication Skills</a:t>
          </a:r>
        </a:p>
        <a:p>
          <a:pPr algn="l" rtl="0">
            <a:defRPr sz="1000"/>
          </a:pPr>
          <a:r>
            <a:rPr lang="tr-TR" sz="1100" b="0" i="0" u="none" strike="noStrike" baseline="0">
              <a:solidFill>
                <a:srgbClr val="000000"/>
              </a:solidFill>
              <a:latin typeface="Arial"/>
              <a:cs typeface="Arial"/>
            </a:rPr>
            <a:t>6) Meet Deadlines</a:t>
          </a:r>
        </a:p>
        <a:p>
          <a:pPr algn="l" rtl="0">
            <a:defRPr sz="1000"/>
          </a:pPr>
          <a:r>
            <a:rPr lang="tr-TR" sz="1100" b="0" i="0" u="none" strike="noStrike" baseline="0">
              <a:solidFill>
                <a:srgbClr val="000000"/>
              </a:solidFill>
              <a:latin typeface="Arial"/>
              <a:cs typeface="Arial"/>
            </a:rPr>
            <a:t>7) Near to Home</a:t>
          </a:r>
        </a:p>
        <a:p>
          <a:pPr algn="l" rtl="0">
            <a:defRPr sz="1000"/>
          </a:pPr>
          <a:r>
            <a:rPr lang="tr-TR" sz="1100" b="0" i="0" u="none" strike="noStrike" baseline="0">
              <a:solidFill>
                <a:srgbClr val="000000"/>
              </a:solidFill>
              <a:latin typeface="Arial"/>
              <a:cs typeface="Arial"/>
            </a:rPr>
            <a:t>8) Near Family</a:t>
          </a:r>
        </a:p>
        <a:p>
          <a:pPr algn="l" rtl="0">
            <a:defRPr sz="1000"/>
          </a:pPr>
          <a:r>
            <a:rPr lang="tr-TR" sz="1100" b="0" i="0" u="none" strike="noStrike" baseline="0">
              <a:solidFill>
                <a:srgbClr val="000000"/>
              </a:solidFill>
              <a:latin typeface="Arial"/>
              <a:cs typeface="Arial"/>
            </a:rPr>
            <a:t>9) Life Qualityq</a:t>
          </a:r>
        </a:p>
      </xdr:txBody>
    </xdr:sp>
    <xdr:clientData/>
  </xdr:twoCellAnchor>
  <xdr:twoCellAnchor>
    <xdr:from>
      <xdr:col>0</xdr:col>
      <xdr:colOff>104775</xdr:colOff>
      <xdr:row>39</xdr:row>
      <xdr:rowOff>60325</xdr:rowOff>
    </xdr:from>
    <xdr:to>
      <xdr:col>9</xdr:col>
      <xdr:colOff>736600</xdr:colOff>
      <xdr:row>47</xdr:row>
      <xdr:rowOff>76200</xdr:rowOff>
    </xdr:to>
    <xdr:sp macro="" textlink="">
      <xdr:nvSpPr>
        <xdr:cNvPr id="4" name="Text Box 46"/>
        <xdr:cNvSpPr txBox="1">
          <a:spLocks noChangeArrowheads="1"/>
        </xdr:cNvSpPr>
      </xdr:nvSpPr>
      <xdr:spPr bwMode="auto">
        <a:xfrm>
          <a:off x="104775" y="6778625"/>
          <a:ext cx="7286625" cy="1336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tr-TR" sz="1000" b="0" i="0" u="none" strike="noStrike" baseline="0">
            <a:solidFill>
              <a:srgbClr val="000000"/>
            </a:solidFill>
            <a:latin typeface="Arial"/>
            <a:cs typeface="Arial"/>
          </a:endParaRPr>
        </a:p>
        <a:p>
          <a:pPr algn="l" rtl="0">
            <a:defRPr sz="1000"/>
          </a:pPr>
          <a:endParaRPr lang="tr-TR" sz="1000" b="0" i="0" u="none" strike="noStrike" baseline="0">
            <a:solidFill>
              <a:srgbClr val="000000"/>
            </a:solidFill>
            <a:latin typeface="Arial"/>
            <a:cs typeface="Arial"/>
          </a:endParaRPr>
        </a:p>
        <a:p>
          <a:pPr algn="l" rtl="0">
            <a:defRPr sz="1000"/>
          </a:pPr>
          <a:r>
            <a:rPr lang="tr-TR" sz="1000" b="1" i="0" u="none" strike="noStrike" baseline="0">
              <a:solidFill>
                <a:srgbClr val="000000"/>
              </a:solidFill>
              <a:latin typeface="Arial"/>
              <a:cs typeface="Arial"/>
            </a:rPr>
            <a:t> Job A: MinMBA</a:t>
          </a:r>
          <a:endParaRPr lang="tr-TR" sz="1000" b="0" i="0" u="none" strike="noStrike" baseline="0">
            <a:solidFill>
              <a:srgbClr val="000000"/>
            </a:solidFill>
            <a:latin typeface="Arial"/>
            <a:cs typeface="Arial"/>
          </a:endParaRPr>
        </a:p>
        <a:p>
          <a:pPr algn="l" rtl="0">
            <a:defRPr sz="1000"/>
          </a:pPr>
          <a:r>
            <a:rPr lang="tr-TR" sz="1000" b="0" i="0" u="none" strike="noStrike" baseline="0">
              <a:solidFill>
                <a:srgbClr val="000000"/>
              </a:solidFill>
              <a:latin typeface="Arial"/>
              <a:cs typeface="Arial"/>
            </a:rPr>
            <a:t></a:t>
          </a:r>
          <a:r>
            <a:rPr lang="tr-TR" sz="1000" b="1" i="0" u="none" strike="noStrike" baseline="0">
              <a:solidFill>
                <a:srgbClr val="000000"/>
              </a:solidFill>
              <a:latin typeface="Arial"/>
              <a:cs typeface="Arial"/>
            </a:rPr>
            <a:t>Job  B:</a:t>
          </a:r>
          <a:r>
            <a:rPr lang="tr-TR" sz="1000" b="0" i="0" u="none" strike="noStrike" baseline="0">
              <a:solidFill>
                <a:srgbClr val="000000"/>
              </a:solidFill>
              <a:latin typeface="Arial"/>
              <a:cs typeface="Arial"/>
            </a:rPr>
            <a:t> </a:t>
          </a:r>
          <a:r>
            <a:rPr lang="tr-TR" sz="1000" b="1" i="0" u="none" strike="noStrike" baseline="0">
              <a:solidFill>
                <a:srgbClr val="000000"/>
              </a:solidFill>
              <a:latin typeface="Arial"/>
              <a:cs typeface="Arial"/>
            </a:rPr>
            <a:t>Tesodev</a:t>
          </a:r>
        </a:p>
        <a:p>
          <a:pPr algn="l" rtl="0">
            <a:defRPr sz="1000"/>
          </a:pPr>
          <a:r>
            <a:rPr lang="tr-TR" sz="1000" b="1" i="0" u="none" strike="noStrike" baseline="0">
              <a:solidFill>
                <a:srgbClr val="000000"/>
              </a:solidFill>
              <a:latin typeface="Arial"/>
              <a:cs typeface="Arial"/>
            </a:rPr>
            <a:t> Job C: Kratos Academy</a:t>
          </a:r>
        </a:p>
        <a:p>
          <a:pPr algn="l" rtl="0">
            <a:defRPr sz="1000"/>
          </a:pPr>
          <a:endParaRPr lang="tr-TR" sz="1000" b="0" i="0" u="none" strike="noStrike" baseline="0">
            <a:solidFill>
              <a:srgbClr val="000000"/>
            </a:solidFill>
            <a:latin typeface="Arial"/>
            <a:cs typeface="Arial"/>
          </a:endParaRPr>
        </a:p>
        <a:p>
          <a:pPr algn="l" rtl="0">
            <a:defRPr sz="1000"/>
          </a:pPr>
          <a:r>
            <a:rPr lang="tr-TR" sz="1000" b="0" i="0" u="none" strike="noStrike" baseline="0">
              <a:solidFill>
                <a:srgbClr val="000000"/>
              </a:solidFill>
              <a:latin typeface="Arial"/>
              <a:cs typeface="Arial"/>
            </a:rPr>
            <a:t>Select your best job under these criterias.</a:t>
          </a:r>
        </a:p>
      </xdr:txBody>
    </xdr:sp>
    <xdr:clientData/>
  </xdr:twoCellAnchor>
  <xdr:twoCellAnchor editAs="oneCell">
    <xdr:from>
      <xdr:col>12</xdr:col>
      <xdr:colOff>0</xdr:colOff>
      <xdr:row>25</xdr:row>
      <xdr:rowOff>0</xdr:rowOff>
    </xdr:from>
    <xdr:to>
      <xdr:col>20</xdr:col>
      <xdr:colOff>292957</xdr:colOff>
      <xdr:row>48</xdr:row>
      <xdr:rowOff>52092</xdr:rowOff>
    </xdr:to>
    <xdr:pic>
      <xdr:nvPicPr>
        <xdr:cNvPr id="5" name="Picture 6"/>
        <xdr:cNvPicPr>
          <a:picLocks noChangeAspect="1"/>
        </xdr:cNvPicPr>
      </xdr:nvPicPr>
      <xdr:blipFill>
        <a:blip xmlns:r="http://schemas.openxmlformats.org/officeDocument/2006/relationships" r:embed="rId1"/>
        <a:stretch>
          <a:fillRect/>
        </a:stretch>
      </xdr:blipFill>
      <xdr:spPr>
        <a:xfrm>
          <a:off x="9661071" y="4095750"/>
          <a:ext cx="6729136" cy="39573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488950</xdr:colOff>
      <xdr:row>4</xdr:row>
      <xdr:rowOff>139700</xdr:rowOff>
    </xdr:to>
    <xdr:sp macro="" textlink="">
      <xdr:nvSpPr>
        <xdr:cNvPr id="2" name="Text Box 1"/>
        <xdr:cNvSpPr txBox="1">
          <a:spLocks noChangeArrowheads="1"/>
        </xdr:cNvSpPr>
      </xdr:nvSpPr>
      <xdr:spPr bwMode="auto">
        <a:xfrm>
          <a:off x="0" y="0"/>
          <a:ext cx="8108950" cy="952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tr-TR" sz="1200" b="0" i="0" u="none" strike="noStrike" baseline="0">
              <a:solidFill>
                <a:srgbClr val="000000"/>
              </a:solidFill>
              <a:latin typeface="Arial"/>
              <a:cs typeface="Arial"/>
            </a:rPr>
            <a:t>A single-scoop ice cream cone is a composite body made from a single scoop of ice cream placed into a cone. Assume that the scoop of ice cream is a sphere with radius r = 1.29 in that is placed into a 4.00 in tall cone. The interior height of the cone is 3.60 in. The cone has an exterior radius of 1.25 in and an interior radius of 1.10 in. The scoop of ice cream sits on the cone's interior radius and extends into the cone some distance. Define objective, constraints, variables and find the z centroid for the cone (the scoop of ice cream and the cone).</a:t>
          </a:r>
        </a:p>
        <a:p>
          <a:pPr algn="l" rtl="0">
            <a:defRPr sz="1000"/>
          </a:pPr>
          <a:endParaRPr lang="tr-TR" sz="1000" b="0" i="0" u="none" strike="noStrike" baseline="0">
            <a:solidFill>
              <a:srgbClr val="000000"/>
            </a:solidFill>
            <a:latin typeface="Arial"/>
            <a:cs typeface="Arial"/>
          </a:endParaRPr>
        </a:p>
      </xdr:txBody>
    </xdr:sp>
    <xdr:clientData/>
  </xdr:twoCellAnchor>
  <xdr:twoCellAnchor editAs="oneCell">
    <xdr:from>
      <xdr:col>1</xdr:col>
      <xdr:colOff>681718</xdr:colOff>
      <xdr:row>20</xdr:row>
      <xdr:rowOff>3175</xdr:rowOff>
    </xdr:from>
    <xdr:to>
      <xdr:col>4</xdr:col>
      <xdr:colOff>694417</xdr:colOff>
      <xdr:row>35</xdr:row>
      <xdr:rowOff>86178</xdr:rowOff>
    </xdr:to>
    <xdr:pic>
      <xdr:nvPicPr>
        <xdr:cNvPr id="3" name="Resim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5039" y="3881211"/>
          <a:ext cx="2992664" cy="30221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488950</xdr:colOff>
      <xdr:row>3</xdr:row>
      <xdr:rowOff>76200</xdr:rowOff>
    </xdr:to>
    <xdr:sp macro="" textlink="">
      <xdr:nvSpPr>
        <xdr:cNvPr id="2" name="Text Box 1"/>
        <xdr:cNvSpPr txBox="1">
          <a:spLocks noChangeArrowheads="1"/>
        </xdr:cNvSpPr>
      </xdr:nvSpPr>
      <xdr:spPr bwMode="auto">
        <a:xfrm>
          <a:off x="0" y="0"/>
          <a:ext cx="8108950" cy="685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tr-TR" sz="1200" b="0" i="0" u="none" strike="noStrike" baseline="0">
              <a:solidFill>
                <a:srgbClr val="000000"/>
              </a:solidFill>
              <a:latin typeface="Arial"/>
              <a:cs typeface="Arial"/>
            </a:rPr>
            <a:t>The distances (in miles) between the Indiana (US) cities of Gary, Fort Wayne, Evansville, Terre Haute and South Bend are given in the following table. It is necessary to build a state road system that connects all these cities. </a:t>
          </a:r>
        </a:p>
        <a:p>
          <a:pPr algn="l" rtl="0">
            <a:defRPr sz="1000"/>
          </a:pPr>
          <a:r>
            <a:rPr lang="tr-TR" sz="1200" b="0" i="0" u="none" strike="noStrike" baseline="0">
              <a:solidFill>
                <a:srgbClr val="000000"/>
              </a:solidFill>
              <a:latin typeface="Arial"/>
              <a:cs typeface="Arial"/>
            </a:rPr>
            <a:t>What is the minimum length of road required?</a:t>
          </a:r>
          <a:r>
            <a:rPr lang="tr-TR" sz="1000" b="0" i="0" u="none" strike="noStrike" baseline="0">
              <a:solidFill>
                <a:srgbClr val="000000"/>
              </a:solidFill>
              <a:latin typeface="Arial"/>
              <a:cs typeface="Arial"/>
            </a:rPr>
            <a:t/>
          </a:r>
          <a:br>
            <a:rPr lang="tr-TR" sz="1000" b="0" i="0" u="none" strike="noStrike" baseline="0">
              <a:solidFill>
                <a:srgbClr val="000000"/>
              </a:solidFill>
              <a:latin typeface="Arial"/>
              <a:cs typeface="Arial"/>
            </a:rPr>
          </a:br>
          <a:endParaRPr lang="tr-TR" sz="1000" b="0" i="0" u="none" strike="noStrike" baseline="0">
            <a:solidFill>
              <a:srgbClr val="000000"/>
            </a:solidFill>
            <a:latin typeface="Arial"/>
            <a:cs typeface="Arial"/>
          </a:endParaRPr>
        </a:p>
        <a:p>
          <a:pPr algn="l" rtl="0">
            <a:defRPr sz="1000"/>
          </a:pPr>
          <a:endParaRPr lang="tr-TR"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eması">
  <a:themeElements>
    <a:clrScheme name="Ofis">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is">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AA113"/>
  <sheetViews>
    <sheetView topLeftCell="A97" zoomScale="70" zoomScaleNormal="70" workbookViewId="0">
      <selection activeCell="A113" sqref="A112:B113"/>
    </sheetView>
  </sheetViews>
  <sheetFormatPr defaultColWidth="8.6640625" defaultRowHeight="12.75" x14ac:dyDescent="0.2"/>
  <cols>
    <col min="1" max="1" width="9.109375" style="1" bestFit="1" customWidth="1"/>
    <col min="2" max="2" width="12.6640625" style="1" customWidth="1"/>
    <col min="3" max="4" width="8.6640625" style="1"/>
    <col min="5" max="5" width="10" style="1" customWidth="1"/>
    <col min="6" max="6" width="18.33203125" style="1" customWidth="1"/>
    <col min="7" max="12" width="8.6640625" style="1"/>
    <col min="13" max="13" width="14" style="1" customWidth="1"/>
    <col min="14" max="16384" width="8.6640625" style="1"/>
  </cols>
  <sheetData>
    <row r="3" spans="1:4" x14ac:dyDescent="0.2">
      <c r="A3" s="1" t="s">
        <v>6</v>
      </c>
    </row>
    <row r="10" spans="1:4" x14ac:dyDescent="0.2">
      <c r="B10" s="12"/>
      <c r="C10" s="12"/>
      <c r="D10" s="12"/>
    </row>
    <row r="25" spans="1:10" ht="13.5" thickBot="1" x14ac:dyDescent="0.25"/>
    <row r="26" spans="1:10" ht="14.25" thickTop="1" thickBot="1" x14ac:dyDescent="0.25">
      <c r="A26" s="6" t="s">
        <v>4</v>
      </c>
      <c r="B26" s="10">
        <v>1</v>
      </c>
      <c r="C26" s="10">
        <v>2</v>
      </c>
      <c r="D26" s="10">
        <v>3</v>
      </c>
      <c r="E26" s="10">
        <v>4</v>
      </c>
      <c r="F26" s="10">
        <v>5</v>
      </c>
      <c r="G26" s="10">
        <v>6</v>
      </c>
      <c r="H26" s="10">
        <v>7</v>
      </c>
      <c r="I26" s="10">
        <v>8</v>
      </c>
      <c r="J26" s="10">
        <v>9</v>
      </c>
    </row>
    <row r="27" spans="1:10" ht="14.25" thickTop="1" thickBot="1" x14ac:dyDescent="0.25">
      <c r="A27" s="10">
        <v>1</v>
      </c>
      <c r="B27" s="13">
        <v>1</v>
      </c>
      <c r="C27" s="11">
        <v>7</v>
      </c>
      <c r="D27" s="11">
        <v>0.5</v>
      </c>
      <c r="E27" s="8">
        <f>1/3</f>
        <v>0.33333333333333331</v>
      </c>
      <c r="F27" s="11">
        <v>3</v>
      </c>
      <c r="G27" s="11">
        <v>5</v>
      </c>
      <c r="H27" s="8">
        <f>1/3</f>
        <v>0.33333333333333331</v>
      </c>
      <c r="I27" s="11">
        <v>7</v>
      </c>
      <c r="J27" s="11">
        <v>5</v>
      </c>
    </row>
    <row r="28" spans="1:10" ht="14.25" thickTop="1" thickBot="1" x14ac:dyDescent="0.25">
      <c r="A28" s="10">
        <v>2</v>
      </c>
      <c r="B28" s="9">
        <f>1/C27</f>
        <v>0.14285714285714285</v>
      </c>
      <c r="C28" s="14">
        <f>B27</f>
        <v>1</v>
      </c>
      <c r="D28" s="8">
        <f>1/7</f>
        <v>0.14285714285714285</v>
      </c>
      <c r="E28" s="8">
        <f>1/7</f>
        <v>0.14285714285714285</v>
      </c>
      <c r="F28" s="8">
        <f>1/5</f>
        <v>0.2</v>
      </c>
      <c r="G28" s="8">
        <v>2</v>
      </c>
      <c r="H28" s="8">
        <f>1/9</f>
        <v>0.1111111111111111</v>
      </c>
      <c r="I28" s="8">
        <v>3</v>
      </c>
      <c r="J28" s="8">
        <v>0.5</v>
      </c>
    </row>
    <row r="29" spans="1:10" ht="14.25" thickTop="1" thickBot="1" x14ac:dyDescent="0.25">
      <c r="A29" s="10">
        <v>3</v>
      </c>
      <c r="B29" s="9">
        <f>1/D27</f>
        <v>2</v>
      </c>
      <c r="C29" s="8">
        <f>1/D28</f>
        <v>7</v>
      </c>
      <c r="D29" s="14">
        <f>B27</f>
        <v>1</v>
      </c>
      <c r="E29" s="8">
        <v>1</v>
      </c>
      <c r="F29" s="8">
        <v>3</v>
      </c>
      <c r="G29" s="8">
        <v>5</v>
      </c>
      <c r="H29" s="8">
        <f>1/3</f>
        <v>0.33333333333333331</v>
      </c>
      <c r="I29" s="8">
        <v>6</v>
      </c>
      <c r="J29" s="8">
        <v>5</v>
      </c>
    </row>
    <row r="30" spans="1:10" ht="14.25" thickTop="1" thickBot="1" x14ac:dyDescent="0.25">
      <c r="A30" s="10">
        <v>4</v>
      </c>
      <c r="B30" s="9">
        <f>1/E27</f>
        <v>3</v>
      </c>
      <c r="C30" s="9">
        <f>1/E28</f>
        <v>7</v>
      </c>
      <c r="D30" s="8">
        <f>1/E29</f>
        <v>1</v>
      </c>
      <c r="E30" s="14">
        <f>B27</f>
        <v>1</v>
      </c>
      <c r="F30" s="8">
        <v>5</v>
      </c>
      <c r="G30" s="8">
        <v>7</v>
      </c>
      <c r="H30" s="8">
        <v>2</v>
      </c>
      <c r="I30" s="8">
        <v>7</v>
      </c>
      <c r="J30" s="8">
        <v>5</v>
      </c>
    </row>
    <row r="31" spans="1:10" ht="14.25" thickTop="1" thickBot="1" x14ac:dyDescent="0.25">
      <c r="A31" s="10">
        <v>5</v>
      </c>
      <c r="B31" s="9">
        <f>1/F27</f>
        <v>0.33333333333333331</v>
      </c>
      <c r="C31" s="9">
        <f>1/F28</f>
        <v>5</v>
      </c>
      <c r="D31" s="9">
        <f>1/F29</f>
        <v>0.33333333333333331</v>
      </c>
      <c r="E31" s="8">
        <f>1/F30</f>
        <v>0.2</v>
      </c>
      <c r="F31" s="14">
        <f>C28</f>
        <v>1</v>
      </c>
      <c r="G31" s="8">
        <v>5</v>
      </c>
      <c r="H31" s="8">
        <v>3</v>
      </c>
      <c r="I31" s="8">
        <v>5</v>
      </c>
      <c r="J31" s="8">
        <v>3</v>
      </c>
    </row>
    <row r="32" spans="1:10" ht="14.25" thickTop="1" thickBot="1" x14ac:dyDescent="0.25">
      <c r="A32" s="10">
        <v>6</v>
      </c>
      <c r="B32" s="9">
        <f>1/G27</f>
        <v>0.2</v>
      </c>
      <c r="C32" s="9">
        <f>1/G28</f>
        <v>0.5</v>
      </c>
      <c r="D32" s="9">
        <f>1/G29</f>
        <v>0.2</v>
      </c>
      <c r="E32" s="9">
        <f>1/G30</f>
        <v>0.14285714285714285</v>
      </c>
      <c r="F32" s="8">
        <f>1/G31</f>
        <v>0.2</v>
      </c>
      <c r="G32" s="14">
        <f>D29</f>
        <v>1</v>
      </c>
      <c r="H32" s="8">
        <f>1/7</f>
        <v>0.14285714285714285</v>
      </c>
      <c r="I32" s="8">
        <v>3</v>
      </c>
      <c r="J32" s="8">
        <f>1/3</f>
        <v>0.33333333333333331</v>
      </c>
    </row>
    <row r="33" spans="1:10" ht="14.25" thickTop="1" thickBot="1" x14ac:dyDescent="0.25">
      <c r="A33" s="10">
        <v>7</v>
      </c>
      <c r="B33" s="9">
        <f>1/H27</f>
        <v>3</v>
      </c>
      <c r="C33" s="9">
        <f>1/H28</f>
        <v>9</v>
      </c>
      <c r="D33" s="9">
        <f>1/H29</f>
        <v>3</v>
      </c>
      <c r="E33" s="9">
        <f>1/H30</f>
        <v>0.5</v>
      </c>
      <c r="F33" s="9">
        <f>1/H31</f>
        <v>0.33333333333333331</v>
      </c>
      <c r="G33" s="8">
        <f>1/H32</f>
        <v>7</v>
      </c>
      <c r="H33" s="14">
        <f>E30</f>
        <v>1</v>
      </c>
      <c r="I33" s="8">
        <v>7</v>
      </c>
      <c r="J33" s="8">
        <v>7</v>
      </c>
    </row>
    <row r="34" spans="1:10" ht="14.25" thickTop="1" thickBot="1" x14ac:dyDescent="0.25">
      <c r="A34" s="10">
        <v>8</v>
      </c>
      <c r="B34" s="9">
        <f>1/I27</f>
        <v>0.14285714285714285</v>
      </c>
      <c r="C34" s="9">
        <f>1/I28</f>
        <v>0.33333333333333331</v>
      </c>
      <c r="D34" s="9">
        <f>1/I29</f>
        <v>0.16666666666666666</v>
      </c>
      <c r="E34" s="9">
        <f>1/I30</f>
        <v>0.14285714285714285</v>
      </c>
      <c r="F34" s="9">
        <f>1/I31</f>
        <v>0.2</v>
      </c>
      <c r="G34" s="9">
        <f>1/I32</f>
        <v>0.33333333333333331</v>
      </c>
      <c r="H34" s="8">
        <f>1/I33</f>
        <v>0.14285714285714285</v>
      </c>
      <c r="I34" s="14">
        <f>F31</f>
        <v>1</v>
      </c>
      <c r="J34" s="8">
        <f>1/3</f>
        <v>0.33333333333333331</v>
      </c>
    </row>
    <row r="35" spans="1:10" ht="14.25" thickTop="1" thickBot="1" x14ac:dyDescent="0.25">
      <c r="A35" s="10">
        <v>9</v>
      </c>
      <c r="B35" s="9">
        <f>1/J27</f>
        <v>0.2</v>
      </c>
      <c r="C35" s="8">
        <f>1/J28</f>
        <v>2</v>
      </c>
      <c r="D35" s="9">
        <f>1/J29</f>
        <v>0.2</v>
      </c>
      <c r="E35" s="9">
        <f>1/J30</f>
        <v>0.2</v>
      </c>
      <c r="F35" s="9">
        <f>1/J31</f>
        <v>0.33333333333333331</v>
      </c>
      <c r="G35" s="9">
        <f>1/J32</f>
        <v>3</v>
      </c>
      <c r="H35" s="9">
        <f>1/J33</f>
        <v>0.14285714285714285</v>
      </c>
      <c r="I35" s="8">
        <f>1/J34</f>
        <v>3</v>
      </c>
      <c r="J35" s="14">
        <f>G32</f>
        <v>1</v>
      </c>
    </row>
    <row r="36" spans="1:10" ht="13.5" thickTop="1" x14ac:dyDescent="0.2"/>
    <row r="37" spans="1:10" x14ac:dyDescent="0.2">
      <c r="A37" s="7" t="s">
        <v>7</v>
      </c>
    </row>
    <row r="38" spans="1:10" x14ac:dyDescent="0.2">
      <c r="A38" s="7" t="s">
        <v>3</v>
      </c>
      <c r="B38" s="7"/>
      <c r="C38" s="7"/>
    </row>
    <row r="49" spans="1:27" x14ac:dyDescent="0.2">
      <c r="E49" s="6"/>
    </row>
    <row r="50" spans="1:27" ht="15" x14ac:dyDescent="0.2">
      <c r="E50" s="5"/>
      <c r="M50" s="1" t="s">
        <v>39</v>
      </c>
      <c r="N50"/>
      <c r="O50"/>
      <c r="W50" s="1" t="s">
        <v>40</v>
      </c>
      <c r="X50" s="1" t="s">
        <v>41</v>
      </c>
      <c r="Y50" s="1" t="s">
        <v>42</v>
      </c>
    </row>
    <row r="51" spans="1:27" ht="15" x14ac:dyDescent="0.2">
      <c r="E51" s="5"/>
      <c r="F51" s="25"/>
      <c r="G51"/>
      <c r="L51" s="26"/>
      <c r="M51" s="26"/>
      <c r="N51" s="26"/>
      <c r="O51"/>
    </row>
    <row r="52" spans="1:27" ht="15.75" thickBot="1" x14ac:dyDescent="0.25">
      <c r="E52" s="5"/>
      <c r="F52" s="36"/>
      <c r="G52" s="36"/>
      <c r="H52" s="36"/>
      <c r="L52" s="27"/>
      <c r="M52" s="27"/>
      <c r="N52" s="27"/>
      <c r="O52" s="27"/>
    </row>
    <row r="53" spans="1:27" ht="16.5" thickTop="1" thickBot="1" x14ac:dyDescent="0.25">
      <c r="A53" s="6" t="s">
        <v>4</v>
      </c>
      <c r="B53" s="10">
        <v>1</v>
      </c>
      <c r="C53" s="10">
        <v>2</v>
      </c>
      <c r="D53" s="10">
        <v>3</v>
      </c>
      <c r="E53" s="10">
        <v>4</v>
      </c>
      <c r="F53" s="10">
        <v>5</v>
      </c>
      <c r="G53" s="10">
        <v>6</v>
      </c>
      <c r="H53" s="10">
        <v>7</v>
      </c>
      <c r="I53" s="10">
        <v>8</v>
      </c>
      <c r="J53" s="10">
        <v>9</v>
      </c>
      <c r="L53" s="27"/>
      <c r="M53" s="27"/>
      <c r="N53" s="27"/>
      <c r="O53" s="27"/>
    </row>
    <row r="54" spans="1:27" ht="16.5" thickTop="1" thickBot="1" x14ac:dyDescent="0.25">
      <c r="A54" s="10">
        <v>1</v>
      </c>
      <c r="B54" s="13">
        <v>1</v>
      </c>
      <c r="C54" s="11">
        <v>7</v>
      </c>
      <c r="D54" s="11">
        <v>0.5</v>
      </c>
      <c r="E54" s="8">
        <f>1/3</f>
        <v>0.33333333333333331</v>
      </c>
      <c r="F54" s="11">
        <v>3</v>
      </c>
      <c r="G54" s="11">
        <v>5</v>
      </c>
      <c r="H54" s="8">
        <f>1/3</f>
        <v>0.33333333333333331</v>
      </c>
      <c r="I54" s="11">
        <v>7</v>
      </c>
      <c r="J54" s="11">
        <v>5</v>
      </c>
      <c r="M54" s="27">
        <f>B54/SUM(B$54:B$62)</f>
        <v>9.9809885931558956E-2</v>
      </c>
      <c r="N54" s="27">
        <f t="shared" ref="N54:N62" si="0">C54/SUM(C$54:C$62)</f>
        <v>0.18025751072961371</v>
      </c>
      <c r="O54" s="27">
        <f t="shared" ref="O54:O62" si="1">D54/SUM(D$54:D$62)</f>
        <v>7.6419213973799124E-2</v>
      </c>
      <c r="P54" s="27">
        <f t="shared" ref="P54:P62" si="2">E54/SUM(E$54:E$62)</f>
        <v>9.1027308192457718E-2</v>
      </c>
      <c r="Q54" s="27">
        <f t="shared" ref="Q54:Q62" si="3">F54/SUM(F$54:F$62)</f>
        <v>0.22613065326633167</v>
      </c>
      <c r="R54" s="27">
        <f t="shared" ref="R54:R62" si="4">G54/SUM(G$54:G$62)</f>
        <v>0.14150943396226415</v>
      </c>
      <c r="S54" s="27">
        <f t="shared" ref="S54:S62" si="5">H54/SUM(H$54:H$62)</f>
        <v>4.6255506607929507E-2</v>
      </c>
      <c r="T54" s="27">
        <f t="shared" ref="T54:T62" si="6">I54/SUM(I$54:I$62)</f>
        <v>0.16666666666666666</v>
      </c>
      <c r="U54" s="27">
        <f t="shared" ref="U54:U62" si="7">J54/SUM(J$54:J$62)</f>
        <v>0.18404907975460125</v>
      </c>
      <c r="W54" s="1">
        <f>GEOMEAN(M54:U54)</f>
        <v>0.12129331739147306</v>
      </c>
      <c r="X54" s="1">
        <f t="array" ref="X54:X62">MMULT(B54:J62,W54:W62)</f>
        <v>1.2297392434293786</v>
      </c>
      <c r="Y54" s="1">
        <f>X54/W54</f>
        <v>10.138557258355846</v>
      </c>
    </row>
    <row r="55" spans="1:27" ht="16.5" thickTop="1" thickBot="1" x14ac:dyDescent="0.25">
      <c r="A55" s="10">
        <v>2</v>
      </c>
      <c r="B55" s="9">
        <f>1/C54</f>
        <v>0.14285714285714285</v>
      </c>
      <c r="C55" s="14">
        <f>B54</f>
        <v>1</v>
      </c>
      <c r="D55" s="8">
        <f>1/7</f>
        <v>0.14285714285714285</v>
      </c>
      <c r="E55" s="8">
        <f>1/7</f>
        <v>0.14285714285714285</v>
      </c>
      <c r="F55" s="8">
        <f>1/5</f>
        <v>0.2</v>
      </c>
      <c r="G55" s="8">
        <v>2</v>
      </c>
      <c r="H55" s="8">
        <f>1/9</f>
        <v>0.1111111111111111</v>
      </c>
      <c r="I55" s="8">
        <v>3</v>
      </c>
      <c r="J55" s="8">
        <v>0.5</v>
      </c>
      <c r="M55" s="27">
        <f t="shared" ref="M55:M62" si="8">B55/SUM(B$54:B$62)</f>
        <v>1.425855513307985E-2</v>
      </c>
      <c r="N55" s="27">
        <f t="shared" si="0"/>
        <v>2.575107296137339E-2</v>
      </c>
      <c r="O55" s="27">
        <f t="shared" si="1"/>
        <v>2.1834061135371174E-2</v>
      </c>
      <c r="P55" s="27">
        <f t="shared" si="2"/>
        <v>3.9011703511053313E-2</v>
      </c>
      <c r="Q55" s="27">
        <f t="shared" si="3"/>
        <v>1.5075376884422112E-2</v>
      </c>
      <c r="R55" s="27">
        <f t="shared" si="4"/>
        <v>5.6603773584905655E-2</v>
      </c>
      <c r="S55" s="27">
        <f t="shared" si="5"/>
        <v>1.5418502202643168E-2</v>
      </c>
      <c r="T55" s="27">
        <f t="shared" si="6"/>
        <v>7.1428571428571425E-2</v>
      </c>
      <c r="U55" s="27">
        <f t="shared" si="7"/>
        <v>1.8404907975460124E-2</v>
      </c>
      <c r="W55" s="1">
        <f t="shared" ref="W55:W62" si="9">GEOMEAN(M55:U55)</f>
        <v>2.5989369218172867E-2</v>
      </c>
      <c r="X55" s="1">
        <v>0.25263354153409034</v>
      </c>
      <c r="Y55" s="1">
        <f t="shared" ref="Y55:Y62" si="10">X55/W55</f>
        <v>9.7206492167358292</v>
      </c>
    </row>
    <row r="56" spans="1:27" ht="16.5" thickTop="1" thickBot="1" x14ac:dyDescent="0.25">
      <c r="A56" s="10">
        <v>3</v>
      </c>
      <c r="B56" s="9">
        <f>1/D54</f>
        <v>2</v>
      </c>
      <c r="C56" s="8">
        <f>1/D55</f>
        <v>7</v>
      </c>
      <c r="D56" s="14">
        <f>B54</f>
        <v>1</v>
      </c>
      <c r="E56" s="8">
        <v>1</v>
      </c>
      <c r="F56" s="8">
        <v>3</v>
      </c>
      <c r="G56" s="8">
        <v>5</v>
      </c>
      <c r="H56" s="8">
        <f>1/3</f>
        <v>0.33333333333333331</v>
      </c>
      <c r="I56" s="8">
        <v>6</v>
      </c>
      <c r="J56" s="8">
        <v>5</v>
      </c>
      <c r="M56" s="27">
        <f t="shared" si="8"/>
        <v>0.19961977186311791</v>
      </c>
      <c r="N56" s="27">
        <f t="shared" si="0"/>
        <v>0.18025751072961371</v>
      </c>
      <c r="O56" s="27">
        <f t="shared" si="1"/>
        <v>0.15283842794759825</v>
      </c>
      <c r="P56" s="27">
        <f t="shared" si="2"/>
        <v>0.27308192457737318</v>
      </c>
      <c r="Q56" s="27">
        <f t="shared" si="3"/>
        <v>0.22613065326633167</v>
      </c>
      <c r="R56" s="27">
        <f t="shared" si="4"/>
        <v>0.14150943396226415</v>
      </c>
      <c r="S56" s="27">
        <f t="shared" si="5"/>
        <v>4.6255506607929507E-2</v>
      </c>
      <c r="T56" s="27">
        <f t="shared" si="6"/>
        <v>0.14285714285714285</v>
      </c>
      <c r="U56" s="27">
        <f t="shared" si="7"/>
        <v>0.18404907975460125</v>
      </c>
      <c r="W56" s="1">
        <f t="shared" si="9"/>
        <v>0.15714746128756879</v>
      </c>
      <c r="X56" s="1">
        <v>1.5623967798900582</v>
      </c>
      <c r="Y56" s="1">
        <f t="shared" si="10"/>
        <v>9.9422336644114289</v>
      </c>
    </row>
    <row r="57" spans="1:27" ht="16.5" thickTop="1" thickBot="1" x14ac:dyDescent="0.25">
      <c r="A57" s="10">
        <v>4</v>
      </c>
      <c r="B57" s="9">
        <f>1/E54</f>
        <v>3</v>
      </c>
      <c r="C57" s="9">
        <f>1/E55</f>
        <v>7</v>
      </c>
      <c r="D57" s="8">
        <f>1/E56</f>
        <v>1</v>
      </c>
      <c r="E57" s="14">
        <f>B54</f>
        <v>1</v>
      </c>
      <c r="F57" s="8">
        <v>5</v>
      </c>
      <c r="G57" s="8">
        <v>7</v>
      </c>
      <c r="H57" s="8">
        <v>2</v>
      </c>
      <c r="I57" s="8">
        <v>7</v>
      </c>
      <c r="J57" s="8">
        <v>5</v>
      </c>
      <c r="M57" s="27">
        <f t="shared" si="8"/>
        <v>0.29942965779467684</v>
      </c>
      <c r="N57" s="27">
        <f t="shared" si="0"/>
        <v>0.18025751072961371</v>
      </c>
      <c r="O57" s="27">
        <f t="shared" si="1"/>
        <v>0.15283842794759825</v>
      </c>
      <c r="P57" s="27">
        <f t="shared" si="2"/>
        <v>0.27308192457737318</v>
      </c>
      <c r="Q57" s="27">
        <f t="shared" si="3"/>
        <v>0.37688442211055279</v>
      </c>
      <c r="R57" s="27">
        <f t="shared" si="4"/>
        <v>0.1981132075471698</v>
      </c>
      <c r="S57" s="27">
        <f t="shared" si="5"/>
        <v>0.27753303964757703</v>
      </c>
      <c r="T57" s="27">
        <f t="shared" si="6"/>
        <v>0.16666666666666666</v>
      </c>
      <c r="U57" s="27">
        <f t="shared" si="7"/>
        <v>0.18404907975460125</v>
      </c>
      <c r="W57" s="1">
        <f t="shared" si="9"/>
        <v>0.22421215688828053</v>
      </c>
      <c r="X57" s="1">
        <v>2.2256421909079274</v>
      </c>
      <c r="Y57" s="1">
        <f t="shared" si="10"/>
        <v>9.9265009613948401</v>
      </c>
    </row>
    <row r="58" spans="1:27" ht="16.5" thickTop="1" thickBot="1" x14ac:dyDescent="0.25">
      <c r="A58" s="10">
        <v>5</v>
      </c>
      <c r="B58" s="9">
        <f>1/F54</f>
        <v>0.33333333333333331</v>
      </c>
      <c r="C58" s="9">
        <f>1/F55</f>
        <v>5</v>
      </c>
      <c r="D58" s="9">
        <f>1/F56</f>
        <v>0.33333333333333331</v>
      </c>
      <c r="E58" s="8">
        <f>1/F57</f>
        <v>0.2</v>
      </c>
      <c r="F58" s="14">
        <f>C55</f>
        <v>1</v>
      </c>
      <c r="G58" s="8">
        <v>5</v>
      </c>
      <c r="H58" s="8">
        <v>3</v>
      </c>
      <c r="I58" s="8">
        <v>5</v>
      </c>
      <c r="J58" s="8">
        <v>3</v>
      </c>
      <c r="M58" s="27">
        <f t="shared" si="8"/>
        <v>3.3269961977186319E-2</v>
      </c>
      <c r="N58" s="27">
        <f t="shared" si="0"/>
        <v>0.12875536480686695</v>
      </c>
      <c r="O58" s="27">
        <f t="shared" si="1"/>
        <v>5.0946142649199409E-2</v>
      </c>
      <c r="P58" s="27">
        <f t="shared" si="2"/>
        <v>5.4616384915474638E-2</v>
      </c>
      <c r="Q58" s="27">
        <f t="shared" si="3"/>
        <v>7.537688442211056E-2</v>
      </c>
      <c r="R58" s="27">
        <f t="shared" si="4"/>
        <v>0.14150943396226415</v>
      </c>
      <c r="S58" s="27">
        <f t="shared" si="5"/>
        <v>0.4162995594713656</v>
      </c>
      <c r="T58" s="27">
        <f t="shared" si="6"/>
        <v>0.11904761904761904</v>
      </c>
      <c r="U58" s="27">
        <f t="shared" si="7"/>
        <v>0.11042944785276075</v>
      </c>
      <c r="W58" s="1">
        <f t="shared" si="9"/>
        <v>9.6050263325357293E-2</v>
      </c>
      <c r="X58" s="1">
        <v>1.1956589921885012</v>
      </c>
      <c r="Y58" s="1">
        <f t="shared" si="10"/>
        <v>12.448263552785566</v>
      </c>
    </row>
    <row r="59" spans="1:27" ht="16.5" thickTop="1" thickBot="1" x14ac:dyDescent="0.25">
      <c r="A59" s="10">
        <v>6</v>
      </c>
      <c r="B59" s="9">
        <f>1/G54</f>
        <v>0.2</v>
      </c>
      <c r="C59" s="9">
        <f>1/G55</f>
        <v>0.5</v>
      </c>
      <c r="D59" s="9">
        <f>1/G56</f>
        <v>0.2</v>
      </c>
      <c r="E59" s="9">
        <f>1/G57</f>
        <v>0.14285714285714285</v>
      </c>
      <c r="F59" s="8">
        <f>1/G58</f>
        <v>0.2</v>
      </c>
      <c r="G59" s="14">
        <f>D56</f>
        <v>1</v>
      </c>
      <c r="H59" s="8">
        <f>1/7</f>
        <v>0.14285714285714285</v>
      </c>
      <c r="I59" s="8">
        <v>3</v>
      </c>
      <c r="J59" s="8">
        <f>1/3</f>
        <v>0.33333333333333331</v>
      </c>
      <c r="M59" s="27">
        <f t="shared" si="8"/>
        <v>1.9961977186311791E-2</v>
      </c>
      <c r="N59" s="27">
        <f t="shared" si="0"/>
        <v>1.2875536480686695E-2</v>
      </c>
      <c r="O59" s="27">
        <f t="shared" si="1"/>
        <v>3.0567685589519649E-2</v>
      </c>
      <c r="P59" s="27">
        <f t="shared" si="2"/>
        <v>3.9011703511053313E-2</v>
      </c>
      <c r="Q59" s="27">
        <f t="shared" si="3"/>
        <v>1.5075376884422112E-2</v>
      </c>
      <c r="R59" s="27">
        <f t="shared" si="4"/>
        <v>2.8301886792452827E-2</v>
      </c>
      <c r="S59" s="27">
        <f t="shared" si="5"/>
        <v>1.9823788546255501E-2</v>
      </c>
      <c r="T59" s="27">
        <f t="shared" si="6"/>
        <v>7.1428571428571425E-2</v>
      </c>
      <c r="U59" s="27">
        <f t="shared" si="7"/>
        <v>1.2269938650306749E-2</v>
      </c>
      <c r="W59" s="1">
        <f t="shared" si="9"/>
        <v>2.3601225206590477E-2</v>
      </c>
      <c r="X59" s="1">
        <v>0.23095983714948201</v>
      </c>
      <c r="Y59" s="1">
        <f t="shared" si="10"/>
        <v>9.7859257359651011</v>
      </c>
    </row>
    <row r="60" spans="1:27" ht="16.5" thickTop="1" thickBot="1" x14ac:dyDescent="0.25">
      <c r="A60" s="10">
        <v>7</v>
      </c>
      <c r="B60" s="9">
        <f>1/H54</f>
        <v>3</v>
      </c>
      <c r="C60" s="9">
        <f>1/H55</f>
        <v>9</v>
      </c>
      <c r="D60" s="9">
        <f>1/H56</f>
        <v>3</v>
      </c>
      <c r="E60" s="9">
        <f>1/H57</f>
        <v>0.5</v>
      </c>
      <c r="F60" s="9">
        <f>1/H58</f>
        <v>0.33333333333333331</v>
      </c>
      <c r="G60" s="8">
        <f>1/H59</f>
        <v>7</v>
      </c>
      <c r="H60" s="14">
        <f>E57</f>
        <v>1</v>
      </c>
      <c r="I60" s="8">
        <v>7</v>
      </c>
      <c r="J60" s="8">
        <v>7</v>
      </c>
      <c r="M60" s="27">
        <f t="shared" si="8"/>
        <v>0.29942965779467684</v>
      </c>
      <c r="N60" s="27">
        <f t="shared" si="0"/>
        <v>0.23175965665236051</v>
      </c>
      <c r="O60" s="27">
        <f t="shared" si="1"/>
        <v>0.45851528384279472</v>
      </c>
      <c r="P60" s="27">
        <f t="shared" si="2"/>
        <v>0.13654096228868659</v>
      </c>
      <c r="Q60" s="27">
        <f t="shared" si="3"/>
        <v>2.5125628140703519E-2</v>
      </c>
      <c r="R60" s="27">
        <f t="shared" si="4"/>
        <v>0.1981132075471698</v>
      </c>
      <c r="S60" s="27">
        <f t="shared" si="5"/>
        <v>0.13876651982378851</v>
      </c>
      <c r="T60" s="27">
        <f t="shared" si="6"/>
        <v>0.16666666666666666</v>
      </c>
      <c r="U60" s="27">
        <f t="shared" si="7"/>
        <v>0.25766871165644173</v>
      </c>
      <c r="W60" s="1">
        <f t="shared" si="9"/>
        <v>0.17157890023744141</v>
      </c>
      <c r="X60" s="1">
        <v>1.9372240561122784</v>
      </c>
      <c r="Y60" s="1">
        <f t="shared" si="10"/>
        <v>11.29057275359283</v>
      </c>
    </row>
    <row r="61" spans="1:27" ht="16.5" thickTop="1" thickBot="1" x14ac:dyDescent="0.25">
      <c r="A61" s="10">
        <v>8</v>
      </c>
      <c r="B61" s="9">
        <f>1/I54</f>
        <v>0.14285714285714285</v>
      </c>
      <c r="C61" s="9">
        <f>1/I55</f>
        <v>0.33333333333333331</v>
      </c>
      <c r="D61" s="9">
        <f>1/I56</f>
        <v>0.16666666666666666</v>
      </c>
      <c r="E61" s="9">
        <f>1/I57</f>
        <v>0.14285714285714285</v>
      </c>
      <c r="F61" s="9">
        <f>1/I58</f>
        <v>0.2</v>
      </c>
      <c r="G61" s="9">
        <f>1/I59</f>
        <v>0.33333333333333331</v>
      </c>
      <c r="H61" s="8">
        <f>1/I60</f>
        <v>0.14285714285714285</v>
      </c>
      <c r="I61" s="14">
        <f>F58</f>
        <v>1</v>
      </c>
      <c r="J61" s="8">
        <f>1/3</f>
        <v>0.33333333333333331</v>
      </c>
      <c r="M61" s="27">
        <f t="shared" si="8"/>
        <v>1.425855513307985E-2</v>
      </c>
      <c r="N61" s="27">
        <f t="shared" si="0"/>
        <v>8.5836909871244618E-3</v>
      </c>
      <c r="O61" s="27">
        <f t="shared" si="1"/>
        <v>2.5473071324599705E-2</v>
      </c>
      <c r="P61" s="27">
        <f t="shared" si="2"/>
        <v>3.9011703511053313E-2</v>
      </c>
      <c r="Q61" s="27">
        <f t="shared" si="3"/>
        <v>1.5075376884422112E-2</v>
      </c>
      <c r="R61" s="27">
        <f t="shared" si="4"/>
        <v>9.433962264150943E-3</v>
      </c>
      <c r="S61" s="27">
        <f t="shared" si="5"/>
        <v>1.9823788546255501E-2</v>
      </c>
      <c r="T61" s="27">
        <f t="shared" si="6"/>
        <v>2.3809523809523808E-2</v>
      </c>
      <c r="U61" s="27">
        <f t="shared" si="7"/>
        <v>1.2269938650306749E-2</v>
      </c>
      <c r="W61" s="1">
        <f t="shared" si="9"/>
        <v>1.6684282833431579E-2</v>
      </c>
      <c r="X61" s="1">
        <v>0.1653562643908599</v>
      </c>
      <c r="Y61" s="1">
        <f t="shared" si="10"/>
        <v>9.9109003390617936</v>
      </c>
    </row>
    <row r="62" spans="1:27" ht="16.5" thickTop="1" thickBot="1" x14ac:dyDescent="0.25">
      <c r="A62" s="10">
        <v>9</v>
      </c>
      <c r="B62" s="9">
        <f>1/J54</f>
        <v>0.2</v>
      </c>
      <c r="C62" s="8">
        <f>1/J55</f>
        <v>2</v>
      </c>
      <c r="D62" s="9">
        <f>1/J56</f>
        <v>0.2</v>
      </c>
      <c r="E62" s="9">
        <f>1/J57</f>
        <v>0.2</v>
      </c>
      <c r="F62" s="9">
        <f>1/J58</f>
        <v>0.33333333333333331</v>
      </c>
      <c r="G62" s="9">
        <f>1/J59</f>
        <v>3</v>
      </c>
      <c r="H62" s="9">
        <f>1/J60</f>
        <v>0.14285714285714285</v>
      </c>
      <c r="I62" s="8">
        <f>1/J61</f>
        <v>3</v>
      </c>
      <c r="J62" s="14">
        <f>G59</f>
        <v>1</v>
      </c>
      <c r="M62" s="27">
        <f t="shared" si="8"/>
        <v>1.9961977186311791E-2</v>
      </c>
      <c r="N62" s="27">
        <f t="shared" si="0"/>
        <v>5.1502145922746781E-2</v>
      </c>
      <c r="O62" s="27">
        <f t="shared" si="1"/>
        <v>3.0567685589519649E-2</v>
      </c>
      <c r="P62" s="27">
        <f t="shared" si="2"/>
        <v>5.4616384915474638E-2</v>
      </c>
      <c r="Q62" s="27">
        <f t="shared" si="3"/>
        <v>2.5125628140703519E-2</v>
      </c>
      <c r="R62" s="27">
        <f t="shared" si="4"/>
        <v>8.4905660377358486E-2</v>
      </c>
      <c r="S62" s="27">
        <f t="shared" si="5"/>
        <v>1.9823788546255501E-2</v>
      </c>
      <c r="T62" s="27">
        <f t="shared" si="6"/>
        <v>7.1428571428571425E-2</v>
      </c>
      <c r="U62" s="27">
        <f t="shared" si="7"/>
        <v>3.6809815950920248E-2</v>
      </c>
      <c r="W62" s="1">
        <f t="shared" si="9"/>
        <v>3.8613872529725028E-2</v>
      </c>
      <c r="X62" s="1">
        <v>0.36850774810387882</v>
      </c>
      <c r="Y62" s="1">
        <f t="shared" si="10"/>
        <v>9.5434030300949715</v>
      </c>
      <c r="Z62" s="1" t="s">
        <v>45</v>
      </c>
    </row>
    <row r="63" spans="1:27" ht="13.5" thickTop="1" x14ac:dyDescent="0.2">
      <c r="E63" s="5"/>
      <c r="X63" s="1" t="s">
        <v>43</v>
      </c>
      <c r="Y63" s="1">
        <f>(AVERAGE(Y54:Y62)-8)/7</f>
        <v>0.32868264305393985</v>
      </c>
      <c r="Z63" s="1" t="s">
        <v>44</v>
      </c>
      <c r="AA63" s="1">
        <f>Y63/1.4056</f>
        <v>0.23383796460866524</v>
      </c>
    </row>
    <row r="64" spans="1:27" ht="15.75" thickBot="1" x14ac:dyDescent="0.25">
      <c r="E64" s="5"/>
      <c r="F64" s="1" t="s">
        <v>39</v>
      </c>
      <c r="G64" s="28"/>
      <c r="H64" s="28"/>
      <c r="I64" s="5"/>
      <c r="J64" s="1" t="s">
        <v>40</v>
      </c>
      <c r="K64" s="1" t="s">
        <v>41</v>
      </c>
      <c r="L64" s="1" t="s">
        <v>42</v>
      </c>
      <c r="M64" s="27"/>
      <c r="N64" s="27"/>
      <c r="O64" s="27"/>
    </row>
    <row r="65" spans="1:15" ht="16.5" thickTop="1" thickBot="1" x14ac:dyDescent="0.25">
      <c r="A65" s="4" t="s">
        <v>5</v>
      </c>
      <c r="B65" s="4" t="s">
        <v>2</v>
      </c>
      <c r="C65" s="4" t="s">
        <v>1</v>
      </c>
      <c r="D65" s="4" t="s">
        <v>0</v>
      </c>
      <c r="E65" s="5"/>
      <c r="F65" s="28"/>
      <c r="G65" s="28"/>
      <c r="H65" s="28"/>
      <c r="M65" s="27"/>
      <c r="N65" s="27"/>
      <c r="O65" s="27"/>
    </row>
    <row r="66" spans="1:15" ht="14.25" thickTop="1" thickBot="1" x14ac:dyDescent="0.25">
      <c r="A66" s="4" t="s">
        <v>2</v>
      </c>
      <c r="B66" s="3">
        <v>1</v>
      </c>
      <c r="C66" s="3">
        <v>8</v>
      </c>
      <c r="D66" s="3">
        <v>3</v>
      </c>
      <c r="E66" s="5"/>
      <c r="F66" s="28">
        <f>B66/SUM(B$66:B$68)</f>
        <v>0.68571428571428572</v>
      </c>
      <c r="G66" s="28">
        <f>C66/SUM(C$66:C$68)</f>
        <v>0.86486486486486491</v>
      </c>
      <c r="H66" s="28">
        <f t="shared" ref="H66:H68" si="11">D66/SUM(D$66:D$68)</f>
        <v>0.375</v>
      </c>
      <c r="J66" s="1">
        <f>GEOMEAN(F66:H66)</f>
        <v>0.60586273326631823</v>
      </c>
      <c r="K66" s="1">
        <f t="array" ref="K66:K68">MMULT(F66:H68,J66:J68)</f>
        <v>0.59403389525315153</v>
      </c>
      <c r="L66" s="1">
        <f>K66/J66</f>
        <v>0.9804760428993623</v>
      </c>
    </row>
    <row r="67" spans="1:15" ht="14.25" thickTop="1" thickBot="1" x14ac:dyDescent="0.25">
      <c r="A67" s="4" t="s">
        <v>1</v>
      </c>
      <c r="B67" s="3">
        <f>1/C66</f>
        <v>0.125</v>
      </c>
      <c r="C67" s="3">
        <v>1</v>
      </c>
      <c r="D67" s="3">
        <v>4</v>
      </c>
      <c r="E67" s="5"/>
      <c r="F67" s="28">
        <f t="shared" ref="F67:F68" si="12">B67/SUM(B$66:B$68)</f>
        <v>8.5714285714285715E-2</v>
      </c>
      <c r="G67" s="28">
        <f t="shared" ref="G67:G68" si="13">C67/SUM(C$66:C$68)</f>
        <v>0.10810810810810811</v>
      </c>
      <c r="H67" s="28">
        <f t="shared" si="11"/>
        <v>0.5</v>
      </c>
      <c r="J67" s="1">
        <f t="shared" ref="J67:J68" si="14">GEOMEAN(F67:H67)</f>
        <v>0.16670955567181941</v>
      </c>
      <c r="K67" s="1">
        <v>0.11582564813370902</v>
      </c>
      <c r="L67" s="1">
        <f t="shared" ref="L67:L68" si="15">K67/J67</f>
        <v>0.69477509952531291</v>
      </c>
    </row>
    <row r="68" spans="1:15" ht="14.25" thickTop="1" thickBot="1" x14ac:dyDescent="0.25">
      <c r="A68" s="4" t="s">
        <v>0</v>
      </c>
      <c r="B68" s="3">
        <f>1/D66</f>
        <v>0.33333333333333331</v>
      </c>
      <c r="C68" s="3">
        <f>1/D67</f>
        <v>0.25</v>
      </c>
      <c r="D68" s="3">
        <v>1</v>
      </c>
      <c r="E68" s="5"/>
      <c r="F68" s="28">
        <f t="shared" si="12"/>
        <v>0.22857142857142856</v>
      </c>
      <c r="G68" s="28">
        <f t="shared" si="13"/>
        <v>2.7027027027027029E-2</v>
      </c>
      <c r="H68" s="28">
        <f t="shared" si="11"/>
        <v>0.125</v>
      </c>
      <c r="J68" s="1">
        <f t="shared" si="14"/>
        <v>9.1743804087316042E-2</v>
      </c>
      <c r="K68" s="1">
        <v>0.15445654963859318</v>
      </c>
      <c r="L68" s="1">
        <f t="shared" si="15"/>
        <v>1.6835638240113855</v>
      </c>
    </row>
    <row r="69" spans="1:15" ht="16.5" thickTop="1" thickBot="1" x14ac:dyDescent="0.25">
      <c r="A69" s="6"/>
      <c r="B69" s="5"/>
      <c r="C69" s="5"/>
      <c r="D69" s="5"/>
      <c r="E69" s="5"/>
      <c r="F69" s="28"/>
      <c r="G69" s="28"/>
      <c r="H69" s="28"/>
      <c r="L69" s="1">
        <f>(AVERAGE(L66:L68)-8)/7</f>
        <v>-0.98291357302685423</v>
      </c>
      <c r="M69" s="27"/>
      <c r="N69" s="27"/>
      <c r="O69" s="27"/>
    </row>
    <row r="70" spans="1:15" ht="16.5" thickTop="1" thickBot="1" x14ac:dyDescent="0.25">
      <c r="A70" s="4" t="s">
        <v>8</v>
      </c>
      <c r="B70" s="4" t="s">
        <v>2</v>
      </c>
      <c r="C70" s="4" t="s">
        <v>1</v>
      </c>
      <c r="D70" s="4" t="s">
        <v>0</v>
      </c>
      <c r="E70" s="2"/>
      <c r="F70" s="28"/>
      <c r="G70" s="28"/>
      <c r="H70" s="28"/>
      <c r="M70" s="27"/>
      <c r="N70" s="27"/>
      <c r="O70" s="27"/>
    </row>
    <row r="71" spans="1:15" ht="14.25" thickTop="1" thickBot="1" x14ac:dyDescent="0.25">
      <c r="A71" s="4" t="s">
        <v>2</v>
      </c>
      <c r="B71" s="3">
        <v>1</v>
      </c>
      <c r="C71" s="3">
        <v>0.2</v>
      </c>
      <c r="D71" s="3">
        <v>0.14285714285714285</v>
      </c>
      <c r="E71" s="2"/>
      <c r="F71" s="28">
        <f>B71/SUM(B$71:B$73)</f>
        <v>7.6923076923076927E-2</v>
      </c>
      <c r="G71" s="28">
        <f t="shared" ref="G71:G73" si="16">C71/SUM(C$71:C$73)</f>
        <v>4.7619047619047616E-2</v>
      </c>
      <c r="H71" s="28">
        <f t="shared" ref="H71:H73" si="17">D71/SUM(D$71:D$73)</f>
        <v>9.677419354838708E-2</v>
      </c>
    </row>
    <row r="72" spans="1:15" ht="14.25" thickTop="1" thickBot="1" x14ac:dyDescent="0.25">
      <c r="A72" s="4" t="s">
        <v>1</v>
      </c>
      <c r="B72" s="3">
        <f>1/C71</f>
        <v>5</v>
      </c>
      <c r="C72" s="3">
        <v>1</v>
      </c>
      <c r="D72" s="3">
        <v>0.33333333333333331</v>
      </c>
      <c r="E72" s="2"/>
      <c r="F72" s="28">
        <f t="shared" ref="F72:F73" si="18">B72/SUM(B$71:B$73)</f>
        <v>0.38461538461538464</v>
      </c>
      <c r="G72" s="28">
        <f t="shared" si="16"/>
        <v>0.23809523809523808</v>
      </c>
      <c r="H72" s="28">
        <f t="shared" si="17"/>
        <v>0.22580645161290319</v>
      </c>
      <c r="I72" s="2"/>
    </row>
    <row r="73" spans="1:15" ht="14.25" thickTop="1" thickBot="1" x14ac:dyDescent="0.25">
      <c r="A73" s="4" t="s">
        <v>0</v>
      </c>
      <c r="B73" s="3">
        <f>1/D71</f>
        <v>7</v>
      </c>
      <c r="C73" s="3">
        <f>1/D72</f>
        <v>3</v>
      </c>
      <c r="D73" s="3">
        <v>1</v>
      </c>
      <c r="E73" s="2"/>
      <c r="F73" s="28">
        <f t="shared" si="18"/>
        <v>0.53846153846153844</v>
      </c>
      <c r="G73" s="28">
        <f t="shared" si="16"/>
        <v>0.7142857142857143</v>
      </c>
      <c r="H73" s="28">
        <f t="shared" si="17"/>
        <v>0.67741935483870963</v>
      </c>
      <c r="I73" s="2"/>
    </row>
    <row r="74" spans="1:15" ht="16.5" thickTop="1" thickBot="1" x14ac:dyDescent="0.25">
      <c r="E74" s="2"/>
      <c r="F74" s="28"/>
      <c r="G74" s="28"/>
      <c r="H74" s="28"/>
      <c r="I74" s="2"/>
      <c r="M74" s="27"/>
      <c r="N74" s="27"/>
      <c r="O74" s="27"/>
    </row>
    <row r="75" spans="1:15" ht="16.5" thickTop="1" thickBot="1" x14ac:dyDescent="0.25">
      <c r="A75" s="4" t="s">
        <v>9</v>
      </c>
      <c r="B75" s="4" t="s">
        <v>2</v>
      </c>
      <c r="C75" s="4" t="s">
        <v>1</v>
      </c>
      <c r="D75" s="4" t="s">
        <v>0</v>
      </c>
      <c r="E75" s="2"/>
      <c r="F75" s="28"/>
      <c r="G75" s="28"/>
      <c r="H75" s="28"/>
      <c r="I75" s="2"/>
      <c r="M75" s="27"/>
      <c r="N75" s="27"/>
      <c r="O75" s="27"/>
    </row>
    <row r="76" spans="1:15" ht="14.25" thickTop="1" thickBot="1" x14ac:dyDescent="0.25">
      <c r="A76" s="4" t="s">
        <v>2</v>
      </c>
      <c r="B76" s="3">
        <v>1</v>
      </c>
      <c r="C76" s="3">
        <v>0.16666666666666666</v>
      </c>
      <c r="D76" s="3">
        <v>0.125</v>
      </c>
      <c r="E76" s="2"/>
      <c r="F76" s="28"/>
      <c r="G76" s="28"/>
      <c r="H76" s="28"/>
      <c r="I76" s="2"/>
    </row>
    <row r="77" spans="1:15" ht="14.25" thickTop="1" thickBot="1" x14ac:dyDescent="0.25">
      <c r="A77" s="4" t="s">
        <v>1</v>
      </c>
      <c r="B77" s="3">
        <f>1/C76</f>
        <v>6</v>
      </c>
      <c r="C77" s="3">
        <v>1</v>
      </c>
      <c r="D77" s="3">
        <v>0.33333333333333331</v>
      </c>
      <c r="E77" s="2"/>
      <c r="F77" s="2"/>
      <c r="G77" s="2"/>
      <c r="H77" s="2"/>
    </row>
    <row r="78" spans="1:15" ht="14.25" thickTop="1" thickBot="1" x14ac:dyDescent="0.25">
      <c r="A78" s="4" t="s">
        <v>0</v>
      </c>
      <c r="B78" s="3">
        <f>1/D76</f>
        <v>8</v>
      </c>
      <c r="C78" s="3">
        <f>1/D77</f>
        <v>3</v>
      </c>
      <c r="D78" s="3">
        <v>1</v>
      </c>
      <c r="E78" s="2"/>
      <c r="F78" s="2"/>
      <c r="G78" s="2"/>
      <c r="H78" s="2"/>
    </row>
    <row r="79" spans="1:15" ht="16.5" thickTop="1" thickBot="1" x14ac:dyDescent="0.25">
      <c r="F79" s="28"/>
      <c r="G79" s="28"/>
      <c r="H79" s="28"/>
      <c r="M79" s="27"/>
      <c r="N79" s="27"/>
      <c r="O79" s="27"/>
    </row>
    <row r="80" spans="1:15" ht="16.5" thickTop="1" thickBot="1" x14ac:dyDescent="0.25">
      <c r="A80" s="4" t="s">
        <v>10</v>
      </c>
      <c r="B80" s="4" t="s">
        <v>2</v>
      </c>
      <c r="C80" s="4" t="s">
        <v>1</v>
      </c>
      <c r="D80" s="4" t="s">
        <v>0</v>
      </c>
      <c r="F80" s="28"/>
      <c r="G80" s="28"/>
      <c r="H80" s="28"/>
      <c r="M80" s="27"/>
      <c r="N80" s="27"/>
      <c r="O80" s="27"/>
    </row>
    <row r="81" spans="1:15" ht="14.25" thickTop="1" thickBot="1" x14ac:dyDescent="0.25">
      <c r="A81" s="4" t="s">
        <v>2</v>
      </c>
      <c r="B81" s="3">
        <v>1</v>
      </c>
      <c r="C81" s="3">
        <v>3</v>
      </c>
      <c r="D81" s="3">
        <v>7</v>
      </c>
      <c r="F81" s="28"/>
      <c r="G81" s="28"/>
      <c r="H81" s="28"/>
    </row>
    <row r="82" spans="1:15" ht="14.25" thickTop="1" thickBot="1" x14ac:dyDescent="0.25">
      <c r="A82" s="4" t="s">
        <v>1</v>
      </c>
      <c r="B82" s="3">
        <f>1/C81</f>
        <v>0.33333333333333331</v>
      </c>
      <c r="C82" s="3">
        <v>1</v>
      </c>
      <c r="D82" s="3">
        <v>4</v>
      </c>
    </row>
    <row r="83" spans="1:15" ht="14.25" thickTop="1" thickBot="1" x14ac:dyDescent="0.25">
      <c r="A83" s="4" t="s">
        <v>0</v>
      </c>
      <c r="B83" s="3">
        <f>1/D81</f>
        <v>0.14285714285714285</v>
      </c>
      <c r="C83" s="3">
        <f>1/D82</f>
        <v>0.25</v>
      </c>
      <c r="D83" s="3">
        <v>1</v>
      </c>
    </row>
    <row r="84" spans="1:15" ht="14.25" thickTop="1" thickBot="1" x14ac:dyDescent="0.25"/>
    <row r="85" spans="1:15" ht="16.5" thickTop="1" thickBot="1" x14ac:dyDescent="0.25">
      <c r="A85" s="4" t="s">
        <v>11</v>
      </c>
      <c r="B85" s="4" t="s">
        <v>2</v>
      </c>
      <c r="C85" s="4" t="s">
        <v>1</v>
      </c>
      <c r="D85" s="4" t="s">
        <v>0</v>
      </c>
      <c r="F85" s="28"/>
      <c r="G85" s="28"/>
      <c r="H85" s="28"/>
      <c r="M85" s="27"/>
      <c r="N85" s="27"/>
      <c r="O85" s="27"/>
    </row>
    <row r="86" spans="1:15" ht="16.5" thickTop="1" thickBot="1" x14ac:dyDescent="0.25">
      <c r="A86" s="4" t="s">
        <v>2</v>
      </c>
      <c r="B86" s="3">
        <v>1</v>
      </c>
      <c r="C86" s="3">
        <v>0.1111111111111111</v>
      </c>
      <c r="D86" s="3">
        <v>0.16666666666666666</v>
      </c>
      <c r="F86" s="28"/>
      <c r="G86" s="28"/>
      <c r="H86" s="28"/>
      <c r="M86" s="27"/>
      <c r="N86" s="27"/>
      <c r="O86" s="27"/>
    </row>
    <row r="87" spans="1:15" ht="14.25" thickTop="1" thickBot="1" x14ac:dyDescent="0.25">
      <c r="A87" s="4" t="s">
        <v>1</v>
      </c>
      <c r="B87" s="3">
        <f>1/C86</f>
        <v>9</v>
      </c>
      <c r="C87" s="3">
        <v>1</v>
      </c>
      <c r="D87" s="3">
        <v>3</v>
      </c>
      <c r="F87" s="28"/>
      <c r="G87" s="28"/>
      <c r="H87" s="28"/>
    </row>
    <row r="88" spans="1:15" ht="14.25" thickTop="1" thickBot="1" x14ac:dyDescent="0.25">
      <c r="A88" s="4" t="s">
        <v>0</v>
      </c>
      <c r="B88" s="3">
        <f>1/D86</f>
        <v>6</v>
      </c>
      <c r="C88" s="3">
        <f>1/D87</f>
        <v>0.33333333333333331</v>
      </c>
      <c r="D88" s="3">
        <v>1</v>
      </c>
    </row>
    <row r="89" spans="1:15" ht="14.25" thickTop="1" thickBot="1" x14ac:dyDescent="0.25"/>
    <row r="90" spans="1:15" ht="16.5" thickTop="1" thickBot="1" x14ac:dyDescent="0.25">
      <c r="A90" s="4" t="s">
        <v>12</v>
      </c>
      <c r="B90" s="4" t="s">
        <v>2</v>
      </c>
      <c r="C90" s="4" t="s">
        <v>1</v>
      </c>
      <c r="D90" s="4" t="s">
        <v>0</v>
      </c>
      <c r="F90" s="28"/>
      <c r="G90" s="28"/>
      <c r="H90" s="28"/>
      <c r="M90" s="27"/>
      <c r="N90" s="27"/>
      <c r="O90" s="27"/>
    </row>
    <row r="91" spans="1:15" ht="16.5" thickTop="1" thickBot="1" x14ac:dyDescent="0.25">
      <c r="A91" s="4" t="s">
        <v>2</v>
      </c>
      <c r="B91" s="3">
        <v>1</v>
      </c>
      <c r="C91" s="3">
        <v>0.14285714285714285</v>
      </c>
      <c r="D91" s="3">
        <v>0.33333333333333331</v>
      </c>
      <c r="F91" s="28"/>
      <c r="G91" s="28"/>
      <c r="H91" s="28"/>
      <c r="M91" s="27"/>
      <c r="N91" s="27"/>
      <c r="O91" s="27"/>
    </row>
    <row r="92" spans="1:15" ht="14.25" thickTop="1" thickBot="1" x14ac:dyDescent="0.25">
      <c r="A92" s="4" t="s">
        <v>1</v>
      </c>
      <c r="B92" s="3">
        <f>1/C91</f>
        <v>7</v>
      </c>
      <c r="C92" s="3">
        <v>1</v>
      </c>
      <c r="D92" s="3">
        <v>3</v>
      </c>
      <c r="F92" s="28"/>
      <c r="G92" s="28"/>
      <c r="H92" s="28"/>
    </row>
    <row r="93" spans="1:15" ht="14.25" thickTop="1" thickBot="1" x14ac:dyDescent="0.25">
      <c r="A93" s="4" t="s">
        <v>0</v>
      </c>
      <c r="B93" s="3">
        <f>1/D91</f>
        <v>3</v>
      </c>
      <c r="C93" s="3">
        <f>1/D92</f>
        <v>0.33333333333333331</v>
      </c>
      <c r="D93" s="3">
        <v>1</v>
      </c>
    </row>
    <row r="94" spans="1:15" ht="13.5" thickTop="1" x14ac:dyDescent="0.2">
      <c r="B94" s="2"/>
      <c r="C94" s="2"/>
      <c r="D94" s="2"/>
    </row>
    <row r="95" spans="1:15" ht="15.75" thickBot="1" x14ac:dyDescent="0.25">
      <c r="B95" s="2"/>
      <c r="C95" s="2"/>
      <c r="D95" s="2"/>
      <c r="F95" s="28"/>
      <c r="G95" s="28"/>
      <c r="H95" s="28"/>
      <c r="M95" s="27"/>
      <c r="N95" s="27"/>
      <c r="O95" s="27"/>
    </row>
    <row r="96" spans="1:15" ht="16.5" thickTop="1" thickBot="1" x14ac:dyDescent="0.25">
      <c r="A96" s="4" t="s">
        <v>13</v>
      </c>
      <c r="B96" s="4" t="s">
        <v>2</v>
      </c>
      <c r="C96" s="4" t="s">
        <v>1</v>
      </c>
      <c r="D96" s="4" t="s">
        <v>0</v>
      </c>
      <c r="F96" s="28"/>
      <c r="G96" s="28"/>
      <c r="H96" s="28"/>
      <c r="M96" s="27"/>
      <c r="N96" s="27"/>
      <c r="O96" s="27"/>
    </row>
    <row r="97" spans="1:8" ht="14.25" thickTop="1" thickBot="1" x14ac:dyDescent="0.25">
      <c r="A97" s="4" t="s">
        <v>2</v>
      </c>
      <c r="B97" s="3">
        <v>1</v>
      </c>
      <c r="C97" s="3">
        <v>0.125</v>
      </c>
      <c r="D97" s="3">
        <v>0.33333333333333331</v>
      </c>
      <c r="F97" s="28"/>
      <c r="G97" s="28"/>
      <c r="H97" s="28"/>
    </row>
    <row r="98" spans="1:8" ht="14.25" thickTop="1" thickBot="1" x14ac:dyDescent="0.25">
      <c r="A98" s="4" t="s">
        <v>1</v>
      </c>
      <c r="B98" s="3">
        <f>1/C97</f>
        <v>8</v>
      </c>
      <c r="C98" s="3">
        <v>1</v>
      </c>
      <c r="D98" s="3">
        <v>5</v>
      </c>
    </row>
    <row r="99" spans="1:8" ht="14.25" thickTop="1" thickBot="1" x14ac:dyDescent="0.25">
      <c r="A99" s="4" t="s">
        <v>0</v>
      </c>
      <c r="B99" s="3">
        <f>1/D97</f>
        <v>3</v>
      </c>
      <c r="C99" s="3">
        <f>1/D98</f>
        <v>0.2</v>
      </c>
      <c r="D99" s="3">
        <v>1</v>
      </c>
    </row>
    <row r="100" spans="1:8" ht="14.25" thickTop="1" thickBot="1" x14ac:dyDescent="0.25"/>
    <row r="101" spans="1:8" ht="14.25" thickTop="1" thickBot="1" x14ac:dyDescent="0.25">
      <c r="A101" s="4" t="s">
        <v>14</v>
      </c>
      <c r="B101" s="4" t="s">
        <v>2</v>
      </c>
      <c r="C101" s="4" t="s">
        <v>1</v>
      </c>
      <c r="D101" s="4" t="s">
        <v>0</v>
      </c>
    </row>
    <row r="102" spans="1:8" ht="14.25" thickTop="1" thickBot="1" x14ac:dyDescent="0.25">
      <c r="A102" s="4" t="s">
        <v>2</v>
      </c>
      <c r="B102" s="3">
        <v>1</v>
      </c>
      <c r="C102" s="3">
        <v>0.25</v>
      </c>
      <c r="D102" s="3">
        <v>5</v>
      </c>
    </row>
    <row r="103" spans="1:8" ht="14.25" thickTop="1" thickBot="1" x14ac:dyDescent="0.25">
      <c r="A103" s="4" t="s">
        <v>1</v>
      </c>
      <c r="B103" s="3">
        <f>1/C102</f>
        <v>4</v>
      </c>
      <c r="C103" s="3">
        <v>1</v>
      </c>
      <c r="D103" s="3">
        <v>7</v>
      </c>
    </row>
    <row r="104" spans="1:8" ht="14.25" thickTop="1" thickBot="1" x14ac:dyDescent="0.25">
      <c r="A104" s="4" t="s">
        <v>0</v>
      </c>
      <c r="B104" s="3">
        <f>1/D102</f>
        <v>0.2</v>
      </c>
      <c r="C104" s="3">
        <f>1/D103</f>
        <v>0.14285714285714285</v>
      </c>
      <c r="D104" s="3">
        <v>1</v>
      </c>
    </row>
    <row r="105" spans="1:8" ht="14.25" thickTop="1" thickBot="1" x14ac:dyDescent="0.25"/>
    <row r="106" spans="1:8" ht="14.25" thickTop="1" thickBot="1" x14ac:dyDescent="0.25">
      <c r="A106" s="4" t="s">
        <v>15</v>
      </c>
      <c r="B106" s="4" t="s">
        <v>2</v>
      </c>
      <c r="C106" s="4" t="s">
        <v>1</v>
      </c>
      <c r="D106" s="4" t="s">
        <v>0</v>
      </c>
    </row>
    <row r="107" spans="1:8" ht="14.25" thickTop="1" thickBot="1" x14ac:dyDescent="0.25">
      <c r="A107" s="4" t="s">
        <v>2</v>
      </c>
      <c r="B107" s="3">
        <v>1</v>
      </c>
      <c r="C107" s="3">
        <v>0.33333333333333331</v>
      </c>
      <c r="D107" s="3">
        <v>1</v>
      </c>
    </row>
    <row r="108" spans="1:8" ht="14.25" thickTop="1" thickBot="1" x14ac:dyDescent="0.25">
      <c r="A108" s="4" t="s">
        <v>1</v>
      </c>
      <c r="B108" s="3">
        <f>1/C107</f>
        <v>3</v>
      </c>
      <c r="C108" s="3">
        <v>1</v>
      </c>
      <c r="D108" s="3">
        <v>3</v>
      </c>
    </row>
    <row r="109" spans="1:8" ht="14.25" thickTop="1" thickBot="1" x14ac:dyDescent="0.25">
      <c r="A109" s="4" t="s">
        <v>0</v>
      </c>
      <c r="B109" s="3">
        <f>1/D107</f>
        <v>1</v>
      </c>
      <c r="C109" s="3">
        <f>1/D108</f>
        <v>0.33333333333333331</v>
      </c>
      <c r="D109" s="3">
        <v>1</v>
      </c>
    </row>
    <row r="110" spans="1:8" ht="13.5" thickTop="1" x14ac:dyDescent="0.2"/>
    <row r="111" spans="1:8" ht="13.5" thickBot="1" x14ac:dyDescent="0.25"/>
    <row r="112" spans="1:8" ht="20.25" x14ac:dyDescent="0.3">
      <c r="A112" s="47" t="s">
        <v>48</v>
      </c>
      <c r="B112" s="48"/>
    </row>
    <row r="113" spans="1:2" ht="21" thickBot="1" x14ac:dyDescent="0.35">
      <c r="A113" s="49">
        <v>40120523</v>
      </c>
      <c r="B113" s="50"/>
    </row>
  </sheetData>
  <mergeCells count="3">
    <mergeCell ref="F52:H52"/>
    <mergeCell ref="A112:B112"/>
    <mergeCell ref="A113:B113"/>
  </mergeCells>
  <printOptions headings="1" gridLines="1"/>
  <pageMargins left="0.47" right="0.43" top="0.25" bottom="0.79" header="0.25" footer="0.5"/>
  <pageSetup paperSize="9" orientation="portrait" blackAndWhite="1"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J27"/>
  <sheetViews>
    <sheetView zoomScale="70" zoomScaleNormal="70" workbookViewId="0">
      <selection activeCell="F19" sqref="F19"/>
    </sheetView>
  </sheetViews>
  <sheetFormatPr defaultColWidth="11.5546875" defaultRowHeight="15" x14ac:dyDescent="0.2"/>
  <cols>
    <col min="6" max="6" width="17.5546875" customWidth="1"/>
    <col min="8" max="8" width="46.6640625" customWidth="1"/>
  </cols>
  <sheetData>
    <row r="6" spans="1:10" ht="15.75" thickBot="1" x14ac:dyDescent="0.25"/>
    <row r="7" spans="1:10" ht="20.25" x14ac:dyDescent="0.3">
      <c r="A7" s="37" t="s">
        <v>46</v>
      </c>
      <c r="B7" s="37"/>
      <c r="C7" s="37"/>
      <c r="D7" s="37"/>
      <c r="E7" s="37"/>
      <c r="F7" s="37"/>
      <c r="G7" s="37"/>
      <c r="H7" s="47" t="s">
        <v>48</v>
      </c>
      <c r="I7" s="48"/>
    </row>
    <row r="8" spans="1:10" ht="21" thickBot="1" x14ac:dyDescent="0.35">
      <c r="H8" s="49">
        <v>40120523</v>
      </c>
      <c r="I8" s="50"/>
    </row>
    <row r="11" spans="1:10" x14ac:dyDescent="0.2">
      <c r="A11" t="s">
        <v>25</v>
      </c>
      <c r="H11" s="29" t="s">
        <v>34</v>
      </c>
      <c r="I11" s="29"/>
      <c r="J11" s="29"/>
    </row>
    <row r="12" spans="1:10" x14ac:dyDescent="0.2">
      <c r="A12" t="s">
        <v>24</v>
      </c>
      <c r="B12" t="s">
        <v>26</v>
      </c>
      <c r="C12" t="s">
        <v>27</v>
      </c>
      <c r="D12" t="s">
        <v>28</v>
      </c>
    </row>
    <row r="13" spans="1:10" x14ac:dyDescent="0.2">
      <c r="B13">
        <v>1.29</v>
      </c>
      <c r="C13">
        <f>4/(3*3.14*B13^2)</f>
        <v>0.25517003191283999</v>
      </c>
      <c r="D13">
        <f>4+SQRT(1.29^2-1.1^2)</f>
        <v>4.6738694235532581</v>
      </c>
      <c r="H13">
        <f>C13*D13</f>
        <v>1.1926314099645319</v>
      </c>
    </row>
    <row r="14" spans="1:10" x14ac:dyDescent="0.2">
      <c r="A14" t="s">
        <v>32</v>
      </c>
      <c r="B14" t="s">
        <v>29</v>
      </c>
      <c r="C14" t="s">
        <v>27</v>
      </c>
      <c r="D14" t="s">
        <v>28</v>
      </c>
      <c r="E14" t="s">
        <v>31</v>
      </c>
    </row>
    <row r="15" spans="1:10" x14ac:dyDescent="0.2">
      <c r="B15">
        <v>1.25</v>
      </c>
      <c r="C15">
        <f>1/(3*3.14*B15^2*4)</f>
        <v>1.6985138004246284E-2</v>
      </c>
      <c r="D15">
        <f>E15*2/3</f>
        <v>2.6666666666666665</v>
      </c>
      <c r="E15">
        <v>4</v>
      </c>
      <c r="H15">
        <f>C15*D15</f>
        <v>4.5293701344656753E-2</v>
      </c>
    </row>
    <row r="17" spans="1:8" x14ac:dyDescent="0.2">
      <c r="A17" t="s">
        <v>33</v>
      </c>
      <c r="B17" t="s">
        <v>30</v>
      </c>
      <c r="C17" t="s">
        <v>27</v>
      </c>
      <c r="D17" t="s">
        <v>28</v>
      </c>
      <c r="E17" t="s">
        <v>31</v>
      </c>
    </row>
    <row r="18" spans="1:8" x14ac:dyDescent="0.2">
      <c r="B18">
        <v>1.1000000000000001</v>
      </c>
      <c r="C18">
        <f>1/(3*3.14*B18^2*4)</f>
        <v>2.1933287712094889E-2</v>
      </c>
      <c r="D18">
        <f>-E18*2/3</f>
        <v>-2.4</v>
      </c>
      <c r="E18">
        <v>3.6</v>
      </c>
      <c r="H18">
        <f>C18*D18</f>
        <v>-5.2639890509027731E-2</v>
      </c>
    </row>
    <row r="20" spans="1:8" x14ac:dyDescent="0.2">
      <c r="H20" s="33" t="s">
        <v>35</v>
      </c>
    </row>
    <row r="21" spans="1:8" ht="15.75" thickBot="1" x14ac:dyDescent="0.25">
      <c r="H21" s="35">
        <f>H8+H10+H13</f>
        <v>40120524.192631409</v>
      </c>
    </row>
    <row r="22" spans="1:8" ht="15.75" thickTop="1" x14ac:dyDescent="0.2"/>
    <row r="23" spans="1:8" ht="15.75" thickBot="1" x14ac:dyDescent="0.25"/>
    <row r="24" spans="1:8" ht="15.75" thickTop="1" x14ac:dyDescent="0.2">
      <c r="G24" s="30" t="s">
        <v>36</v>
      </c>
      <c r="H24" s="31"/>
    </row>
    <row r="25" spans="1:8" x14ac:dyDescent="0.2">
      <c r="G25" s="32" t="s">
        <v>28</v>
      </c>
      <c r="H25" s="33" t="s">
        <v>38</v>
      </c>
    </row>
    <row r="26" spans="1:8" ht="15.75" thickBot="1" x14ac:dyDescent="0.25">
      <c r="G26" s="34" t="s">
        <v>37</v>
      </c>
      <c r="H26" s="35">
        <f>H21/(C13+C15+C18)</f>
        <v>136423321.45935404</v>
      </c>
    </row>
    <row r="27" spans="1:8" ht="15.75" thickTop="1" x14ac:dyDescent="0.2"/>
  </sheetData>
  <mergeCells count="3">
    <mergeCell ref="A7:G7"/>
    <mergeCell ref="H7:I7"/>
    <mergeCell ref="H8:I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4"/>
  <sheetViews>
    <sheetView tabSelected="1" workbookViewId="0">
      <selection activeCell="J7" sqref="J7"/>
    </sheetView>
  </sheetViews>
  <sheetFormatPr defaultColWidth="11.5546875" defaultRowHeight="15" x14ac:dyDescent="0.2"/>
  <cols>
    <col min="1" max="1" width="14" customWidth="1"/>
  </cols>
  <sheetData>
    <row r="4" spans="1:11" ht="15.75" thickBot="1" x14ac:dyDescent="0.25"/>
    <row r="5" spans="1:11" ht="21" thickTop="1" x14ac:dyDescent="0.3">
      <c r="A5" s="17"/>
      <c r="B5" s="18" t="s">
        <v>16</v>
      </c>
      <c r="C5" s="18" t="s">
        <v>17</v>
      </c>
      <c r="D5" s="18" t="s">
        <v>18</v>
      </c>
      <c r="E5" s="18" t="s">
        <v>19</v>
      </c>
      <c r="F5" s="18" t="s">
        <v>20</v>
      </c>
      <c r="G5" s="18"/>
      <c r="H5" s="19"/>
      <c r="J5" s="47" t="s">
        <v>48</v>
      </c>
      <c r="K5" s="48"/>
    </row>
    <row r="6" spans="1:11" ht="21" thickBot="1" x14ac:dyDescent="0.35">
      <c r="A6" s="20" t="s">
        <v>16</v>
      </c>
      <c r="B6" s="21">
        <v>1000</v>
      </c>
      <c r="C6" s="21">
        <v>132</v>
      </c>
      <c r="D6" s="21">
        <v>217</v>
      </c>
      <c r="E6" s="21">
        <v>164</v>
      </c>
      <c r="F6" s="21">
        <v>58</v>
      </c>
      <c r="G6" s="21"/>
      <c r="H6" s="22"/>
      <c r="J6" s="49">
        <v>40120523</v>
      </c>
      <c r="K6" s="50"/>
    </row>
    <row r="7" spans="1:11" x14ac:dyDescent="0.2">
      <c r="A7" s="20" t="s">
        <v>17</v>
      </c>
      <c r="B7" s="21">
        <v>132</v>
      </c>
      <c r="C7" s="21">
        <v>1000</v>
      </c>
      <c r="D7" s="21">
        <v>290</v>
      </c>
      <c r="E7" s="21">
        <v>201</v>
      </c>
      <c r="F7" s="21">
        <v>79</v>
      </c>
      <c r="G7" s="21"/>
      <c r="H7" s="22"/>
    </row>
    <row r="8" spans="1:11" x14ac:dyDescent="0.2">
      <c r="A8" s="20" t="s">
        <v>18</v>
      </c>
      <c r="B8" s="21">
        <v>217</v>
      </c>
      <c r="C8" s="21">
        <v>290</v>
      </c>
      <c r="D8" s="21">
        <v>1000</v>
      </c>
      <c r="E8" s="21">
        <v>113</v>
      </c>
      <c r="F8" s="21">
        <v>303</v>
      </c>
      <c r="G8" s="21"/>
      <c r="H8" s="22"/>
    </row>
    <row r="9" spans="1:11" x14ac:dyDescent="0.2">
      <c r="A9" s="20" t="s">
        <v>19</v>
      </c>
      <c r="B9" s="21">
        <v>164</v>
      </c>
      <c r="C9" s="21">
        <v>201</v>
      </c>
      <c r="D9" s="21">
        <v>113</v>
      </c>
      <c r="E9" s="21">
        <v>1000</v>
      </c>
      <c r="F9" s="21">
        <v>196</v>
      </c>
      <c r="G9" s="21"/>
      <c r="H9" s="22"/>
    </row>
    <row r="10" spans="1:11" x14ac:dyDescent="0.2">
      <c r="A10" s="20" t="s">
        <v>20</v>
      </c>
      <c r="B10" s="21">
        <v>58</v>
      </c>
      <c r="C10" s="21">
        <v>79</v>
      </c>
      <c r="D10" s="21">
        <v>303</v>
      </c>
      <c r="E10" s="21">
        <v>196</v>
      </c>
      <c r="F10" s="21">
        <v>1000</v>
      </c>
      <c r="G10" s="21"/>
      <c r="H10" s="22"/>
    </row>
    <row r="11" spans="1:11" x14ac:dyDescent="0.2">
      <c r="A11" s="20"/>
      <c r="B11" s="21"/>
      <c r="C11" s="21"/>
      <c r="D11" s="21"/>
      <c r="E11" s="21"/>
      <c r="F11" s="21"/>
      <c r="G11" s="21"/>
      <c r="H11" s="22"/>
    </row>
    <row r="12" spans="1:11" ht="15.75" thickBot="1" x14ac:dyDescent="0.25">
      <c r="A12" s="20"/>
      <c r="B12" s="21"/>
      <c r="C12" s="21"/>
      <c r="D12" s="21"/>
      <c r="E12" s="21"/>
      <c r="F12" s="21"/>
      <c r="G12" s="21"/>
      <c r="H12" s="22"/>
    </row>
    <row r="13" spans="1:11" ht="15.75" thickBot="1" x14ac:dyDescent="0.25">
      <c r="A13" s="38" t="s">
        <v>21</v>
      </c>
      <c r="B13" s="39"/>
      <c r="C13" s="39"/>
      <c r="D13" s="39"/>
      <c r="E13" s="39"/>
      <c r="F13" s="40"/>
      <c r="G13" s="21"/>
      <c r="H13" s="22"/>
    </row>
    <row r="14" spans="1:11" x14ac:dyDescent="0.2">
      <c r="A14" s="41"/>
      <c r="B14" s="21" t="s">
        <v>16</v>
      </c>
      <c r="C14" s="21" t="s">
        <v>17</v>
      </c>
      <c r="D14" s="21" t="s">
        <v>18</v>
      </c>
      <c r="E14" s="21" t="s">
        <v>19</v>
      </c>
      <c r="F14" s="42" t="s">
        <v>20</v>
      </c>
      <c r="G14" s="46" t="s">
        <v>22</v>
      </c>
      <c r="H14" s="40" t="s">
        <v>47</v>
      </c>
    </row>
    <row r="15" spans="1:11" ht="15.75" thickBot="1" x14ac:dyDescent="0.25">
      <c r="A15" s="41" t="s">
        <v>16</v>
      </c>
      <c r="B15" s="21">
        <v>0</v>
      </c>
      <c r="C15" s="21">
        <v>1</v>
      </c>
      <c r="D15" s="21">
        <v>0</v>
      </c>
      <c r="E15" s="21">
        <v>1</v>
      </c>
      <c r="F15" s="42">
        <v>1</v>
      </c>
      <c r="G15" s="43">
        <f>SUM(B15:F19)</f>
        <v>10</v>
      </c>
      <c r="H15" s="45">
        <v>10</v>
      </c>
    </row>
    <row r="16" spans="1:11" x14ac:dyDescent="0.2">
      <c r="A16" s="41" t="s">
        <v>17</v>
      </c>
      <c r="B16" s="21">
        <v>1</v>
      </c>
      <c r="C16" s="21">
        <v>0</v>
      </c>
      <c r="D16" s="21">
        <v>0</v>
      </c>
      <c r="E16" s="21">
        <v>0</v>
      </c>
      <c r="F16" s="42">
        <v>1</v>
      </c>
      <c r="G16" s="21"/>
      <c r="H16" s="22"/>
    </row>
    <row r="17" spans="1:8" x14ac:dyDescent="0.2">
      <c r="A17" s="41" t="s">
        <v>18</v>
      </c>
      <c r="B17" s="21">
        <v>0</v>
      </c>
      <c r="C17" s="21">
        <v>0</v>
      </c>
      <c r="D17" s="21">
        <v>0</v>
      </c>
      <c r="E17" s="21">
        <v>1</v>
      </c>
      <c r="F17" s="42">
        <v>0</v>
      </c>
      <c r="G17" s="21"/>
      <c r="H17" s="22"/>
    </row>
    <row r="18" spans="1:8" x14ac:dyDescent="0.2">
      <c r="A18" s="41" t="s">
        <v>19</v>
      </c>
      <c r="B18" s="21">
        <v>1</v>
      </c>
      <c r="C18" s="21">
        <v>0</v>
      </c>
      <c r="D18" s="21">
        <v>1</v>
      </c>
      <c r="E18" s="21">
        <v>0</v>
      </c>
      <c r="F18" s="42">
        <v>0</v>
      </c>
      <c r="G18" s="21"/>
      <c r="H18" s="22"/>
    </row>
    <row r="19" spans="1:8" ht="15.75" thickBot="1" x14ac:dyDescent="0.25">
      <c r="A19" s="43" t="s">
        <v>20</v>
      </c>
      <c r="B19" s="44">
        <v>1</v>
      </c>
      <c r="C19" s="44">
        <v>1</v>
      </c>
      <c r="D19" s="44">
        <v>0</v>
      </c>
      <c r="E19" s="44">
        <v>0</v>
      </c>
      <c r="F19" s="45">
        <v>0</v>
      </c>
      <c r="G19" s="21"/>
      <c r="H19" s="22"/>
    </row>
    <row r="20" spans="1:8" x14ac:dyDescent="0.2">
      <c r="A20" s="21"/>
      <c r="B20" s="21"/>
      <c r="C20" s="21"/>
      <c r="D20" s="21"/>
      <c r="E20" s="21"/>
      <c r="F20" s="21"/>
      <c r="G20" s="21"/>
      <c r="H20" s="22"/>
    </row>
    <row r="21" spans="1:8" x14ac:dyDescent="0.2">
      <c r="A21" s="21"/>
      <c r="B21" s="21"/>
      <c r="C21" s="21"/>
      <c r="D21" s="21"/>
      <c r="E21" s="21"/>
      <c r="F21" s="21"/>
      <c r="G21" s="21"/>
      <c r="H21" s="22"/>
    </row>
    <row r="22" spans="1:8" ht="15.75" thickBot="1" x14ac:dyDescent="0.25">
      <c r="A22" s="20"/>
      <c r="B22" s="21"/>
      <c r="C22" s="21"/>
      <c r="D22" s="21"/>
      <c r="E22" s="21"/>
      <c r="F22" s="21"/>
      <c r="G22" s="21"/>
      <c r="H22" s="22"/>
    </row>
    <row r="23" spans="1:8" ht="16.5" thickTop="1" thickBot="1" x14ac:dyDescent="0.25">
      <c r="A23" s="15" t="s">
        <v>23</v>
      </c>
      <c r="B23" s="16">
        <f>SUMPRODUCT(B6:F10,B15:F19)/2</f>
        <v>546</v>
      </c>
      <c r="C23" s="23"/>
      <c r="D23" s="23"/>
      <c r="E23" s="23"/>
      <c r="F23" s="23"/>
      <c r="G23" s="23"/>
      <c r="H23" s="24"/>
    </row>
    <row r="24" spans="1:8" ht="15.75" thickTop="1" x14ac:dyDescent="0.2"/>
  </sheetData>
  <mergeCells count="2">
    <mergeCell ref="J5:K5"/>
    <mergeCell ref="J6:K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1</vt:i4>
      </vt:variant>
    </vt:vector>
  </HeadingPairs>
  <TitlesOfParts>
    <vt:vector size="4" baseType="lpstr">
      <vt:lpstr>q1</vt:lpstr>
      <vt:lpstr>q2</vt:lpstr>
      <vt:lpstr>q3</vt:lpstr>
      <vt:lpstr>ccritei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Serkan Türkeli</dc:creator>
  <cp:lastModifiedBy>Windows User</cp:lastModifiedBy>
  <dcterms:created xsi:type="dcterms:W3CDTF">2016-05-13T03:44:19Z</dcterms:created>
  <dcterms:modified xsi:type="dcterms:W3CDTF">2016-06-02T11:21:03Z</dcterms:modified>
</cp:coreProperties>
</file>