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SoftwareDevEnvAndTools\_docs\"/>
    </mc:Choice>
  </mc:AlternateContent>
  <bookViews>
    <workbookView xWindow="0" yWindow="0" windowWidth="14928" windowHeight="9348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L22" i="2" l="1"/>
  <c r="L17" i="2"/>
  <c r="L24" i="2"/>
  <c r="L18" i="2"/>
  <c r="L25" i="2"/>
  <c r="L27" i="2"/>
  <c r="L28" i="2"/>
  <c r="L23" i="2"/>
  <c r="L29" i="2"/>
  <c r="L16" i="2"/>
  <c r="L31" i="2"/>
  <c r="L30" i="2"/>
  <c r="J30" i="2" l="1"/>
  <c r="O30" i="2" s="1"/>
  <c r="P30" i="2" s="1"/>
  <c r="Q30" i="2" s="1"/>
  <c r="J31" i="2"/>
  <c r="O31" i="2" s="1"/>
  <c r="P31" i="2" s="1"/>
  <c r="Q31" i="2" s="1"/>
  <c r="J16" i="2"/>
  <c r="O16" i="2" s="1"/>
  <c r="P16" i="2" s="1"/>
  <c r="Q16" i="2" s="1"/>
  <c r="J29" i="2"/>
  <c r="O29" i="2" s="1"/>
  <c r="P29" i="2" s="1"/>
  <c r="Q29" i="2" s="1"/>
  <c r="J23" i="2"/>
  <c r="O23" i="2" s="1"/>
  <c r="P23" i="2" s="1"/>
  <c r="Q23" i="2" s="1"/>
  <c r="J28" i="2"/>
  <c r="O28" i="2" s="1"/>
  <c r="P28" i="2" s="1"/>
  <c r="Q28" i="2" s="1"/>
  <c r="J27" i="2"/>
  <c r="O27" i="2" s="1"/>
  <c r="P27" i="2" s="1"/>
  <c r="Q27" i="2" s="1"/>
  <c r="J25" i="2"/>
  <c r="O25" i="2" s="1"/>
  <c r="P25" i="2" s="1"/>
  <c r="Q25" i="2" s="1"/>
  <c r="J18" i="2"/>
  <c r="O18" i="2" s="1"/>
  <c r="P18" i="2" s="1"/>
  <c r="Q18" i="2" s="1"/>
  <c r="J24" i="2"/>
  <c r="O24" i="2" s="1"/>
  <c r="P24" i="2" s="1"/>
  <c r="Q24" i="2" s="1"/>
  <c r="J17" i="2"/>
  <c r="O17" i="2" s="1"/>
  <c r="P17" i="2" s="1"/>
  <c r="Q17" i="2" s="1"/>
  <c r="J22" i="2"/>
  <c r="O22" i="2" s="1"/>
  <c r="P22" i="2" s="1"/>
  <c r="Q22" i="2" s="1"/>
  <c r="O28" i="1" l="1"/>
  <c r="O29" i="1"/>
  <c r="O30" i="1"/>
  <c r="O31" i="1"/>
  <c r="O32" i="1"/>
  <c r="O7" i="1"/>
  <c r="O11" i="1"/>
  <c r="O8" i="1"/>
  <c r="O10" i="1"/>
  <c r="O13" i="1"/>
  <c r="O14" i="1"/>
  <c r="O15" i="1"/>
  <c r="O16" i="1"/>
  <c r="O17" i="1"/>
  <c r="O18" i="1"/>
  <c r="O20" i="1"/>
  <c r="O21" i="1"/>
  <c r="O19" i="1"/>
  <c r="O23" i="1"/>
  <c r="O25" i="1"/>
  <c r="O22" i="1"/>
  <c r="O24" i="1"/>
  <c r="O26" i="1"/>
  <c r="O27" i="1"/>
  <c r="S3" i="1"/>
  <c r="O4" i="1"/>
  <c r="O5" i="1"/>
  <c r="O6" i="1"/>
  <c r="O12" i="1"/>
  <c r="O9" i="1"/>
  <c r="O3" i="1"/>
  <c r="K30" i="1" l="1"/>
  <c r="X30" i="1" s="1"/>
  <c r="S30" i="1"/>
  <c r="V30" i="1"/>
  <c r="S24" i="1"/>
  <c r="S28" i="1"/>
  <c r="S31" i="1"/>
  <c r="S32" i="1"/>
  <c r="K24" i="1"/>
  <c r="K28" i="1"/>
  <c r="K31" i="1"/>
  <c r="K32" i="1"/>
  <c r="V32" i="1"/>
  <c r="V31" i="1"/>
  <c r="V28" i="1"/>
  <c r="V24" i="1"/>
  <c r="X31" i="1" l="1"/>
  <c r="X32" i="1"/>
  <c r="X28" i="1"/>
  <c r="X24" i="1"/>
  <c r="V20" i="1"/>
  <c r="V13" i="1"/>
  <c r="V8" i="1"/>
  <c r="V15" i="1"/>
  <c r="V21" i="1"/>
  <c r="V7" i="1"/>
  <c r="V14" i="1"/>
  <c r="V10" i="1"/>
  <c r="V18" i="1"/>
  <c r="V25" i="1"/>
  <c r="V16" i="1"/>
  <c r="V19" i="1"/>
  <c r="V17" i="1"/>
  <c r="V27" i="1"/>
  <c r="V23" i="1"/>
  <c r="V29" i="1"/>
  <c r="V22" i="1"/>
  <c r="V26" i="1"/>
  <c r="V11" i="1"/>
  <c r="V4" i="1"/>
  <c r="V5" i="1"/>
  <c r="V6" i="1"/>
  <c r="V12" i="1"/>
  <c r="V9" i="1"/>
  <c r="S4" i="1"/>
  <c r="S5" i="1"/>
  <c r="S6" i="1"/>
  <c r="S12" i="1"/>
  <c r="S9" i="1"/>
  <c r="S11" i="1"/>
  <c r="S20" i="1"/>
  <c r="S21" i="1"/>
  <c r="S15" i="1"/>
  <c r="S13" i="1"/>
  <c r="S18" i="1"/>
  <c r="S8" i="1"/>
  <c r="S14" i="1"/>
  <c r="S7" i="1"/>
  <c r="S25" i="1"/>
  <c r="S16" i="1"/>
  <c r="S17" i="1"/>
  <c r="S19" i="1"/>
  <c r="S10" i="1"/>
  <c r="S23" i="1"/>
  <c r="S27" i="1"/>
  <c r="S29" i="1"/>
  <c r="S22" i="1"/>
  <c r="S26" i="1"/>
  <c r="X26" i="1" s="1"/>
  <c r="L7" i="2" l="1"/>
  <c r="V3" i="1" l="1"/>
  <c r="K4" i="1"/>
  <c r="X4" i="1" s="1"/>
  <c r="J3" i="2" l="1"/>
  <c r="L3" i="2"/>
  <c r="J4" i="2"/>
  <c r="L4" i="2"/>
  <c r="J6" i="2"/>
  <c r="L6" i="2"/>
  <c r="J9" i="2"/>
  <c r="L9" i="2"/>
  <c r="J8" i="2"/>
  <c r="L8" i="2"/>
  <c r="J15" i="2"/>
  <c r="L15" i="2"/>
  <c r="J11" i="2"/>
  <c r="L11" i="2"/>
  <c r="J7" i="2"/>
  <c r="O7" i="2" s="1"/>
  <c r="P7" i="2" s="1"/>
  <c r="Q7" i="2" s="1"/>
  <c r="J10" i="2"/>
  <c r="L10" i="2"/>
  <c r="J12" i="2"/>
  <c r="L12" i="2"/>
  <c r="J14" i="2"/>
  <c r="L14" i="2"/>
  <c r="J13" i="2"/>
  <c r="L13" i="2"/>
  <c r="J5" i="2"/>
  <c r="L5" i="2"/>
  <c r="J19" i="2"/>
  <c r="L19" i="2"/>
  <c r="J21" i="2"/>
  <c r="L21" i="2"/>
  <c r="J20" i="2"/>
  <c r="L20" i="2"/>
  <c r="J26" i="2"/>
  <c r="L26" i="2"/>
  <c r="O8" i="2" l="1"/>
  <c r="P8" i="2" s="1"/>
  <c r="Q8" i="2" s="1"/>
  <c r="O26" i="2"/>
  <c r="P26" i="2" s="1"/>
  <c r="Q26" i="2" s="1"/>
  <c r="O3" i="2"/>
  <c r="P3" i="2" s="1"/>
  <c r="Q3" i="2" s="1"/>
  <c r="O5" i="2"/>
  <c r="P5" i="2" s="1"/>
  <c r="Q5" i="2" s="1"/>
  <c r="O6" i="2"/>
  <c r="P6" i="2" s="1"/>
  <c r="Q6" i="2" s="1"/>
  <c r="O10" i="2"/>
  <c r="P10" i="2" s="1"/>
  <c r="Q10" i="2" s="1"/>
  <c r="O11" i="2"/>
  <c r="P11" i="2" s="1"/>
  <c r="Q11" i="2" s="1"/>
  <c r="O21" i="2"/>
  <c r="P21" i="2" s="1"/>
  <c r="Q21" i="2" s="1"/>
  <c r="O9" i="2"/>
  <c r="P9" i="2" s="1"/>
  <c r="Q9" i="2" s="1"/>
  <c r="O20" i="2"/>
  <c r="P20" i="2" s="1"/>
  <c r="Q20" i="2" s="1"/>
  <c r="O13" i="2"/>
  <c r="P13" i="2" s="1"/>
  <c r="Q13" i="2" s="1"/>
  <c r="O4" i="2"/>
  <c r="P4" i="2" s="1"/>
  <c r="Q4" i="2" s="1"/>
  <c r="O14" i="2"/>
  <c r="P14" i="2" s="1"/>
  <c r="Q14" i="2" s="1"/>
  <c r="O15" i="2"/>
  <c r="P15" i="2" s="1"/>
  <c r="Q15" i="2" s="1"/>
  <c r="O19" i="2"/>
  <c r="P19" i="2" s="1"/>
  <c r="Q19" i="2" s="1"/>
  <c r="O12" i="2"/>
  <c r="P12" i="2" s="1"/>
  <c r="Q12" i="2" s="1"/>
  <c r="K23" i="1"/>
  <c r="X23" i="1" s="1"/>
  <c r="K16" i="1" l="1"/>
  <c r="X16" i="1" s="1"/>
  <c r="K27" i="1"/>
  <c r="X27" i="1" s="1"/>
  <c r="K21" i="1"/>
  <c r="X21" i="1" s="1"/>
  <c r="K8" i="1"/>
  <c r="X8" i="1" s="1"/>
  <c r="K9" i="1"/>
  <c r="X9" i="1" s="1"/>
  <c r="K3" i="1"/>
  <c r="X3" i="1" s="1"/>
  <c r="K12" i="1"/>
  <c r="X12" i="1" s="1"/>
  <c r="K20" i="1"/>
  <c r="X20" i="1" s="1"/>
  <c r="K29" i="1"/>
  <c r="X29" i="1" s="1"/>
  <c r="K22" i="1"/>
  <c r="X22" i="1" s="1"/>
  <c r="K6" i="1"/>
  <c r="X6" i="1" s="1"/>
  <c r="K18" i="1"/>
  <c r="X18" i="1" s="1"/>
  <c r="K15" i="1"/>
  <c r="X15" i="1" s="1"/>
  <c r="K13" i="1"/>
  <c r="X13" i="1" s="1"/>
  <c r="K11" i="1"/>
  <c r="X11" i="1" s="1"/>
  <c r="K10" i="1"/>
  <c r="X10" i="1" s="1"/>
  <c r="K17" i="1"/>
  <c r="X17" i="1" s="1"/>
  <c r="K19" i="1"/>
  <c r="X19" i="1" s="1"/>
  <c r="K25" i="1"/>
  <c r="X25" i="1" s="1"/>
  <c r="K5" i="1"/>
  <c r="X5" i="1" s="1"/>
  <c r="K7" i="1"/>
  <c r="X7" i="1" s="1"/>
  <c r="K14" i="1"/>
  <c r="X14" i="1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<sst xmlns="http://schemas.openxmlformats.org/spreadsheetml/2006/main" count="114" uniqueCount="76">
  <si>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</si>
  <si>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</si>
  <si>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</si>
  <si>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</si>
  <si>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</si>
  <si>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</si>
  <si>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</si>
  <si>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</si>
  <si>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EKSTRA</t>
  </si>
  <si>
    <t>M</t>
  </si>
  <si>
    <t>BÜT PROJESİ</t>
  </si>
  <si>
    <t>BÜT NOTU</t>
  </si>
  <si>
    <t>DERS NOTU SONUÇ</t>
  </si>
  <si>
    <t>NO</t>
  </si>
  <si>
    <t>-</t>
  </si>
  <si>
    <t>Adı Soyadı</t>
  </si>
  <si>
    <t>ZEYNEP SELİK</t>
  </si>
  <si>
    <t>MURAT CEMAL AYGÜN</t>
  </si>
  <si>
    <t>BUKET CAN</t>
  </si>
  <si>
    <t>ARDA DEMİRTAŞ</t>
  </si>
  <si>
    <t>MUHAMMED EMİN KAPTAN</t>
  </si>
  <si>
    <t>MELİKE KARATAŞ</t>
  </si>
  <si>
    <t>EFKAN İDRİS CANDIR</t>
  </si>
  <si>
    <t>BATUHAN KÖZ</t>
  </si>
  <si>
    <t>MUSTAFA AKIN</t>
  </si>
  <si>
    <t>CEREN YAĞMUR ÖKSEL</t>
  </si>
  <si>
    <t>RIZA FURKAN ŞAHİN</t>
  </si>
  <si>
    <t>HÜSEYİN CAN KARAKAYA</t>
  </si>
  <si>
    <t>ENES KÖSE</t>
  </si>
  <si>
    <t>AHMET FARUK KILIÇARSLAN</t>
  </si>
  <si>
    <t>ELA NUR TÜRK</t>
  </si>
  <si>
    <t>VOLKAN PEKTAŞ</t>
  </si>
  <si>
    <t>ENES KABAEL</t>
  </si>
  <si>
    <t>SONER PALTA</t>
  </si>
  <si>
    <t>OĞULCAN ÖZDEMİR</t>
  </si>
  <si>
    <t>ERTUĞRUL SÜEREN</t>
  </si>
  <si>
    <t>CAN AKAY</t>
  </si>
  <si>
    <t>BATUHAN AKKAYA</t>
  </si>
  <si>
    <t>NESLİHAN CANBULAT</t>
  </si>
  <si>
    <t>DEVAM DURUMU (%15)</t>
  </si>
  <si>
    <t>1</t>
  </si>
  <si>
    <t>2</t>
  </si>
  <si>
    <t>3</t>
  </si>
  <si>
    <t>4</t>
  </si>
  <si>
    <t>5</t>
  </si>
  <si>
    <t>6</t>
  </si>
  <si>
    <t>7</t>
  </si>
  <si>
    <t>SONUÇ9</t>
  </si>
  <si>
    <t>TLAB</t>
  </si>
  <si>
    <t>TQ</t>
  </si>
  <si>
    <t>TSINAV</t>
  </si>
  <si>
    <t>Q3</t>
  </si>
  <si>
    <t>Q2</t>
  </si>
  <si>
    <t>Q1</t>
  </si>
  <si>
    <t>EMİNCAN ŞAHİN</t>
  </si>
  <si>
    <t>ANIL OKUMUŞ</t>
  </si>
  <si>
    <t>YUNUS EMRE GÜNDOĞDU</t>
  </si>
  <si>
    <r>
      <t xml:space="preserve">MUHAMMED </t>
    </r>
    <r>
      <rPr>
        <b/>
        <sz val="8"/>
        <color theme="1"/>
        <rFont val="Arial Narrow"/>
        <family val="2"/>
      </rPr>
      <t>ÇAĞATAY</t>
    </r>
    <r>
      <rPr>
        <sz val="8"/>
        <color theme="1"/>
        <rFont val="Arial Narrow"/>
        <family val="2"/>
      </rPr>
      <t xml:space="preserve"> MERCAN</t>
    </r>
  </si>
  <si>
    <t>NECMİ MURAT ÇAKIN</t>
  </si>
  <si>
    <t>ULAŞ BERKAY AKSOY</t>
  </si>
  <si>
    <t>42</t>
  </si>
  <si>
    <t>62</t>
  </si>
  <si>
    <t>72</t>
  </si>
  <si>
    <t>EK</t>
  </si>
  <si>
    <t>MUHAMMED ÇAĞATAY MERCAN</t>
  </si>
  <si>
    <t>LAB (%10)</t>
  </si>
  <si>
    <t>QUIZ (%15)</t>
  </si>
  <si>
    <t>SINAV (%60)</t>
  </si>
  <si>
    <t>T2</t>
  </si>
  <si>
    <t>SONUÇ3</t>
  </si>
  <si>
    <t>Ek Final</t>
  </si>
  <si>
    <t>Final Sınavı Ek Puan</t>
  </si>
  <si>
    <t>PROJE (%45)</t>
  </si>
  <si>
    <t>DEVAM DURUMU 
(%35)</t>
  </si>
  <si>
    <t>FINAL SINAVI
(%60)</t>
  </si>
  <si>
    <t>TAM SONUC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</si>
</sst>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b/>
      <sz val="8"/>
      <color theme="1"/>
      <name val="Arial Narrow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1" fontId="4" fillId="0" borderId="14" xfId="0" applyNumberFormat="1" applyFont="1" applyBorder="1" applyAlignment="1"/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164" fontId="4" fillId="0" borderId="16" xfId="0" applyNumberFormat="1" applyFont="1" applyBorder="1" applyAlignment="1"/>
    <xf numFmtId="164" fontId="4" fillId="3" borderId="1" xfId="0" applyNumberFormat="1" applyFont="1" applyFill="1" applyBorder="1" applyAlignment="1"/>
    <xf numFmtId="0" fontId="3" fillId="0" borderId="17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6" fillId="0" borderId="0" xfId="0" applyFont="1"/>
    <xf numFmtId="164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5" xfId="0" applyNumberFormat="1" applyFont="1" applyBorder="1" applyAlignment="1">
      <alignment horizontal="center" wrapText="1"/>
    </xf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" fontId="4" fillId="2" borderId="3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4" fillId="0" borderId="16" xfId="0" applyFont="1" applyBorder="1" applyAlignment="1"/>
    <xf numFmtId="0" fontId="7" fillId="0" borderId="16" xfId="0" applyFont="1" applyBorder="1" applyAlignment="1"/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3" fillId="0" borderId="2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21" xfId="0" applyFont="1" applyBorder="1" applyAlignment="1"/>
    <xf numFmtId="164" fontId="4" fillId="0" borderId="13" xfId="0" applyNumberFormat="1" applyFont="1" applyBorder="1" applyAlignment="1"/>
    <xf numFmtId="164" fontId="4" fillId="0" borderId="2" xfId="0" applyNumberFormat="1" applyFont="1" applyBorder="1" applyAlignment="1"/>
    <xf numFmtId="164" fontId="4" fillId="0" borderId="2" xfId="0" applyNumberFormat="1" applyFont="1" applyBorder="1" applyAlignment="1">
      <alignment horizontal="center" vertical="center"/>
    </xf>
    <xf numFmtId="164" fontId="4" fillId="4" borderId="2" xfId="0" applyNumberFormat="1" applyFont="1" applyFill="1" applyBorder="1" applyAlignment="1"/>
    <xf numFmtId="1" fontId="4" fillId="0" borderId="2" xfId="0" applyNumberFormat="1" applyFont="1" applyBorder="1" applyAlignment="1"/>
    <xf numFmtId="1" fontId="4" fillId="2" borderId="5" xfId="0" applyNumberFormat="1" applyFont="1" applyFill="1" applyBorder="1" applyAlignment="1"/>
    <xf numFmtId="0" fontId="3" fillId="0" borderId="28" xfId="0" applyFont="1" applyBorder="1" applyAlignment="1">
      <alignment vertical="center" wrapText="1"/>
    </xf>
    <xf numFmtId="0" fontId="3" fillId="0" borderId="28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/>
    <xf numFmtId="0" fontId="4" fillId="0" borderId="21" xfId="0" applyFont="1" applyBorder="1" applyAlignment="1"/>
    <xf numFmtId="0" fontId="4" fillId="0" borderId="2" xfId="0" applyFont="1" applyBorder="1" applyAlignment="1"/>
    <xf numFmtId="1" fontId="7" fillId="2" borderId="10" xfId="0" applyNumberFormat="1" applyFont="1" applyFill="1" applyBorder="1" applyAlignment="1"/>
    <xf numFmtId="1" fontId="4" fillId="2" borderId="29" xfId="0" applyNumberFormat="1" applyFont="1" applyFill="1" applyBorder="1" applyAlignment="1"/>
    <xf numFmtId="1" fontId="7" fillId="0" borderId="4" xfId="0" applyNumberFormat="1" applyFont="1" applyBorder="1" applyAlignment="1"/>
    <xf numFmtId="1" fontId="7" fillId="0" borderId="23" xfId="0" applyNumberFormat="1" applyFont="1" applyBorder="1" applyAlignment="1"/>
    <xf numFmtId="1" fontId="4" fillId="0" borderId="23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" fontId="2" fillId="0" borderId="0" xfId="0" applyNumberFormat="1" applyFont="1" applyBorder="1" applyAlignment="1"/>
    <xf numFmtId="1" fontId="4" fillId="0" borderId="11" xfId="0" applyNumberFormat="1" applyFont="1" applyBorder="1" applyAlignment="1"/>
    <xf numFmtId="1" fontId="4" fillId="0" borderId="30" xfId="0" applyNumberFormat="1" applyFont="1" applyBorder="1" applyAlignment="1"/>
    <xf numFmtId="164" fontId="4" fillId="0" borderId="21" xfId="0" applyNumberFormat="1" applyFont="1" applyBorder="1" applyAlignment="1"/>
    <xf numFmtId="1" fontId="4" fillId="0" borderId="22" xfId="0" applyNumberFormat="1" applyFont="1" applyBorder="1" applyAlignment="1"/>
    <xf numFmtId="0" fontId="3" fillId="0" borderId="1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</cellXfs>
  <cellStyles count="1">
    <cellStyle name="Normal" xfId="0" builtinId="0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X32" totalsRowShown="0" headerRowDxfId="252" tableBorderDxfId="251">
  <autoFilter ref="A2:X32"/>
  <sortState ref="A3:X32">
    <sortCondition descending="1" ref="X2:X32"/>
  </sortState>
  <tableColumns count="24">
    <tableColumn id="1" name="NO" dataDxfId="250"/>
    <tableColumn id="2" name="Adı Soyadı" dataDxfId="249"/>
    <tableColumn id="3" name="1" dataDxfId="248"/>
    <tableColumn id="4" name="2" dataDxfId="247"/>
    <tableColumn id="5" name="3" dataDxfId="246"/>
    <tableColumn id="6" name="4" dataDxfId="245"/>
    <tableColumn id="7" name="5" dataDxfId="244"/>
    <tableColumn id="8" name="6" dataDxfId="243"/>
    <tableColumn id="9" name="7" dataDxfId="242"/>
    <tableColumn id="10" name="M" dataDxfId="241"/>
    <tableColumn id="11" name="T" dataDxfId="240"/>
    <tableColumn id="12" name="42" dataDxfId="239"/>
    <tableColumn id="13" name="62" dataDxfId="238"/>
    <tableColumn id="14" name="72" dataDxfId="237"/>
    <tableColumn id="15" name="TLAB" dataDxfId="236">
      <calculatedColumnFormula>SUM(L3:N3)/O$1</calculatedColumnFormula>
    </tableColumn>
    <tableColumn id="16" name="Q1" dataDxfId="235"/>
    <tableColumn id="23" name="Q2" dataDxfId="234"/>
    <tableColumn id="17" name="Q3" dataDxfId="233"/>
    <tableColumn id="18" name="TQ" dataDxfId="232">
      <calculatedColumnFormula>SUM(P3:R3)/S$1</calculatedColumnFormula>
    </tableColumn>
    <tableColumn id="19" name="NOT" dataDxfId="231"/>
    <tableColumn id="20" name="EKSTRA" dataDxfId="230"/>
    <tableColumn id="21" name="TSINAV" dataDxfId="229">
      <calculatedColumnFormula>T3+U3</calculatedColumnFormula>
    </tableColumn>
    <tableColumn id="24" name="EK" dataDxfId="228"/>
    <tableColumn id="22" name="SONUÇ9" dataDxfId="227">
      <calculatedColumnFormula>MIN(100,K3*0.15+O3*0.1+S3*0.15+V3*0.6)+Table1[[#This Row],[EK]]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Q31" totalsRowShown="0" headerRowDxfId="48" tableBorderDxfId="47">
  <autoFilter ref="A2:Q31"/>
  <sortState ref="A3:Q31">
    <sortCondition descending="1" ref="P2:P31"/>
  </sortState>
  <tableColumns count="17">
    <tableColumn id="1" name="Öğrenci No" dataDxfId="46"/>
    <tableColumn id="2" name="Adı Soyadı" dataDxfId="45"/>
    <tableColumn id="3" name="VİZE" dataDxfId="44"/>
    <tableColumn id="4" name="1" dataDxfId="43"/>
    <tableColumn id="5" name="2" dataDxfId="42"/>
    <tableColumn id="6" name="3" dataDxfId="41"/>
    <tableColumn id="7" name="4" dataDxfId="40"/>
    <tableColumn id="8" name="5" dataDxfId="39"/>
    <tableColumn id="12" name="M" dataDxfId="38"/>
    <tableColumn id="13" name="T" dataDxfId="37"/>
    <tableColumn id="14" name="-" dataDxfId="36"/>
    <tableColumn id="15" name="T2" dataDxfId="35">
      <calculatedColumnFormula>K3</calculatedColumnFormula>
    </tableColumn>
    <tableColumn id="16" name="NOT" dataDxfId="34"/>
    <tableColumn id="9" name="Ek Final" dataDxfId="0"/>
    <tableColumn id="17" name="SONUÇ" dataDxfId="1">
      <calculatedColumnFormula>MIN(100,J3*(0.35)+(L3+N3)*(0.45)+(M3)*(0.6))</calculatedColumnFormula>
    </tableColumn>
    <tableColumn id="18" name="SONUÇ3" dataDxfId="33">
      <calculatedColumnFormula>ROUND(C3,2)*0.4+(O3)*0.6</calculatedColumnFormula>
    </tableColumn>
    <tableColumn id="11" name="TAM SONUC" dataDxfId="32">
      <calculatedColumnFormula>Table2[[#This Row],[SONUÇ3]]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74"/>
  <sheetViews>
    <sheetView zoomScale="110" zoomScaleNormal="110" workbookViewId="0">
      <pane ySplit="2" topLeftCell="A3" activePane="bottomLeft" state="frozen"/>
      <selection pane="bottomLeft" activeCell="AB15" sqref="AB15"/>
    </sheetView>
  </sheetViews>
  <sheetFormatPr defaultRowHeight="12.6" customHeight="1" x14ac:dyDescent="0.25"/>
  <cols>
    <col min="1" max="1" width="7.33203125" style="2" bestFit="1" customWidth="1"/>
    <col min="2" max="2" width="19.6640625" style="2" bestFit="1" customWidth="1"/>
    <col min="3" max="4" width="3.21875" style="2" bestFit="1" customWidth="1"/>
    <col min="5" max="6" width="2.6640625" style="2" customWidth="1"/>
    <col min="7" max="8" width="2.6640625" style="8" customWidth="1"/>
    <col min="9" max="9" width="2.6640625" style="31" customWidth="1"/>
    <col min="10" max="10" width="3.21875" style="1" customWidth="1"/>
    <col min="11" max="11" width="5.77734375" style="1" bestFit="1" customWidth="1"/>
    <col min="12" max="14" width="3.33203125" style="1" customWidth="1"/>
    <col min="15" max="15" width="5.77734375" style="1" customWidth="1"/>
    <col min="16" max="17" width="3.33203125" style="1" customWidth="1"/>
    <col min="18" max="18" width="4.21875" style="1" customWidth="1"/>
    <col min="19" max="20" width="5.77734375" style="1" customWidth="1"/>
    <col min="21" max="21" width="5.33203125" style="1" customWidth="1"/>
    <col min="22" max="23" width="7" style="1" customWidth="1"/>
    <col min="24" max="24" width="6.88671875" style="1" customWidth="1"/>
    <col min="25" max="16384" width="8.88671875" style="1"/>
  </cols>
  <sheetData>
    <row r="1" spans="1:25" s="4" customFormat="1" ht="22.2" customHeight="1" thickBot="1" x14ac:dyDescent="0.3">
      <c r="A1" s="47"/>
      <c r="B1" s="48"/>
      <c r="C1" s="76" t="s">
        <v>39</v>
      </c>
      <c r="D1" s="77"/>
      <c r="E1" s="77"/>
      <c r="F1" s="77"/>
      <c r="G1" s="77"/>
      <c r="H1" s="77"/>
      <c r="I1" s="77"/>
      <c r="J1" s="77"/>
      <c r="K1" s="49">
        <v>6</v>
      </c>
      <c r="L1" s="78" t="s">
        <v>65</v>
      </c>
      <c r="M1" s="79"/>
      <c r="N1" s="79"/>
      <c r="O1" s="50">
        <v>3</v>
      </c>
      <c r="P1" s="81" t="s">
        <v>66</v>
      </c>
      <c r="Q1" s="82"/>
      <c r="R1" s="82"/>
      <c r="S1" s="58">
        <v>3</v>
      </c>
      <c r="T1" s="78" t="s">
        <v>67</v>
      </c>
      <c r="U1" s="79"/>
      <c r="V1" s="80"/>
      <c r="W1" s="59"/>
      <c r="X1" s="43" t="s">
        <v>2</v>
      </c>
    </row>
    <row r="2" spans="1:25" s="5" customFormat="1" ht="11.4" customHeight="1" x14ac:dyDescent="0.25">
      <c r="A2" s="44" t="s">
        <v>13</v>
      </c>
      <c r="B2" s="10" t="s">
        <v>15</v>
      </c>
      <c r="C2" s="17" t="s">
        <v>40</v>
      </c>
      <c r="D2" s="18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28" t="s">
        <v>46</v>
      </c>
      <c r="J2" s="18" t="s">
        <v>9</v>
      </c>
      <c r="K2" s="19" t="s">
        <v>1</v>
      </c>
      <c r="L2" s="17" t="s">
        <v>60</v>
      </c>
      <c r="M2" s="17" t="s">
        <v>61</v>
      </c>
      <c r="N2" s="17" t="s">
        <v>62</v>
      </c>
      <c r="O2" s="17" t="s">
        <v>48</v>
      </c>
      <c r="P2" s="17" t="s">
        <v>53</v>
      </c>
      <c r="Q2" s="17" t="s">
        <v>52</v>
      </c>
      <c r="R2" s="17" t="s">
        <v>51</v>
      </c>
      <c r="S2" s="17" t="s">
        <v>49</v>
      </c>
      <c r="T2" s="17" t="s">
        <v>4</v>
      </c>
      <c r="U2" s="17" t="s">
        <v>8</v>
      </c>
      <c r="V2" s="24" t="s">
        <v>50</v>
      </c>
      <c r="W2" s="24" t="s">
        <v>63</v>
      </c>
      <c r="X2" s="42" t="s">
        <v>47</v>
      </c>
    </row>
    <row r="3" spans="1:25" ht="12.6" customHeight="1" x14ac:dyDescent="0.25">
      <c r="A3" s="45"/>
      <c r="B3" s="3" t="s">
        <v>17</v>
      </c>
      <c r="C3" s="11">
        <v>2</v>
      </c>
      <c r="D3" s="7">
        <v>2</v>
      </c>
      <c r="E3" s="7">
        <v>2</v>
      </c>
      <c r="F3" s="7">
        <v>2</v>
      </c>
      <c r="G3" s="7">
        <v>1.7</v>
      </c>
      <c r="H3" s="7">
        <v>2</v>
      </c>
      <c r="I3" s="29">
        <v>2</v>
      </c>
      <c r="J3" s="27">
        <v>0</v>
      </c>
      <c r="K3" s="12">
        <f t="shared" ref="K3:K25" si="0">SUM(C3:I3)*50/(K$1-J3)</f>
        <v>114.16666666666667</v>
      </c>
      <c r="L3" s="6">
        <v>100</v>
      </c>
      <c r="M3" s="6">
        <v>100</v>
      </c>
      <c r="N3" s="6">
        <v>100</v>
      </c>
      <c r="O3" s="41">
        <f t="shared" ref="O3:O32" si="1">SUM(L3:N3)/O$1</f>
        <v>100</v>
      </c>
      <c r="P3" s="6">
        <v>100</v>
      </c>
      <c r="Q3" s="6">
        <v>55</v>
      </c>
      <c r="R3" s="6">
        <v>100</v>
      </c>
      <c r="S3" s="41">
        <f t="shared" ref="S3:S32" si="2">SUM(P3:R3)/S$1</f>
        <v>85</v>
      </c>
      <c r="T3" s="6">
        <v>77</v>
      </c>
      <c r="U3" s="27">
        <v>18</v>
      </c>
      <c r="V3" s="25">
        <f t="shared" ref="V3:V32" si="3">T3+U3</f>
        <v>95</v>
      </c>
      <c r="W3" s="27">
        <v>3</v>
      </c>
      <c r="X3" s="25">
        <f>MIN(100,K3*0.15+O3*0.1+S3*0.15+V3*0.6)+Table1[[#This Row],[EK]]</f>
        <v>99.875</v>
      </c>
    </row>
    <row r="4" spans="1:25" ht="12.6" customHeight="1" x14ac:dyDescent="0.25">
      <c r="A4" s="46"/>
      <c r="B4" s="3" t="s">
        <v>28</v>
      </c>
      <c r="C4" s="11">
        <v>0</v>
      </c>
      <c r="D4" s="7">
        <v>2</v>
      </c>
      <c r="E4" s="7">
        <v>2</v>
      </c>
      <c r="F4" s="7">
        <v>2</v>
      </c>
      <c r="G4" s="7">
        <v>1.8</v>
      </c>
      <c r="H4" s="7">
        <v>2</v>
      </c>
      <c r="I4" s="29">
        <v>2</v>
      </c>
      <c r="J4" s="27">
        <v>0</v>
      </c>
      <c r="K4" s="12">
        <f t="shared" si="0"/>
        <v>98.333333333333329</v>
      </c>
      <c r="L4" s="6">
        <v>100</v>
      </c>
      <c r="M4" s="6">
        <v>100</v>
      </c>
      <c r="N4" s="6">
        <v>100</v>
      </c>
      <c r="O4" s="41">
        <f t="shared" si="1"/>
        <v>100</v>
      </c>
      <c r="P4" s="6">
        <v>100</v>
      </c>
      <c r="Q4" s="6">
        <v>70</v>
      </c>
      <c r="R4" s="6">
        <v>80</v>
      </c>
      <c r="S4" s="41">
        <f t="shared" si="2"/>
        <v>83.333333333333329</v>
      </c>
      <c r="T4" s="6">
        <v>60</v>
      </c>
      <c r="U4" s="27">
        <v>18</v>
      </c>
      <c r="V4" s="25">
        <f t="shared" si="3"/>
        <v>78</v>
      </c>
      <c r="W4" s="27">
        <v>3</v>
      </c>
      <c r="X4" s="25">
        <f>MIN(100,K4*0.15+O4*0.1+S4*0.15+V4*0.6)+Table1[[#This Row],[EK]]</f>
        <v>87.05</v>
      </c>
    </row>
    <row r="5" spans="1:25" ht="12.6" customHeight="1" x14ac:dyDescent="0.25">
      <c r="A5" s="45"/>
      <c r="B5" s="3" t="s">
        <v>30</v>
      </c>
      <c r="C5" s="11">
        <v>0</v>
      </c>
      <c r="D5" s="7">
        <v>2</v>
      </c>
      <c r="E5" s="7">
        <v>1</v>
      </c>
      <c r="F5" s="7">
        <v>2</v>
      </c>
      <c r="G5" s="7">
        <v>0</v>
      </c>
      <c r="H5" s="7">
        <v>2</v>
      </c>
      <c r="I5" s="29">
        <v>2</v>
      </c>
      <c r="J5" s="27">
        <v>0</v>
      </c>
      <c r="K5" s="12">
        <f t="shared" si="0"/>
        <v>75</v>
      </c>
      <c r="L5" s="6">
        <v>100</v>
      </c>
      <c r="M5" s="6">
        <v>100</v>
      </c>
      <c r="N5" s="6">
        <v>100</v>
      </c>
      <c r="O5" s="41">
        <f t="shared" si="1"/>
        <v>100</v>
      </c>
      <c r="P5" s="6">
        <v>100</v>
      </c>
      <c r="Q5" s="6">
        <v>35</v>
      </c>
      <c r="R5" s="6">
        <v>50</v>
      </c>
      <c r="S5" s="41">
        <f t="shared" si="2"/>
        <v>61.666666666666664</v>
      </c>
      <c r="T5" s="6">
        <v>70</v>
      </c>
      <c r="U5" s="27">
        <v>18</v>
      </c>
      <c r="V5" s="25">
        <f t="shared" si="3"/>
        <v>88</v>
      </c>
      <c r="W5" s="27">
        <v>3</v>
      </c>
      <c r="X5" s="25">
        <f>MIN(100,K5*0.15+O5*0.1+S5*0.15+V5*0.6)+Table1[[#This Row],[EK]]</f>
        <v>86.3</v>
      </c>
      <c r="Y5" s="1" t="s">
        <v>5</v>
      </c>
    </row>
    <row r="6" spans="1:25" ht="12.6" customHeight="1" x14ac:dyDescent="0.25">
      <c r="A6" s="45"/>
      <c r="B6" s="3" t="s">
        <v>29</v>
      </c>
      <c r="C6" s="11">
        <v>0</v>
      </c>
      <c r="D6" s="7">
        <v>2</v>
      </c>
      <c r="E6" s="7">
        <v>1.8</v>
      </c>
      <c r="F6" s="7">
        <v>2</v>
      </c>
      <c r="G6" s="7">
        <v>1.7</v>
      </c>
      <c r="H6" s="7">
        <v>1.9</v>
      </c>
      <c r="I6" s="29">
        <v>2</v>
      </c>
      <c r="J6" s="27">
        <v>0</v>
      </c>
      <c r="K6" s="12">
        <f t="shared" si="0"/>
        <v>95</v>
      </c>
      <c r="L6" s="6">
        <v>75</v>
      </c>
      <c r="M6" s="6">
        <v>100</v>
      </c>
      <c r="N6" s="6">
        <v>100</v>
      </c>
      <c r="O6" s="41">
        <f t="shared" si="1"/>
        <v>91.666666666666671</v>
      </c>
      <c r="P6" s="6">
        <v>25</v>
      </c>
      <c r="Q6" s="6">
        <v>60</v>
      </c>
      <c r="R6" s="6">
        <v>80</v>
      </c>
      <c r="S6" s="41">
        <f t="shared" si="2"/>
        <v>55</v>
      </c>
      <c r="T6" s="6">
        <v>67</v>
      </c>
      <c r="U6" s="27">
        <v>18</v>
      </c>
      <c r="V6" s="25">
        <f t="shared" si="3"/>
        <v>85</v>
      </c>
      <c r="W6" s="27">
        <v>3</v>
      </c>
      <c r="X6" s="25">
        <f>MIN(100,K6*0.15+O6*0.1+S6*0.15+V6*0.6)+Table1[[#This Row],[EK]]</f>
        <v>85.666666666666671</v>
      </c>
    </row>
    <row r="7" spans="1:25" ht="12.6" customHeight="1" x14ac:dyDescent="0.25">
      <c r="A7" s="45"/>
      <c r="B7" s="3" t="s">
        <v>31</v>
      </c>
      <c r="C7" s="11">
        <v>0</v>
      </c>
      <c r="D7" s="7">
        <v>2</v>
      </c>
      <c r="E7" s="7">
        <v>1</v>
      </c>
      <c r="F7" s="7">
        <v>0</v>
      </c>
      <c r="G7" s="7">
        <v>2</v>
      </c>
      <c r="H7" s="7">
        <v>0</v>
      </c>
      <c r="I7" s="29">
        <v>2</v>
      </c>
      <c r="J7" s="27">
        <v>0</v>
      </c>
      <c r="K7" s="12">
        <f t="shared" si="0"/>
        <v>58.333333333333336</v>
      </c>
      <c r="L7" s="6">
        <v>0</v>
      </c>
      <c r="M7" s="6">
        <v>0</v>
      </c>
      <c r="N7" s="6">
        <v>0</v>
      </c>
      <c r="O7" s="41">
        <f t="shared" si="1"/>
        <v>0</v>
      </c>
      <c r="P7" s="6">
        <v>75</v>
      </c>
      <c r="Q7" s="6">
        <v>0</v>
      </c>
      <c r="R7" s="6">
        <v>95</v>
      </c>
      <c r="S7" s="41">
        <f t="shared" si="2"/>
        <v>56.666666666666664</v>
      </c>
      <c r="T7" s="6">
        <v>82</v>
      </c>
      <c r="U7" s="27">
        <v>18</v>
      </c>
      <c r="V7" s="25">
        <f t="shared" si="3"/>
        <v>100</v>
      </c>
      <c r="W7" s="27">
        <v>3</v>
      </c>
      <c r="X7" s="25">
        <f>MIN(100,K7*0.15+O7*0.1+S7*0.15+V7*0.6)+Table1[[#This Row],[EK]]</f>
        <v>80.25</v>
      </c>
    </row>
    <row r="8" spans="1:25" ht="12.6" customHeight="1" x14ac:dyDescent="0.25">
      <c r="A8" s="45"/>
      <c r="B8" s="3" t="s">
        <v>22</v>
      </c>
      <c r="C8" s="11">
        <v>0.5</v>
      </c>
      <c r="D8" s="7">
        <v>1.9</v>
      </c>
      <c r="E8" s="7">
        <v>0.7</v>
      </c>
      <c r="F8" s="7">
        <v>2</v>
      </c>
      <c r="G8" s="7">
        <v>1.8</v>
      </c>
      <c r="H8" s="7">
        <v>0</v>
      </c>
      <c r="I8" s="29">
        <v>1.8</v>
      </c>
      <c r="J8" s="27">
        <v>0</v>
      </c>
      <c r="K8" s="12">
        <f t="shared" si="0"/>
        <v>72.499999999999986</v>
      </c>
      <c r="L8" s="6">
        <v>95</v>
      </c>
      <c r="M8" s="6">
        <v>0</v>
      </c>
      <c r="N8" s="6"/>
      <c r="O8" s="41">
        <f t="shared" si="1"/>
        <v>31.666666666666668</v>
      </c>
      <c r="P8" s="6">
        <v>0</v>
      </c>
      <c r="Q8" s="6">
        <v>0</v>
      </c>
      <c r="R8" s="6">
        <v>70</v>
      </c>
      <c r="S8" s="41">
        <f t="shared" si="2"/>
        <v>23.333333333333332</v>
      </c>
      <c r="T8" s="6">
        <v>77</v>
      </c>
      <c r="U8" s="27">
        <v>18</v>
      </c>
      <c r="V8" s="25">
        <f t="shared" si="3"/>
        <v>95</v>
      </c>
      <c r="W8" s="27">
        <v>3</v>
      </c>
      <c r="X8" s="25">
        <f>MIN(100,K8*0.15+O8*0.1+S8*0.15+V8*0.6)+Table1[[#This Row],[EK]]</f>
        <v>77.541666666666657</v>
      </c>
    </row>
    <row r="9" spans="1:25" ht="12.6" customHeight="1" x14ac:dyDescent="0.25">
      <c r="A9" s="45"/>
      <c r="B9" s="3" t="s">
        <v>16</v>
      </c>
      <c r="C9" s="11">
        <v>2</v>
      </c>
      <c r="D9" s="7">
        <v>1.9</v>
      </c>
      <c r="E9" s="7">
        <v>1.8</v>
      </c>
      <c r="F9" s="7">
        <v>2</v>
      </c>
      <c r="G9" s="7">
        <v>2</v>
      </c>
      <c r="H9" s="7">
        <v>2</v>
      </c>
      <c r="I9" s="29">
        <v>1.9</v>
      </c>
      <c r="J9" s="27">
        <v>0</v>
      </c>
      <c r="K9" s="12">
        <f t="shared" si="0"/>
        <v>113.33333333333333</v>
      </c>
      <c r="L9" s="6">
        <v>95</v>
      </c>
      <c r="M9" s="6">
        <v>0</v>
      </c>
      <c r="N9" s="6">
        <v>100</v>
      </c>
      <c r="O9" s="41">
        <f t="shared" si="1"/>
        <v>65</v>
      </c>
      <c r="P9" s="6">
        <v>50</v>
      </c>
      <c r="Q9" s="6">
        <v>40</v>
      </c>
      <c r="R9" s="6">
        <v>75</v>
      </c>
      <c r="S9" s="41">
        <f t="shared" si="2"/>
        <v>55</v>
      </c>
      <c r="T9" s="6">
        <v>52</v>
      </c>
      <c r="U9" s="27">
        <v>18</v>
      </c>
      <c r="V9" s="25">
        <f t="shared" si="3"/>
        <v>70</v>
      </c>
      <c r="W9" s="27">
        <v>3</v>
      </c>
      <c r="X9" s="25">
        <f>MIN(100,K9*0.15+O9*0.1+S9*0.15+V9*0.6)+Table1[[#This Row],[EK]]</f>
        <v>76.75</v>
      </c>
    </row>
    <row r="10" spans="1:25" ht="12.6" customHeight="1" x14ac:dyDescent="0.25">
      <c r="A10" s="46"/>
      <c r="B10" s="3" t="s">
        <v>37</v>
      </c>
      <c r="C10" s="11">
        <v>0</v>
      </c>
      <c r="D10" s="7">
        <v>0</v>
      </c>
      <c r="E10" s="7">
        <v>0</v>
      </c>
      <c r="F10" s="7">
        <v>2</v>
      </c>
      <c r="G10" s="7">
        <v>0</v>
      </c>
      <c r="H10" s="7">
        <v>1.8</v>
      </c>
      <c r="I10" s="29">
        <v>1.9</v>
      </c>
      <c r="J10" s="27">
        <v>0</v>
      </c>
      <c r="K10" s="12">
        <f t="shared" si="0"/>
        <v>47.499999999999993</v>
      </c>
      <c r="L10" s="6">
        <v>0</v>
      </c>
      <c r="M10" s="6">
        <v>0</v>
      </c>
      <c r="N10" s="6">
        <v>100</v>
      </c>
      <c r="O10" s="41">
        <f t="shared" si="1"/>
        <v>33.333333333333336</v>
      </c>
      <c r="P10" s="6">
        <v>0</v>
      </c>
      <c r="Q10" s="6">
        <v>40</v>
      </c>
      <c r="R10" s="6">
        <v>100</v>
      </c>
      <c r="S10" s="41">
        <f t="shared" si="2"/>
        <v>46.666666666666664</v>
      </c>
      <c r="T10" s="60">
        <v>73</v>
      </c>
      <c r="U10" s="27">
        <v>18</v>
      </c>
      <c r="V10" s="25">
        <f t="shared" si="3"/>
        <v>91</v>
      </c>
      <c r="W10" s="27">
        <v>3</v>
      </c>
      <c r="X10" s="25">
        <f>MIN(100,K10*0.15+O10*0.1+S10*0.15+V10*0.6)+Table1[[#This Row],[EK]]</f>
        <v>75.058333333333337</v>
      </c>
    </row>
    <row r="11" spans="1:25" ht="12.6" customHeight="1" x14ac:dyDescent="0.25">
      <c r="A11" s="46"/>
      <c r="B11" s="3" t="s">
        <v>32</v>
      </c>
      <c r="C11" s="11">
        <v>0</v>
      </c>
      <c r="D11" s="7">
        <v>2</v>
      </c>
      <c r="E11" s="7">
        <v>2</v>
      </c>
      <c r="F11" s="7">
        <v>2</v>
      </c>
      <c r="G11" s="7">
        <v>2</v>
      </c>
      <c r="H11" s="7">
        <v>2</v>
      </c>
      <c r="I11" s="29">
        <v>0</v>
      </c>
      <c r="J11" s="27">
        <v>0</v>
      </c>
      <c r="K11" s="12">
        <f t="shared" si="0"/>
        <v>83.333333333333329</v>
      </c>
      <c r="L11" s="6">
        <v>0</v>
      </c>
      <c r="M11" s="6">
        <v>100</v>
      </c>
      <c r="N11" s="6"/>
      <c r="O11" s="41">
        <f t="shared" si="1"/>
        <v>33.333333333333336</v>
      </c>
      <c r="P11" s="6">
        <v>50</v>
      </c>
      <c r="Q11" s="6">
        <v>50</v>
      </c>
      <c r="R11" s="6">
        <v>100</v>
      </c>
      <c r="S11" s="41">
        <f t="shared" si="2"/>
        <v>66.666666666666671</v>
      </c>
      <c r="T11" s="60">
        <v>59</v>
      </c>
      <c r="U11" s="27">
        <v>18</v>
      </c>
      <c r="V11" s="25">
        <f t="shared" si="3"/>
        <v>77</v>
      </c>
      <c r="W11" s="27">
        <v>3</v>
      </c>
      <c r="X11" s="25">
        <f>MIN(100,K11*0.15+O11*0.1+S11*0.15+V11*0.6)+Table1[[#This Row],[EK]]</f>
        <v>75.033333333333331</v>
      </c>
    </row>
    <row r="12" spans="1:25" ht="12.6" customHeight="1" x14ac:dyDescent="0.25">
      <c r="A12" s="45"/>
      <c r="B12" s="3" t="s">
        <v>21</v>
      </c>
      <c r="C12" s="11">
        <v>2</v>
      </c>
      <c r="D12" s="7">
        <v>2</v>
      </c>
      <c r="E12" s="7">
        <v>0</v>
      </c>
      <c r="F12" s="7">
        <v>2</v>
      </c>
      <c r="G12" s="7">
        <v>2</v>
      </c>
      <c r="H12" s="7">
        <v>2</v>
      </c>
      <c r="I12" s="29">
        <v>2</v>
      </c>
      <c r="J12" s="27">
        <v>0</v>
      </c>
      <c r="K12" s="12">
        <f t="shared" si="0"/>
        <v>100</v>
      </c>
      <c r="L12" s="6">
        <v>95</v>
      </c>
      <c r="M12" s="6">
        <v>100</v>
      </c>
      <c r="N12" s="6">
        <v>100</v>
      </c>
      <c r="O12" s="41">
        <f t="shared" si="1"/>
        <v>98.333333333333329</v>
      </c>
      <c r="P12" s="6">
        <v>0</v>
      </c>
      <c r="Q12" s="6">
        <v>45</v>
      </c>
      <c r="R12" s="6">
        <v>65</v>
      </c>
      <c r="S12" s="41">
        <f t="shared" si="2"/>
        <v>36.666666666666664</v>
      </c>
      <c r="T12" s="6">
        <v>49</v>
      </c>
      <c r="U12" s="27">
        <v>18</v>
      </c>
      <c r="V12" s="25">
        <f t="shared" si="3"/>
        <v>67</v>
      </c>
      <c r="W12" s="27">
        <v>3</v>
      </c>
      <c r="X12" s="25">
        <f>MIN(100,K12*0.15+O12*0.1+S12*0.15+V12*0.6)+Table1[[#This Row],[EK]]</f>
        <v>73.533333333333331</v>
      </c>
    </row>
    <row r="13" spans="1:25" ht="12.6" customHeight="1" x14ac:dyDescent="0.25">
      <c r="A13" s="46"/>
      <c r="B13" s="3" t="s">
        <v>35</v>
      </c>
      <c r="C13" s="11">
        <v>0</v>
      </c>
      <c r="D13" s="7">
        <v>1</v>
      </c>
      <c r="E13" s="7">
        <v>0.9</v>
      </c>
      <c r="F13" s="7">
        <v>1.5</v>
      </c>
      <c r="G13" s="7">
        <v>1.2</v>
      </c>
      <c r="H13" s="7">
        <v>0</v>
      </c>
      <c r="I13" s="29">
        <v>1.1000000000000001</v>
      </c>
      <c r="J13" s="27">
        <v>0</v>
      </c>
      <c r="K13" s="12">
        <f t="shared" si="0"/>
        <v>47.499999999999993</v>
      </c>
      <c r="L13" s="6">
        <v>90</v>
      </c>
      <c r="M13" s="6">
        <v>0</v>
      </c>
      <c r="N13" s="6"/>
      <c r="O13" s="41">
        <f t="shared" si="1"/>
        <v>30</v>
      </c>
      <c r="P13" s="6">
        <v>75</v>
      </c>
      <c r="Q13" s="6">
        <v>0</v>
      </c>
      <c r="R13" s="6">
        <v>60</v>
      </c>
      <c r="S13" s="41">
        <f t="shared" si="2"/>
        <v>45</v>
      </c>
      <c r="T13" s="60">
        <v>67</v>
      </c>
      <c r="U13" s="27">
        <v>18</v>
      </c>
      <c r="V13" s="25">
        <f t="shared" si="3"/>
        <v>85</v>
      </c>
      <c r="W13" s="27">
        <v>3</v>
      </c>
      <c r="X13" s="25">
        <f>MIN(100,K13*0.15+O13*0.1+S13*0.15+V13*0.6)+Table1[[#This Row],[EK]]</f>
        <v>70.875</v>
      </c>
    </row>
    <row r="14" spans="1:25" ht="12.6" customHeight="1" x14ac:dyDescent="0.25">
      <c r="A14" s="45"/>
      <c r="B14" s="3" t="s">
        <v>18</v>
      </c>
      <c r="C14" s="11">
        <v>2</v>
      </c>
      <c r="D14" s="7">
        <v>2</v>
      </c>
      <c r="E14" s="7">
        <v>2</v>
      </c>
      <c r="F14" s="7">
        <v>0</v>
      </c>
      <c r="G14" s="7">
        <v>0</v>
      </c>
      <c r="H14" s="7">
        <v>1</v>
      </c>
      <c r="I14" s="29">
        <v>2</v>
      </c>
      <c r="J14" s="27">
        <v>0</v>
      </c>
      <c r="K14" s="12">
        <f t="shared" si="0"/>
        <v>75</v>
      </c>
      <c r="L14" s="6">
        <v>0</v>
      </c>
      <c r="M14" s="6">
        <v>0</v>
      </c>
      <c r="N14" s="6">
        <v>100</v>
      </c>
      <c r="O14" s="41">
        <f t="shared" si="1"/>
        <v>33.333333333333336</v>
      </c>
      <c r="P14" s="6">
        <v>50</v>
      </c>
      <c r="Q14" s="6">
        <v>0</v>
      </c>
      <c r="R14" s="6">
        <v>50</v>
      </c>
      <c r="S14" s="41">
        <f t="shared" si="2"/>
        <v>33.333333333333336</v>
      </c>
      <c r="T14" s="6">
        <v>62</v>
      </c>
      <c r="U14" s="27">
        <v>18</v>
      </c>
      <c r="V14" s="25">
        <f t="shared" si="3"/>
        <v>80</v>
      </c>
      <c r="W14" s="27">
        <v>3</v>
      </c>
      <c r="X14" s="25">
        <f>MIN(100,K14*0.15+O14*0.1+S14*0.15+V14*0.6)+Table1[[#This Row],[EK]]</f>
        <v>70.583333333333343</v>
      </c>
    </row>
    <row r="15" spans="1:25" ht="12.6" customHeight="1" x14ac:dyDescent="0.25">
      <c r="A15" s="46"/>
      <c r="B15" s="3" t="s">
        <v>33</v>
      </c>
      <c r="C15" s="11">
        <v>0</v>
      </c>
      <c r="D15" s="7">
        <v>2</v>
      </c>
      <c r="E15" s="7">
        <v>2</v>
      </c>
      <c r="F15" s="7">
        <v>0</v>
      </c>
      <c r="G15" s="7">
        <v>2</v>
      </c>
      <c r="H15" s="7">
        <v>2</v>
      </c>
      <c r="I15" s="29">
        <v>0</v>
      </c>
      <c r="J15" s="27">
        <v>0</v>
      </c>
      <c r="K15" s="12">
        <f t="shared" si="0"/>
        <v>66.666666666666671</v>
      </c>
      <c r="L15" s="6">
        <v>0</v>
      </c>
      <c r="M15" s="6">
        <v>100</v>
      </c>
      <c r="N15" s="6"/>
      <c r="O15" s="41">
        <f t="shared" si="1"/>
        <v>33.333333333333336</v>
      </c>
      <c r="P15" s="6">
        <v>50</v>
      </c>
      <c r="Q15" s="6">
        <v>25</v>
      </c>
      <c r="R15" s="6">
        <v>0</v>
      </c>
      <c r="S15" s="41">
        <f t="shared" si="2"/>
        <v>25</v>
      </c>
      <c r="T15" s="60">
        <v>66</v>
      </c>
      <c r="U15" s="27">
        <v>18</v>
      </c>
      <c r="V15" s="25">
        <f t="shared" si="3"/>
        <v>84</v>
      </c>
      <c r="W15" s="27">
        <v>3</v>
      </c>
      <c r="X15" s="25">
        <f>MIN(100,K15*0.15+O15*0.1+S15*0.15+V15*0.6)+Table1[[#This Row],[EK]]</f>
        <v>70.483333333333334</v>
      </c>
    </row>
    <row r="16" spans="1:25" s="26" customFormat="1" ht="12.6" customHeight="1" x14ac:dyDescent="0.25">
      <c r="A16" s="45"/>
      <c r="B16" s="3" t="s">
        <v>23</v>
      </c>
      <c r="C16" s="11">
        <v>0</v>
      </c>
      <c r="D16" s="7">
        <v>2</v>
      </c>
      <c r="E16" s="7">
        <v>0.9</v>
      </c>
      <c r="F16" s="7">
        <v>0</v>
      </c>
      <c r="G16" s="7">
        <v>1.5</v>
      </c>
      <c r="H16" s="7">
        <v>0.8</v>
      </c>
      <c r="I16" s="29">
        <v>0</v>
      </c>
      <c r="J16" s="27">
        <v>0</v>
      </c>
      <c r="K16" s="12">
        <f t="shared" si="0"/>
        <v>43.333333333333336</v>
      </c>
      <c r="L16" s="6">
        <v>0</v>
      </c>
      <c r="M16" s="6">
        <v>0</v>
      </c>
      <c r="N16" s="6"/>
      <c r="O16" s="41">
        <f t="shared" si="1"/>
        <v>0</v>
      </c>
      <c r="P16" s="6">
        <v>50</v>
      </c>
      <c r="Q16" s="6">
        <v>0</v>
      </c>
      <c r="R16" s="6">
        <v>0</v>
      </c>
      <c r="S16" s="41">
        <f t="shared" si="2"/>
        <v>16.666666666666668</v>
      </c>
      <c r="T16" s="60">
        <v>66</v>
      </c>
      <c r="U16" s="27">
        <v>18</v>
      </c>
      <c r="V16" s="25">
        <f t="shared" si="3"/>
        <v>84</v>
      </c>
      <c r="W16" s="27">
        <v>3</v>
      </c>
      <c r="X16" s="25">
        <f>MIN(100,K16*0.15+O16*0.1+S16*0.15+V16*0.6)+Table1[[#This Row],[EK]]</f>
        <v>62.4</v>
      </c>
      <c r="Y16" s="32"/>
    </row>
    <row r="17" spans="1:25" ht="12.6" customHeight="1" x14ac:dyDescent="0.25">
      <c r="A17" s="46"/>
      <c r="B17" s="3" t="s">
        <v>36</v>
      </c>
      <c r="C17" s="11">
        <v>0</v>
      </c>
      <c r="D17" s="7">
        <v>0</v>
      </c>
      <c r="E17" s="7">
        <v>1</v>
      </c>
      <c r="F17" s="7">
        <v>0</v>
      </c>
      <c r="G17" s="7">
        <v>2</v>
      </c>
      <c r="H17" s="7">
        <v>0</v>
      </c>
      <c r="I17" s="29">
        <v>0</v>
      </c>
      <c r="J17" s="27">
        <v>0</v>
      </c>
      <c r="K17" s="12">
        <f t="shared" si="0"/>
        <v>25</v>
      </c>
      <c r="L17" s="6">
        <v>0</v>
      </c>
      <c r="M17" s="6">
        <v>0</v>
      </c>
      <c r="N17" s="6"/>
      <c r="O17" s="41">
        <f t="shared" si="1"/>
        <v>0</v>
      </c>
      <c r="P17" s="6">
        <v>75</v>
      </c>
      <c r="Q17" s="6">
        <v>0</v>
      </c>
      <c r="R17" s="6">
        <v>0</v>
      </c>
      <c r="S17" s="41">
        <f t="shared" si="2"/>
        <v>25</v>
      </c>
      <c r="T17" s="60">
        <v>67</v>
      </c>
      <c r="U17" s="27">
        <v>18</v>
      </c>
      <c r="V17" s="25">
        <f t="shared" si="3"/>
        <v>85</v>
      </c>
      <c r="W17" s="27">
        <v>3</v>
      </c>
      <c r="X17" s="25">
        <f>MIN(100,K17*0.15+O17*0.1+S17*0.15+V17*0.6)+Table1[[#This Row],[EK]]</f>
        <v>61.5</v>
      </c>
    </row>
    <row r="18" spans="1:25" ht="12.6" customHeight="1" x14ac:dyDescent="0.25">
      <c r="A18" s="45"/>
      <c r="B18" s="3" t="s">
        <v>24</v>
      </c>
      <c r="C18" s="11">
        <v>0</v>
      </c>
      <c r="D18" s="7">
        <v>2</v>
      </c>
      <c r="E18" s="7">
        <v>0.9</v>
      </c>
      <c r="F18" s="7">
        <v>2</v>
      </c>
      <c r="G18" s="7">
        <v>2</v>
      </c>
      <c r="H18" s="7">
        <v>1</v>
      </c>
      <c r="I18" s="7">
        <v>0</v>
      </c>
      <c r="J18" s="27">
        <v>0</v>
      </c>
      <c r="K18" s="12">
        <f t="shared" si="0"/>
        <v>65.833333333333329</v>
      </c>
      <c r="L18" s="6">
        <v>0</v>
      </c>
      <c r="M18" s="6">
        <v>0</v>
      </c>
      <c r="N18" s="6"/>
      <c r="O18" s="41">
        <f t="shared" si="1"/>
        <v>0</v>
      </c>
      <c r="P18" s="6">
        <v>75</v>
      </c>
      <c r="Q18" s="6">
        <v>0</v>
      </c>
      <c r="R18" s="6">
        <v>0</v>
      </c>
      <c r="S18" s="41">
        <f t="shared" si="2"/>
        <v>25</v>
      </c>
      <c r="T18" s="6">
        <v>51</v>
      </c>
      <c r="U18" s="27">
        <v>18</v>
      </c>
      <c r="V18" s="25">
        <f t="shared" si="3"/>
        <v>69</v>
      </c>
      <c r="W18" s="27">
        <v>3</v>
      </c>
      <c r="X18" s="25">
        <f>MIN(100,K18*0.15+O18*0.1+S18*0.15+V18*0.6)+Table1[[#This Row],[EK]]</f>
        <v>58.024999999999999</v>
      </c>
    </row>
    <row r="19" spans="1:25" s="32" customFormat="1" ht="12.6" customHeight="1" x14ac:dyDescent="0.25">
      <c r="A19" s="46"/>
      <c r="B19" s="3" t="s">
        <v>34</v>
      </c>
      <c r="C19" s="11">
        <v>0</v>
      </c>
      <c r="D19" s="7">
        <v>2</v>
      </c>
      <c r="E19" s="7">
        <v>1</v>
      </c>
      <c r="F19" s="7">
        <v>2</v>
      </c>
      <c r="G19" s="7">
        <v>1.3</v>
      </c>
      <c r="H19" s="7">
        <v>0</v>
      </c>
      <c r="I19" s="29">
        <v>0</v>
      </c>
      <c r="J19" s="27">
        <v>0</v>
      </c>
      <c r="K19" s="12">
        <f t="shared" si="0"/>
        <v>52.5</v>
      </c>
      <c r="L19" s="6">
        <v>0</v>
      </c>
      <c r="M19" s="6">
        <v>0</v>
      </c>
      <c r="N19" s="6"/>
      <c r="O19" s="41">
        <f t="shared" si="1"/>
        <v>0</v>
      </c>
      <c r="P19" s="6">
        <v>25</v>
      </c>
      <c r="Q19" s="6">
        <v>0</v>
      </c>
      <c r="R19" s="6">
        <v>0</v>
      </c>
      <c r="S19" s="41">
        <f t="shared" si="2"/>
        <v>8.3333333333333339</v>
      </c>
      <c r="T19" s="60">
        <v>53</v>
      </c>
      <c r="U19" s="27">
        <v>18</v>
      </c>
      <c r="V19" s="25">
        <f t="shared" si="3"/>
        <v>71</v>
      </c>
      <c r="W19" s="27">
        <v>3</v>
      </c>
      <c r="X19" s="25">
        <f>MIN(100,K19*0.15+O19*0.1+S19*0.15+V19*0.6)+Table1[[#This Row],[EK]]</f>
        <v>54.725000000000001</v>
      </c>
      <c r="Y19" s="9"/>
    </row>
    <row r="20" spans="1:25" s="32" customFormat="1" ht="12.6" customHeight="1" x14ac:dyDescent="0.25">
      <c r="A20" s="45"/>
      <c r="B20" s="3" t="s">
        <v>19</v>
      </c>
      <c r="C20" s="11">
        <v>2</v>
      </c>
      <c r="D20" s="7">
        <v>2</v>
      </c>
      <c r="E20" s="7">
        <v>1.9</v>
      </c>
      <c r="F20" s="7">
        <v>2</v>
      </c>
      <c r="G20" s="7">
        <v>1.8</v>
      </c>
      <c r="H20" s="7">
        <v>2</v>
      </c>
      <c r="I20" s="29">
        <v>0</v>
      </c>
      <c r="J20" s="27">
        <v>0</v>
      </c>
      <c r="K20" s="12">
        <f t="shared" si="0"/>
        <v>97.5</v>
      </c>
      <c r="L20" s="6">
        <v>0</v>
      </c>
      <c r="M20" s="6">
        <v>0</v>
      </c>
      <c r="N20" s="6"/>
      <c r="O20" s="41">
        <f t="shared" si="1"/>
        <v>0</v>
      </c>
      <c r="P20" s="6">
        <v>75</v>
      </c>
      <c r="Q20" s="6">
        <v>70</v>
      </c>
      <c r="R20" s="6">
        <v>0</v>
      </c>
      <c r="S20" s="41">
        <f t="shared" si="2"/>
        <v>48.333333333333336</v>
      </c>
      <c r="T20" s="6">
        <v>29</v>
      </c>
      <c r="U20" s="27">
        <v>18</v>
      </c>
      <c r="V20" s="25">
        <f t="shared" si="3"/>
        <v>47</v>
      </c>
      <c r="W20" s="27">
        <v>3</v>
      </c>
      <c r="X20" s="25">
        <f>MIN(100,K20*0.15+O20*0.1+S20*0.15+V20*0.6)+Table1[[#This Row],[EK]]</f>
        <v>53.075000000000003</v>
      </c>
    </row>
    <row r="21" spans="1:25" s="32" customFormat="1" ht="12.6" customHeight="1" x14ac:dyDescent="0.25">
      <c r="A21" s="45"/>
      <c r="B21" s="3" t="s">
        <v>20</v>
      </c>
      <c r="C21" s="11">
        <v>2</v>
      </c>
      <c r="D21" s="7">
        <v>2</v>
      </c>
      <c r="E21" s="7">
        <v>1.9</v>
      </c>
      <c r="F21" s="7">
        <v>1.5</v>
      </c>
      <c r="G21" s="7">
        <v>0</v>
      </c>
      <c r="H21" s="7">
        <v>2</v>
      </c>
      <c r="I21" s="29">
        <v>0</v>
      </c>
      <c r="J21" s="27">
        <v>0</v>
      </c>
      <c r="K21" s="12">
        <f t="shared" si="0"/>
        <v>78.333333333333329</v>
      </c>
      <c r="L21" s="6">
        <v>0</v>
      </c>
      <c r="M21" s="6">
        <v>0</v>
      </c>
      <c r="N21" s="6"/>
      <c r="O21" s="41">
        <f t="shared" si="1"/>
        <v>0</v>
      </c>
      <c r="P21" s="6">
        <v>75</v>
      </c>
      <c r="Q21" s="6">
        <v>60</v>
      </c>
      <c r="R21" s="6">
        <v>0</v>
      </c>
      <c r="S21" s="41">
        <f t="shared" si="2"/>
        <v>45</v>
      </c>
      <c r="T21" s="6">
        <v>31</v>
      </c>
      <c r="U21" s="27">
        <v>18</v>
      </c>
      <c r="V21" s="25">
        <f t="shared" si="3"/>
        <v>49</v>
      </c>
      <c r="W21" s="27">
        <v>3</v>
      </c>
      <c r="X21" s="25">
        <f>MIN(100,K21*0.15+O21*0.1+S21*0.15+V21*0.6)+Table1[[#This Row],[EK]]</f>
        <v>50.9</v>
      </c>
    </row>
    <row r="22" spans="1:25" s="32" customFormat="1" ht="12.6" customHeight="1" x14ac:dyDescent="0.25">
      <c r="A22" s="45"/>
      <c r="B22" s="3" t="s">
        <v>26</v>
      </c>
      <c r="C22" s="11">
        <v>0</v>
      </c>
      <c r="D22" s="7">
        <v>2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27">
        <v>0</v>
      </c>
      <c r="K22" s="12">
        <f t="shared" si="0"/>
        <v>16.666666666666668</v>
      </c>
      <c r="L22" s="6">
        <v>0</v>
      </c>
      <c r="M22" s="6">
        <v>0</v>
      </c>
      <c r="N22" s="6"/>
      <c r="O22" s="41">
        <f t="shared" si="1"/>
        <v>0</v>
      </c>
      <c r="P22" s="6">
        <v>0</v>
      </c>
      <c r="Q22" s="6">
        <v>0</v>
      </c>
      <c r="R22" s="6">
        <v>0</v>
      </c>
      <c r="S22" s="41">
        <f t="shared" si="2"/>
        <v>0</v>
      </c>
      <c r="T22" s="60">
        <v>48</v>
      </c>
      <c r="U22" s="27">
        <v>18</v>
      </c>
      <c r="V22" s="25">
        <f t="shared" si="3"/>
        <v>66</v>
      </c>
      <c r="W22" s="27">
        <v>3</v>
      </c>
      <c r="X22" s="25">
        <f>MIN(100,K22*0.15+O22*0.1+S22*0.15+V22*0.6)+Table1[[#This Row],[EK]]</f>
        <v>45.1</v>
      </c>
    </row>
    <row r="23" spans="1:25" s="32" customFormat="1" ht="12.6" customHeight="1" x14ac:dyDescent="0.25">
      <c r="A23" s="45"/>
      <c r="B23" s="3" t="s">
        <v>27</v>
      </c>
      <c r="C23" s="11">
        <v>0</v>
      </c>
      <c r="D23" s="7">
        <v>2</v>
      </c>
      <c r="E23" s="7">
        <v>1</v>
      </c>
      <c r="F23" s="7">
        <v>0</v>
      </c>
      <c r="G23" s="7">
        <v>0</v>
      </c>
      <c r="H23" s="7">
        <v>0</v>
      </c>
      <c r="I23" s="29">
        <v>0</v>
      </c>
      <c r="J23" s="27">
        <v>0</v>
      </c>
      <c r="K23" s="12">
        <f t="shared" si="0"/>
        <v>25</v>
      </c>
      <c r="L23" s="6">
        <v>0</v>
      </c>
      <c r="M23" s="6">
        <v>0</v>
      </c>
      <c r="N23" s="6"/>
      <c r="O23" s="41">
        <f t="shared" si="1"/>
        <v>0</v>
      </c>
      <c r="P23" s="6">
        <v>25</v>
      </c>
      <c r="Q23" s="6">
        <v>0</v>
      </c>
      <c r="R23" s="6">
        <v>0</v>
      </c>
      <c r="S23" s="41">
        <f t="shared" si="2"/>
        <v>8.3333333333333339</v>
      </c>
      <c r="T23" s="60">
        <v>43</v>
      </c>
      <c r="U23" s="27">
        <v>18</v>
      </c>
      <c r="V23" s="25">
        <f t="shared" si="3"/>
        <v>61</v>
      </c>
      <c r="W23" s="27">
        <v>3</v>
      </c>
      <c r="X23" s="25">
        <f>MIN(100,K23*0.15+O23*0.1+S23*0.15+V23*0.6)+Table1[[#This Row],[EK]]</f>
        <v>44.6</v>
      </c>
    </row>
    <row r="24" spans="1:25" s="32" customFormat="1" ht="12.6" customHeight="1" x14ac:dyDescent="0.25">
      <c r="A24" s="46"/>
      <c r="B24" s="3" t="s">
        <v>55</v>
      </c>
      <c r="C24" s="11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29">
        <v>0</v>
      </c>
      <c r="J24" s="27">
        <v>0</v>
      </c>
      <c r="K24" s="12">
        <f t="shared" si="0"/>
        <v>0</v>
      </c>
      <c r="L24" s="6">
        <v>0</v>
      </c>
      <c r="M24" s="6">
        <v>0</v>
      </c>
      <c r="N24" s="6"/>
      <c r="O24" s="41">
        <f t="shared" si="1"/>
        <v>0</v>
      </c>
      <c r="P24" s="6">
        <v>0</v>
      </c>
      <c r="Q24" s="6">
        <v>0</v>
      </c>
      <c r="R24" s="6">
        <v>0</v>
      </c>
      <c r="S24" s="41">
        <f t="shared" si="2"/>
        <v>0</v>
      </c>
      <c r="T24" s="60">
        <v>51</v>
      </c>
      <c r="U24" s="27">
        <v>18</v>
      </c>
      <c r="V24" s="65">
        <f t="shared" si="3"/>
        <v>69</v>
      </c>
      <c r="W24" s="27">
        <v>3</v>
      </c>
      <c r="X24" s="25">
        <f>MIN(100,K24*0.15+O24*0.1+S24*0.15+V24*0.6)+Table1[[#This Row],[EK]]</f>
        <v>44.4</v>
      </c>
    </row>
    <row r="25" spans="1:25" s="32" customFormat="1" ht="12.6" customHeight="1" x14ac:dyDescent="0.25">
      <c r="A25" s="46"/>
      <c r="B25" s="3" t="s">
        <v>38</v>
      </c>
      <c r="C25" s="11">
        <v>0</v>
      </c>
      <c r="D25" s="7">
        <v>0</v>
      </c>
      <c r="E25" s="7">
        <v>1.8</v>
      </c>
      <c r="F25" s="7">
        <v>2</v>
      </c>
      <c r="G25" s="7">
        <v>2</v>
      </c>
      <c r="H25" s="7">
        <v>0</v>
      </c>
      <c r="I25" s="29">
        <v>0</v>
      </c>
      <c r="J25" s="27">
        <v>0</v>
      </c>
      <c r="K25" s="12">
        <f t="shared" si="0"/>
        <v>48.333333333333336</v>
      </c>
      <c r="L25" s="6">
        <v>0</v>
      </c>
      <c r="M25" s="6">
        <v>0</v>
      </c>
      <c r="N25" s="6"/>
      <c r="O25" s="41">
        <f t="shared" si="1"/>
        <v>0</v>
      </c>
      <c r="P25" s="6">
        <v>50</v>
      </c>
      <c r="Q25" s="6">
        <v>0</v>
      </c>
      <c r="R25" s="6">
        <v>0</v>
      </c>
      <c r="S25" s="41">
        <f t="shared" si="2"/>
        <v>16.666666666666668</v>
      </c>
      <c r="T25" s="60">
        <v>32</v>
      </c>
      <c r="U25" s="27">
        <v>18</v>
      </c>
      <c r="V25" s="25">
        <f t="shared" si="3"/>
        <v>50</v>
      </c>
      <c r="W25" s="27">
        <v>3</v>
      </c>
      <c r="X25" s="25">
        <f>MIN(100,K25*0.15+O25*0.1+S25*0.15+V25*0.6)+Table1[[#This Row],[EK]]</f>
        <v>42.75</v>
      </c>
    </row>
    <row r="26" spans="1:25" s="32" customFormat="1" ht="12.6" customHeight="1" x14ac:dyDescent="0.25">
      <c r="A26" s="46"/>
      <c r="B26" s="3" t="s">
        <v>54</v>
      </c>
      <c r="C26" s="11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29">
        <v>0</v>
      </c>
      <c r="J26" s="27">
        <v>0</v>
      </c>
      <c r="K26" s="63"/>
      <c r="L26" s="6">
        <v>0</v>
      </c>
      <c r="M26" s="6">
        <v>0</v>
      </c>
      <c r="N26" s="6"/>
      <c r="O26" s="41">
        <f t="shared" si="1"/>
        <v>0</v>
      </c>
      <c r="P26" s="6">
        <v>0</v>
      </c>
      <c r="Q26" s="6">
        <v>0</v>
      </c>
      <c r="R26" s="6">
        <v>0</v>
      </c>
      <c r="S26" s="41">
        <f t="shared" si="2"/>
        <v>0</v>
      </c>
      <c r="T26" s="60">
        <v>47</v>
      </c>
      <c r="U26" s="27">
        <v>18</v>
      </c>
      <c r="V26" s="25">
        <f t="shared" si="3"/>
        <v>65</v>
      </c>
      <c r="W26" s="27">
        <v>3</v>
      </c>
      <c r="X26" s="25">
        <f>MIN(100,K26*0.15+O26*0.1+S26*0.15+V26*0.6)+Table1[[#This Row],[EK]]</f>
        <v>42</v>
      </c>
    </row>
    <row r="27" spans="1:25" s="33" customFormat="1" ht="12.6" customHeight="1" x14ac:dyDescent="0.25">
      <c r="A27" s="61"/>
      <c r="B27" s="62" t="s">
        <v>57</v>
      </c>
      <c r="C27" s="52">
        <v>1</v>
      </c>
      <c r="D27" s="53">
        <v>1.9</v>
      </c>
      <c r="E27" s="53">
        <v>0</v>
      </c>
      <c r="F27" s="53">
        <v>1.5</v>
      </c>
      <c r="G27" s="53">
        <v>0</v>
      </c>
      <c r="H27" s="53">
        <v>0</v>
      </c>
      <c r="I27" s="54">
        <v>0</v>
      </c>
      <c r="J27" s="55">
        <v>0</v>
      </c>
      <c r="K27" s="64">
        <f t="shared" ref="K27:K32" si="4">SUM(C27:I27)*50/(K$1-J27)</f>
        <v>36.666666666666671</v>
      </c>
      <c r="L27" s="56">
        <v>0</v>
      </c>
      <c r="M27" s="56">
        <v>0</v>
      </c>
      <c r="N27" s="56"/>
      <c r="O27" s="41">
        <f t="shared" si="1"/>
        <v>0</v>
      </c>
      <c r="P27" s="56">
        <v>0</v>
      </c>
      <c r="Q27" s="56">
        <v>0</v>
      </c>
      <c r="R27" s="56">
        <v>0</v>
      </c>
      <c r="S27" s="41">
        <f t="shared" si="2"/>
        <v>0</v>
      </c>
      <c r="T27" s="60">
        <v>35</v>
      </c>
      <c r="U27" s="27">
        <v>18</v>
      </c>
      <c r="V27" s="25">
        <f t="shared" si="3"/>
        <v>53</v>
      </c>
      <c r="W27" s="27">
        <v>3</v>
      </c>
      <c r="X27" s="25">
        <f>MIN(100,K27*0.15+O27*0.1+S27*0.15+V27*0.6)+Table1[[#This Row],[EK]]</f>
        <v>40.299999999999997</v>
      </c>
      <c r="Y27" s="32"/>
    </row>
    <row r="28" spans="1:25" s="33" customFormat="1" ht="12.6" customHeight="1" x14ac:dyDescent="0.25">
      <c r="A28" s="46"/>
      <c r="B28" s="3" t="s">
        <v>56</v>
      </c>
      <c r="C28" s="11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29">
        <v>0</v>
      </c>
      <c r="J28" s="27">
        <v>0</v>
      </c>
      <c r="K28" s="64">
        <f t="shared" si="4"/>
        <v>0</v>
      </c>
      <c r="L28" s="6">
        <v>0</v>
      </c>
      <c r="M28" s="6">
        <v>0</v>
      </c>
      <c r="N28" s="6"/>
      <c r="O28" s="41">
        <f t="shared" si="1"/>
        <v>0</v>
      </c>
      <c r="P28" s="6">
        <v>0</v>
      </c>
      <c r="Q28" s="6">
        <v>0</v>
      </c>
      <c r="R28" s="6">
        <v>0</v>
      </c>
      <c r="S28" s="41">
        <f t="shared" si="2"/>
        <v>0</v>
      </c>
      <c r="T28" s="41">
        <v>43</v>
      </c>
      <c r="U28" s="27">
        <v>18</v>
      </c>
      <c r="V28" s="65">
        <f t="shared" si="3"/>
        <v>61</v>
      </c>
      <c r="W28" s="27">
        <v>3</v>
      </c>
      <c r="X28" s="25">
        <f>MIN(100,K28*0.15+O28*0.1+S28*0.15+V28*0.6)+Table1[[#This Row],[EK]]</f>
        <v>39.6</v>
      </c>
      <c r="Y28" s="32"/>
    </row>
    <row r="29" spans="1:25" s="33" customFormat="1" ht="12.6" customHeight="1" x14ac:dyDescent="0.25">
      <c r="A29" s="61"/>
      <c r="B29" s="62" t="s">
        <v>25</v>
      </c>
      <c r="C29" s="52">
        <v>0</v>
      </c>
      <c r="D29" s="53">
        <v>2</v>
      </c>
      <c r="E29" s="53">
        <v>0</v>
      </c>
      <c r="F29" s="53">
        <v>0</v>
      </c>
      <c r="G29" s="53">
        <v>2</v>
      </c>
      <c r="H29" s="53">
        <v>0</v>
      </c>
      <c r="I29" s="53">
        <v>0</v>
      </c>
      <c r="J29" s="55">
        <v>0</v>
      </c>
      <c r="K29" s="64">
        <f t="shared" si="4"/>
        <v>33.333333333333336</v>
      </c>
      <c r="L29" s="56">
        <v>0</v>
      </c>
      <c r="M29" s="56">
        <v>0</v>
      </c>
      <c r="N29" s="56"/>
      <c r="O29" s="41">
        <f t="shared" si="1"/>
        <v>0</v>
      </c>
      <c r="P29" s="56">
        <v>0</v>
      </c>
      <c r="Q29" s="56">
        <v>0</v>
      </c>
      <c r="R29" s="56">
        <v>0</v>
      </c>
      <c r="S29" s="41">
        <f t="shared" si="2"/>
        <v>0</v>
      </c>
      <c r="T29" s="57">
        <v>31</v>
      </c>
      <c r="U29" s="55">
        <v>18</v>
      </c>
      <c r="V29" s="67">
        <f t="shared" si="3"/>
        <v>49</v>
      </c>
      <c r="W29" s="27">
        <v>3</v>
      </c>
      <c r="X29" s="25">
        <f>MIN(100,K29*0.15+O29*0.1+S29*0.15+V29*0.6)+Table1[[#This Row],[EK]]</f>
        <v>37.4</v>
      </c>
      <c r="Y29" s="32"/>
    </row>
    <row r="30" spans="1:25" s="33" customFormat="1" ht="12.6" customHeight="1" x14ac:dyDescent="0.25">
      <c r="A30" s="46"/>
      <c r="B30" s="3" t="s">
        <v>59</v>
      </c>
      <c r="C30" s="11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29">
        <v>0</v>
      </c>
      <c r="J30" s="27"/>
      <c r="K30" s="64">
        <f t="shared" si="4"/>
        <v>0</v>
      </c>
      <c r="L30" s="6">
        <v>0</v>
      </c>
      <c r="M30" s="6">
        <v>0</v>
      </c>
      <c r="N30" s="6"/>
      <c r="O30" s="41">
        <f t="shared" si="1"/>
        <v>0</v>
      </c>
      <c r="P30" s="6">
        <v>0</v>
      </c>
      <c r="Q30" s="6">
        <v>0</v>
      </c>
      <c r="R30" s="6">
        <v>0</v>
      </c>
      <c r="S30" s="41">
        <f t="shared" si="2"/>
        <v>0</v>
      </c>
      <c r="T30" s="41">
        <v>0</v>
      </c>
      <c r="U30" s="55">
        <v>0</v>
      </c>
      <c r="V30" s="65">
        <f t="shared" si="3"/>
        <v>0</v>
      </c>
      <c r="W30" s="27"/>
      <c r="X30" s="25">
        <f>MIN(100,K30*0.15+O30*0.1+S30*0.15+V30*0.6)+Table1[[#This Row],[EK]]</f>
        <v>0</v>
      </c>
      <c r="Y30" s="32"/>
    </row>
    <row r="31" spans="1:25" s="33" customFormat="1" ht="12.6" customHeight="1" x14ac:dyDescent="0.25">
      <c r="A31" s="46"/>
      <c r="B31" s="3" t="s">
        <v>58</v>
      </c>
      <c r="C31" s="11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29">
        <v>0</v>
      </c>
      <c r="J31" s="27"/>
      <c r="K31" s="64">
        <f t="shared" si="4"/>
        <v>0</v>
      </c>
      <c r="L31" s="6">
        <v>0</v>
      </c>
      <c r="M31" s="6">
        <v>0</v>
      </c>
      <c r="N31" s="6"/>
      <c r="O31" s="41">
        <f t="shared" si="1"/>
        <v>0</v>
      </c>
      <c r="P31" s="6">
        <v>0</v>
      </c>
      <c r="Q31" s="6">
        <v>0</v>
      </c>
      <c r="R31" s="6">
        <v>0</v>
      </c>
      <c r="S31" s="41">
        <f t="shared" si="2"/>
        <v>0</v>
      </c>
      <c r="T31" s="41">
        <v>0</v>
      </c>
      <c r="U31" s="27">
        <v>0</v>
      </c>
      <c r="V31" s="65">
        <f t="shared" si="3"/>
        <v>0</v>
      </c>
      <c r="W31" s="27"/>
      <c r="X31" s="25">
        <f>MIN(100,K31*0.15+O31*0.1+S31*0.15+V31*0.6)+Table1[[#This Row],[EK]]</f>
        <v>0</v>
      </c>
      <c r="Y31" s="32"/>
    </row>
    <row r="32" spans="1:25" s="33" customFormat="1" ht="12.6" customHeight="1" x14ac:dyDescent="0.25">
      <c r="A32" s="51"/>
      <c r="B32" s="62"/>
      <c r="C32" s="52"/>
      <c r="D32" s="53"/>
      <c r="E32" s="53"/>
      <c r="F32" s="53"/>
      <c r="G32" s="53"/>
      <c r="H32" s="53"/>
      <c r="I32" s="54"/>
      <c r="J32" s="55"/>
      <c r="K32" s="64">
        <f t="shared" si="4"/>
        <v>0</v>
      </c>
      <c r="L32" s="56"/>
      <c r="M32" s="56"/>
      <c r="N32" s="56"/>
      <c r="O32" s="41">
        <f t="shared" si="1"/>
        <v>0</v>
      </c>
      <c r="P32" s="56"/>
      <c r="Q32" s="56"/>
      <c r="R32" s="56"/>
      <c r="S32" s="41">
        <f t="shared" si="2"/>
        <v>0</v>
      </c>
      <c r="T32" s="57"/>
      <c r="U32" s="55">
        <v>0</v>
      </c>
      <c r="V32" s="66">
        <f t="shared" si="3"/>
        <v>0</v>
      </c>
      <c r="W32" s="27"/>
      <c r="X32" s="25">
        <f>MIN(100,K32*0.15+O32*0.1+S32*0.15+V32*0.6)+Table1[[#This Row],[EK]]</f>
        <v>0</v>
      </c>
      <c r="Y32" s="32"/>
    </row>
    <row r="33" spans="1:20" ht="12.6" customHeight="1" x14ac:dyDescent="0.25">
      <c r="A33" s="8"/>
      <c r="B33" s="8"/>
      <c r="C33" s="8"/>
      <c r="D33" s="8"/>
      <c r="E33" s="8"/>
      <c r="F33" s="8"/>
      <c r="I33" s="3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I34" s="3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I35" s="3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I36" s="3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I37" s="3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I38" s="3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I39" s="3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I40" s="3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I41" s="3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I42" s="3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I43" s="3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I44" s="3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I45" s="3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I46" s="3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I47" s="3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I48" s="3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I49" s="3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I50" s="3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I51" s="3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I52" s="3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I53" s="3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I54" s="3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I55" s="3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I56" s="3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I57" s="3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I58" s="3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I59" s="3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I60" s="3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I61" s="3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I62" s="3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I63" s="3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I64" s="3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I65" s="3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I66" s="3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I67" s="3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I68" s="3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I69" s="3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I70" s="3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I71" s="3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I72" s="3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I73" s="3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I74" s="3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</sheetData>
  <sortState ref="A3:AB27">
    <sortCondition descending="1" ref="X2"/>
  </sortState>
  <mergeCells count="4">
    <mergeCell ref="C1:J1"/>
    <mergeCell ref="T1:V1"/>
    <mergeCell ref="L1:N1"/>
    <mergeCell ref="P1:R1"/>
  </mergeCells>
  <conditionalFormatting sqref="C3:I32">
    <cfRule type="cellIs" dxfId="194" priority="153" operator="between">
      <formula>0.1</formula>
      <formula>1.99</formula>
    </cfRule>
    <cfRule type="cellIs" dxfId="193" priority="154" operator="equal">
      <formula>0</formula>
    </cfRule>
    <cfRule type="cellIs" dxfId="192" priority="155" operator="equal">
      <formula>2</formula>
    </cfRule>
  </conditionalFormatting>
  <conditionalFormatting sqref="V3:V32">
    <cfRule type="cellIs" dxfId="191" priority="144" operator="between">
      <formula>0.1</formula>
      <formula>59.9</formula>
    </cfRule>
    <cfRule type="cellIs" dxfId="190" priority="145" operator="equal">
      <formula>0</formula>
    </cfRule>
    <cfRule type="cellIs" dxfId="189" priority="146" operator="between">
      <formula>60</formula>
      <formula>79</formula>
    </cfRule>
    <cfRule type="cellIs" dxfId="188" priority="147" operator="between">
      <formula>80</formula>
      <formula>100</formula>
    </cfRule>
  </conditionalFormatting>
  <conditionalFormatting sqref="S3:S32 K3:K32 O3:O32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T3:T19">
    <cfRule type="cellIs" dxfId="187" priority="131" operator="between">
      <formula>0.1</formula>
      <formula>59.9</formula>
    </cfRule>
    <cfRule type="cellIs" dxfId="186" priority="132" operator="equal">
      <formula>0</formula>
    </cfRule>
    <cfRule type="cellIs" dxfId="185" priority="133" operator="between">
      <formula>60</formula>
      <formula>79</formula>
    </cfRule>
    <cfRule type="cellIs" dxfId="184" priority="134" operator="between">
      <formula>80</formula>
      <formula>100</formula>
    </cfRule>
  </conditionalFormatting>
  <conditionalFormatting sqref="P3:Q20">
    <cfRule type="cellIs" dxfId="183" priority="127" operator="between">
      <formula>0.1</formula>
      <formula>59.9</formula>
    </cfRule>
    <cfRule type="cellIs" dxfId="182" priority="128" operator="equal">
      <formula>0</formula>
    </cfRule>
    <cfRule type="cellIs" dxfId="181" priority="129" operator="between">
      <formula>60</formula>
      <formula>79</formula>
    </cfRule>
    <cfRule type="cellIs" dxfId="180" priority="130" operator="between">
      <formula>80</formula>
      <formula>100</formula>
    </cfRule>
  </conditionalFormatting>
  <conditionalFormatting sqref="P27:Q27 P21:P26 Q23:Q26 Q21">
    <cfRule type="cellIs" dxfId="179" priority="123" operator="between">
      <formula>0.1</formula>
      <formula>59.9</formula>
    </cfRule>
    <cfRule type="cellIs" dxfId="178" priority="124" operator="equal">
      <formula>0</formula>
    </cfRule>
    <cfRule type="cellIs" dxfId="177" priority="125" operator="between">
      <formula>60</formula>
      <formula>79</formula>
    </cfRule>
    <cfRule type="cellIs" dxfId="176" priority="126" operator="between">
      <formula>80</formula>
      <formula>100</formula>
    </cfRule>
  </conditionalFormatting>
  <conditionalFormatting sqref="Q22">
    <cfRule type="cellIs" dxfId="175" priority="119" operator="between">
      <formula>0.1</formula>
      <formula>59.9</formula>
    </cfRule>
    <cfRule type="cellIs" dxfId="174" priority="120" operator="equal">
      <formula>0</formula>
    </cfRule>
    <cfRule type="cellIs" dxfId="173" priority="121" operator="between">
      <formula>60</formula>
      <formula>79</formula>
    </cfRule>
    <cfRule type="cellIs" dxfId="172" priority="122" operator="between">
      <formula>80</formula>
      <formula>100</formula>
    </cfRule>
  </conditionalFormatting>
  <conditionalFormatting sqref="L3:N32">
    <cfRule type="cellIs" dxfId="171" priority="115" operator="between">
      <formula>0.1</formula>
      <formula>59.9</formula>
    </cfRule>
    <cfRule type="cellIs" dxfId="170" priority="116" operator="equal">
      <formula>0</formula>
    </cfRule>
    <cfRule type="cellIs" dxfId="169" priority="117" operator="between">
      <formula>60</formula>
      <formula>79</formula>
    </cfRule>
    <cfRule type="cellIs" dxfId="168" priority="118" operator="between">
      <formula>80</formula>
      <formula>100</formula>
    </cfRule>
  </conditionalFormatting>
  <conditionalFormatting sqref="R3:R32">
    <cfRule type="cellIs" dxfId="167" priority="111" operator="between">
      <formula>0.1</formula>
      <formula>59.9</formula>
    </cfRule>
    <cfRule type="cellIs" dxfId="166" priority="112" operator="equal">
      <formula>0</formula>
    </cfRule>
    <cfRule type="cellIs" dxfId="165" priority="113" operator="between">
      <formula>60</formula>
      <formula>79</formula>
    </cfRule>
    <cfRule type="cellIs" dxfId="164" priority="114" operator="between">
      <formula>80</formula>
      <formula>100</formula>
    </cfRule>
  </conditionalFormatting>
  <conditionalFormatting sqref="T20:T27">
    <cfRule type="cellIs" dxfId="163" priority="107" operator="between">
      <formula>0.1</formula>
      <formula>59.9</formula>
    </cfRule>
    <cfRule type="cellIs" dxfId="162" priority="108" operator="equal">
      <formula>0</formula>
    </cfRule>
    <cfRule type="cellIs" dxfId="161" priority="109" operator="between">
      <formula>60</formula>
      <formula>79</formula>
    </cfRule>
    <cfRule type="cellIs" dxfId="160" priority="110" operator="between">
      <formula>80</formula>
      <formula>100</formula>
    </cfRule>
  </conditionalFormatting>
  <conditionalFormatting sqref="C28:I28">
    <cfRule type="cellIs" dxfId="159" priority="102" operator="between">
      <formula>0.1</formula>
      <formula>1.99</formula>
    </cfRule>
    <cfRule type="cellIs" dxfId="158" priority="103" operator="equal">
      <formula>0</formula>
    </cfRule>
    <cfRule type="cellIs" dxfId="157" priority="104" operator="equal">
      <formula>2</formula>
    </cfRule>
  </conditionalFormatting>
  <conditionalFormatting sqref="V28">
    <cfRule type="cellIs" dxfId="156" priority="98" operator="between">
      <formula>0.1</formula>
      <formula>59.9</formula>
    </cfRule>
    <cfRule type="cellIs" dxfId="155" priority="99" operator="equal">
      <formula>0</formula>
    </cfRule>
    <cfRule type="cellIs" dxfId="154" priority="100" operator="between">
      <formula>60</formula>
      <formula>79</formula>
    </cfRule>
    <cfRule type="cellIs" dxfId="153" priority="101" operator="between">
      <formula>80</formula>
      <formula>100</formula>
    </cfRule>
  </conditionalFormatting>
  <conditionalFormatting sqref="K28 O28 S28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{EA8BEF0D-873B-4BA9-B27D-79925A3E734F}</x14:id>
        </ext>
      </extLst>
    </cfRule>
  </conditionalFormatting>
  <conditionalFormatting sqref="P28:Q28">
    <cfRule type="cellIs" dxfId="152" priority="94" operator="between">
      <formula>0.1</formula>
      <formula>59.9</formula>
    </cfRule>
    <cfRule type="cellIs" dxfId="151" priority="95" operator="equal">
      <formula>0</formula>
    </cfRule>
    <cfRule type="cellIs" dxfId="150" priority="96" operator="between">
      <formula>60</formula>
      <formula>79</formula>
    </cfRule>
    <cfRule type="cellIs" dxfId="149" priority="97" operator="between">
      <formula>80</formula>
      <formula>100</formula>
    </cfRule>
  </conditionalFormatting>
  <conditionalFormatting sqref="L28:N28">
    <cfRule type="cellIs" dxfId="148" priority="90" operator="between">
      <formula>0.1</formula>
      <formula>59.9</formula>
    </cfRule>
    <cfRule type="cellIs" dxfId="147" priority="91" operator="equal">
      <formula>0</formula>
    </cfRule>
    <cfRule type="cellIs" dxfId="146" priority="92" operator="between">
      <formula>60</formula>
      <formula>79</formula>
    </cfRule>
    <cfRule type="cellIs" dxfId="145" priority="93" operator="between">
      <formula>80</formula>
      <formula>100</formula>
    </cfRule>
  </conditionalFormatting>
  <conditionalFormatting sqref="R28">
    <cfRule type="cellIs" dxfId="144" priority="86" operator="between">
      <formula>0.1</formula>
      <formula>59.9</formula>
    </cfRule>
    <cfRule type="cellIs" dxfId="143" priority="87" operator="equal">
      <formula>0</formula>
    </cfRule>
    <cfRule type="cellIs" dxfId="142" priority="88" operator="between">
      <formula>60</formula>
      <formula>79</formula>
    </cfRule>
    <cfRule type="cellIs" dxfId="141" priority="89" operator="between">
      <formula>80</formula>
      <formula>100</formula>
    </cfRule>
  </conditionalFormatting>
  <conditionalFormatting sqref="T28">
    <cfRule type="cellIs" dxfId="140" priority="82" operator="between">
      <formula>0.1</formula>
      <formula>59.9</formula>
    </cfRule>
    <cfRule type="cellIs" dxfId="139" priority="83" operator="equal">
      <formula>0</formula>
    </cfRule>
    <cfRule type="cellIs" dxfId="138" priority="84" operator="between">
      <formula>60</formula>
      <formula>79</formula>
    </cfRule>
    <cfRule type="cellIs" dxfId="137" priority="85" operator="between">
      <formula>80</formula>
      <formula>100</formula>
    </cfRule>
  </conditionalFormatting>
  <conditionalFormatting sqref="C29:I30">
    <cfRule type="cellIs" dxfId="136" priority="77" operator="between">
      <formula>0.1</formula>
      <formula>1.99</formula>
    </cfRule>
    <cfRule type="cellIs" dxfId="135" priority="78" operator="equal">
      <formula>0</formula>
    </cfRule>
    <cfRule type="cellIs" dxfId="134" priority="79" operator="equal">
      <formula>2</formula>
    </cfRule>
  </conditionalFormatting>
  <conditionalFormatting sqref="V29:V30">
    <cfRule type="cellIs" dxfId="133" priority="73" operator="between">
      <formula>0.1</formula>
      <formula>59.9</formula>
    </cfRule>
    <cfRule type="cellIs" dxfId="132" priority="74" operator="equal">
      <formula>0</formula>
    </cfRule>
    <cfRule type="cellIs" dxfId="131" priority="75" operator="between">
      <formula>60</formula>
      <formula>79</formula>
    </cfRule>
    <cfRule type="cellIs" dxfId="130" priority="76" operator="between">
      <formula>80</formula>
      <formula>100</formula>
    </cfRule>
  </conditionalFormatting>
  <conditionalFormatting sqref="O29:O30 S29:S30 K29:K3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{748DCDFD-2F10-4C25-8B1C-1998D9B04FA8}</x14:id>
        </ext>
      </extLst>
    </cfRule>
  </conditionalFormatting>
  <conditionalFormatting sqref="P29:Q30">
    <cfRule type="cellIs" dxfId="129" priority="69" operator="between">
      <formula>0.1</formula>
      <formula>59.9</formula>
    </cfRule>
    <cfRule type="cellIs" dxfId="128" priority="70" operator="equal">
      <formula>0</formula>
    </cfRule>
    <cfRule type="cellIs" dxfId="127" priority="71" operator="between">
      <formula>60</formula>
      <formula>79</formula>
    </cfRule>
    <cfRule type="cellIs" dxfId="126" priority="72" operator="between">
      <formula>80</formula>
      <formula>100</formula>
    </cfRule>
  </conditionalFormatting>
  <conditionalFormatting sqref="L29:N30">
    <cfRule type="cellIs" dxfId="125" priority="65" operator="between">
      <formula>0.1</formula>
      <formula>59.9</formula>
    </cfRule>
    <cfRule type="cellIs" dxfId="124" priority="66" operator="equal">
      <formula>0</formula>
    </cfRule>
    <cfRule type="cellIs" dxfId="123" priority="67" operator="between">
      <formula>60</formula>
      <formula>79</formula>
    </cfRule>
    <cfRule type="cellIs" dxfId="122" priority="68" operator="between">
      <formula>80</formula>
      <formula>100</formula>
    </cfRule>
  </conditionalFormatting>
  <conditionalFormatting sqref="R29:R30">
    <cfRule type="cellIs" dxfId="121" priority="61" operator="between">
      <formula>0.1</formula>
      <formula>59.9</formula>
    </cfRule>
    <cfRule type="cellIs" dxfId="120" priority="62" operator="equal">
      <formula>0</formula>
    </cfRule>
    <cfRule type="cellIs" dxfId="119" priority="63" operator="between">
      <formula>60</formula>
      <formula>79</formula>
    </cfRule>
    <cfRule type="cellIs" dxfId="118" priority="64" operator="between">
      <formula>80</formula>
      <formula>100</formula>
    </cfRule>
  </conditionalFormatting>
  <conditionalFormatting sqref="T29:T30">
    <cfRule type="cellIs" dxfId="117" priority="57" operator="between">
      <formula>0.1</formula>
      <formula>59.9</formula>
    </cfRule>
    <cfRule type="cellIs" dxfId="116" priority="58" operator="equal">
      <formula>0</formula>
    </cfRule>
    <cfRule type="cellIs" dxfId="115" priority="59" operator="between">
      <formula>60</formula>
      <formula>79</formula>
    </cfRule>
    <cfRule type="cellIs" dxfId="114" priority="60" operator="between">
      <formula>80</formula>
      <formula>100</formula>
    </cfRule>
  </conditionalFormatting>
  <conditionalFormatting sqref="C31:I31">
    <cfRule type="cellIs" dxfId="113" priority="52" operator="between">
      <formula>0.1</formula>
      <formula>1.99</formula>
    </cfRule>
    <cfRule type="cellIs" dxfId="112" priority="53" operator="equal">
      <formula>0</formula>
    </cfRule>
    <cfRule type="cellIs" dxfId="111" priority="54" operator="equal">
      <formula>2</formula>
    </cfRule>
  </conditionalFormatting>
  <conditionalFormatting sqref="V31">
    <cfRule type="cellIs" dxfId="110" priority="48" operator="between">
      <formula>0.1</formula>
      <formula>59.9</formula>
    </cfRule>
    <cfRule type="cellIs" dxfId="109" priority="49" operator="equal">
      <formula>0</formula>
    </cfRule>
    <cfRule type="cellIs" dxfId="108" priority="50" operator="between">
      <formula>60</formula>
      <formula>79</formula>
    </cfRule>
    <cfRule type="cellIs" dxfId="107" priority="51" operator="between">
      <formula>80</formula>
      <formula>100</formula>
    </cfRule>
  </conditionalFormatting>
  <conditionalFormatting sqref="O31 K31 S3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{7E494985-865D-4273-BBC8-6ED06FF9F16B}</x14:id>
        </ext>
      </extLst>
    </cfRule>
  </conditionalFormatting>
  <conditionalFormatting sqref="P31:Q31">
    <cfRule type="cellIs" dxfId="106" priority="44" operator="between">
      <formula>0.1</formula>
      <formula>59.9</formula>
    </cfRule>
    <cfRule type="cellIs" dxfId="105" priority="45" operator="equal">
      <formula>0</formula>
    </cfRule>
    <cfRule type="cellIs" dxfId="104" priority="46" operator="between">
      <formula>60</formula>
      <formula>79</formula>
    </cfRule>
    <cfRule type="cellIs" dxfId="103" priority="47" operator="between">
      <formula>80</formula>
      <formula>100</formula>
    </cfRule>
  </conditionalFormatting>
  <conditionalFormatting sqref="L31:N31">
    <cfRule type="cellIs" dxfId="102" priority="40" operator="between">
      <formula>0.1</formula>
      <formula>59.9</formula>
    </cfRule>
    <cfRule type="cellIs" dxfId="101" priority="41" operator="equal">
      <formula>0</formula>
    </cfRule>
    <cfRule type="cellIs" dxfId="100" priority="42" operator="between">
      <formula>60</formula>
      <formula>79</formula>
    </cfRule>
    <cfRule type="cellIs" dxfId="99" priority="43" operator="between">
      <formula>80</formula>
      <formula>100</formula>
    </cfRule>
  </conditionalFormatting>
  <conditionalFormatting sqref="R31">
    <cfRule type="cellIs" dxfId="98" priority="36" operator="between">
      <formula>0.1</formula>
      <formula>59.9</formula>
    </cfRule>
    <cfRule type="cellIs" dxfId="97" priority="37" operator="equal">
      <formula>0</formula>
    </cfRule>
    <cfRule type="cellIs" dxfId="96" priority="38" operator="between">
      <formula>60</formula>
      <formula>79</formula>
    </cfRule>
    <cfRule type="cellIs" dxfId="95" priority="39" operator="between">
      <formula>80</formula>
      <formula>100</formula>
    </cfRule>
  </conditionalFormatting>
  <conditionalFormatting sqref="T31">
    <cfRule type="cellIs" dxfId="94" priority="32" operator="between">
      <formula>0.1</formula>
      <formula>59.9</formula>
    </cfRule>
    <cfRule type="cellIs" dxfId="93" priority="33" operator="equal">
      <formula>0</formula>
    </cfRule>
    <cfRule type="cellIs" dxfId="92" priority="34" operator="between">
      <formula>60</formula>
      <formula>79</formula>
    </cfRule>
    <cfRule type="cellIs" dxfId="91" priority="35" operator="between">
      <formula>80</formula>
      <formula>100</formula>
    </cfRule>
  </conditionalFormatting>
  <conditionalFormatting sqref="C32:I32">
    <cfRule type="cellIs" dxfId="90" priority="27" operator="between">
      <formula>0.1</formula>
      <formula>1.99</formula>
    </cfRule>
    <cfRule type="cellIs" dxfId="89" priority="28" operator="equal">
      <formula>0</formula>
    </cfRule>
    <cfRule type="cellIs" dxfId="88" priority="29" operator="equal">
      <formula>2</formula>
    </cfRule>
  </conditionalFormatting>
  <conditionalFormatting sqref="V32">
    <cfRule type="cellIs" dxfId="87" priority="23" operator="between">
      <formula>0.1</formula>
      <formula>59.9</formula>
    </cfRule>
    <cfRule type="cellIs" dxfId="86" priority="24" operator="equal">
      <formula>0</formula>
    </cfRule>
    <cfRule type="cellIs" dxfId="85" priority="25" operator="between">
      <formula>60</formula>
      <formula>79</formula>
    </cfRule>
    <cfRule type="cellIs" dxfId="84" priority="26" operator="between">
      <formula>80</formula>
      <formula>100</formula>
    </cfRule>
  </conditionalFormatting>
  <conditionalFormatting sqref="O32 K32 S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{6CDD8B9E-C18A-4A83-9F52-9446949DECDA}</x14:id>
        </ext>
      </extLst>
    </cfRule>
  </conditionalFormatting>
  <conditionalFormatting sqref="P32:Q32">
    <cfRule type="cellIs" dxfId="83" priority="19" operator="between">
      <formula>0.1</formula>
      <formula>59.9</formula>
    </cfRule>
    <cfRule type="cellIs" dxfId="82" priority="20" operator="equal">
      <formula>0</formula>
    </cfRule>
    <cfRule type="cellIs" dxfId="81" priority="21" operator="between">
      <formula>60</formula>
      <formula>79</formula>
    </cfRule>
    <cfRule type="cellIs" dxfId="80" priority="22" operator="between">
      <formula>80</formula>
      <formula>100</formula>
    </cfRule>
  </conditionalFormatting>
  <conditionalFormatting sqref="L32:N32">
    <cfRule type="cellIs" dxfId="79" priority="15" operator="between">
      <formula>0.1</formula>
      <formula>59.9</formula>
    </cfRule>
    <cfRule type="cellIs" dxfId="78" priority="16" operator="equal">
      <formula>0</formula>
    </cfRule>
    <cfRule type="cellIs" dxfId="77" priority="17" operator="between">
      <formula>60</formula>
      <formula>79</formula>
    </cfRule>
    <cfRule type="cellIs" dxfId="76" priority="18" operator="between">
      <formula>80</formula>
      <formula>100</formula>
    </cfRule>
  </conditionalFormatting>
  <conditionalFormatting sqref="R32">
    <cfRule type="cellIs" dxfId="75" priority="11" operator="between">
      <formula>0.1</formula>
      <formula>59.9</formula>
    </cfRule>
    <cfRule type="cellIs" dxfId="74" priority="12" operator="equal">
      <formula>0</formula>
    </cfRule>
    <cfRule type="cellIs" dxfId="73" priority="13" operator="between">
      <formula>60</formula>
      <formula>79</formula>
    </cfRule>
    <cfRule type="cellIs" dxfId="72" priority="14" operator="between">
      <formula>80</formula>
      <formula>100</formula>
    </cfRule>
  </conditionalFormatting>
  <conditionalFormatting sqref="T32">
    <cfRule type="cellIs" dxfId="71" priority="7" operator="between">
      <formula>0.1</formula>
      <formula>59.9</formula>
    </cfRule>
    <cfRule type="cellIs" dxfId="70" priority="8" operator="equal">
      <formula>0</formula>
    </cfRule>
    <cfRule type="cellIs" dxfId="69" priority="9" operator="between">
      <formula>60</formula>
      <formula>79</formula>
    </cfRule>
    <cfRule type="cellIs" dxfId="68" priority="10" operator="between">
      <formula>80</formula>
      <formula>100</formula>
    </cfRule>
  </conditionalFormatting>
  <conditionalFormatting sqref="X3:X32">
    <cfRule type="cellIs" dxfId="67" priority="1" operator="between">
      <formula>0.1</formula>
      <formula>59.9</formula>
    </cfRule>
    <cfRule type="cellIs" dxfId="66" priority="2" operator="equal">
      <formula>0</formula>
    </cfRule>
    <cfRule type="cellIs" dxfId="65" priority="3" operator="between">
      <formula>60</formula>
      <formula>79</formula>
    </cfRule>
    <cfRule type="cellIs" dxfId="64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S3:S32 K3:K32 O3:O32</xm:sqref>
        </x14:conditionalFormatting>
        <x14:conditionalFormatting xmlns:xm="http://schemas.microsoft.com/office/excel/2006/main">
          <x14:cfRule type="dataBar" id="{EA8BEF0D-873B-4BA9-B27D-79925A3E7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 O28 S28</xm:sqref>
        </x14:conditionalFormatting>
        <x14:conditionalFormatting xmlns:xm="http://schemas.microsoft.com/office/excel/2006/main">
          <x14:cfRule type="dataBar" id="{748DCDFD-2F10-4C25-8B1C-1998D9B0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O29:O30 S29:S30 K29:K30</xm:sqref>
        </x14:conditionalFormatting>
        <x14:conditionalFormatting xmlns:xm="http://schemas.microsoft.com/office/excel/2006/main">
          <x14:cfRule type="dataBar" id="{7E494985-865D-4273-BBC8-6ED06FF9F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 K31 S31</xm:sqref>
        </x14:conditionalFormatting>
        <x14:conditionalFormatting xmlns:xm="http://schemas.microsoft.com/office/excel/2006/main">
          <x14:cfRule type="dataBar" id="{6CDD8B9E-C18A-4A83-9F52-9446949DE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 K32 S32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78"/>
  <sheetViews>
    <sheetView tabSelected="1" zoomScale="130" zoomScaleNormal="130" workbookViewId="0">
      <pane ySplit="2" topLeftCell="A8" activePane="bottomLeft" state="frozen"/>
      <selection pane="bottomLeft" activeCell="R9" sqref="R9"/>
    </sheetView>
  </sheetViews>
  <sheetFormatPr defaultRowHeight="12.6" customHeight="1" x14ac:dyDescent="0.25"/>
  <cols>
    <col min="1" max="1" width="8.88671875" style="2" customWidth="1"/>
    <col min="2" max="2" width="19.21875" style="2" customWidth="1"/>
    <col min="3" max="3" width="9.109375" style="37" customWidth="1"/>
    <col min="4" max="5" width="3.21875" style="2" bestFit="1" customWidth="1"/>
    <col min="6" max="8" width="2.88671875" style="2" customWidth="1"/>
    <col min="9" max="9" width="3.332031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4" width="9.6640625" style="31" customWidth="1"/>
    <col min="15" max="15" width="6.44140625" style="1" customWidth="1"/>
    <col min="16" max="16" width="7.21875" style="1" customWidth="1"/>
    <col min="17" max="17" width="8.21875" style="40" bestFit="1" customWidth="1"/>
    <col min="18" max="18" width="8.88671875" style="1"/>
    <col min="19" max="21" width="5.77734375" style="1" customWidth="1"/>
    <col min="22" max="16384" width="8.88671875" style="1"/>
  </cols>
  <sheetData>
    <row r="1" spans="1:21" s="4" customFormat="1" ht="31.8" thickBot="1" x14ac:dyDescent="0.3">
      <c r="A1" s="20">
        <v>5</v>
      </c>
      <c r="B1" s="13"/>
      <c r="C1" s="34"/>
      <c r="D1" s="83" t="s">
        <v>73</v>
      </c>
      <c r="E1" s="84"/>
      <c r="F1" s="84"/>
      <c r="G1" s="84"/>
      <c r="H1" s="84"/>
      <c r="I1" s="84"/>
      <c r="J1" s="85"/>
      <c r="K1" s="84" t="s">
        <v>72</v>
      </c>
      <c r="L1" s="85"/>
      <c r="M1" s="68" t="s">
        <v>74</v>
      </c>
      <c r="N1" s="91" t="s">
        <v>71</v>
      </c>
      <c r="O1" s="14" t="s">
        <v>6</v>
      </c>
      <c r="P1" s="14" t="s">
        <v>7</v>
      </c>
      <c r="Q1" s="39"/>
      <c r="S1" s="86" t="s">
        <v>10</v>
      </c>
      <c r="T1" s="86" t="s">
        <v>11</v>
      </c>
      <c r="U1" s="86" t="s">
        <v>12</v>
      </c>
    </row>
    <row r="2" spans="1:21" s="5" customFormat="1" ht="11.4" customHeight="1" x14ac:dyDescent="0.25">
      <c r="A2" s="44" t="s">
        <v>0</v>
      </c>
      <c r="B2" s="16" t="s">
        <v>15</v>
      </c>
      <c r="C2" s="35" t="s">
        <v>2</v>
      </c>
      <c r="D2" s="21" t="s">
        <v>40</v>
      </c>
      <c r="E2" s="18" t="s">
        <v>41</v>
      </c>
      <c r="F2" s="18" t="s">
        <v>42</v>
      </c>
      <c r="G2" s="18" t="s">
        <v>43</v>
      </c>
      <c r="H2" s="18" t="s">
        <v>44</v>
      </c>
      <c r="I2" s="38" t="s">
        <v>9</v>
      </c>
      <c r="J2" s="19" t="s">
        <v>1</v>
      </c>
      <c r="K2" s="18" t="s">
        <v>14</v>
      </c>
      <c r="L2" s="19" t="s">
        <v>68</v>
      </c>
      <c r="M2" s="17" t="s">
        <v>4</v>
      </c>
      <c r="N2" s="75" t="s">
        <v>70</v>
      </c>
      <c r="O2" s="14" t="s">
        <v>3</v>
      </c>
      <c r="P2" s="69" t="s">
        <v>69</v>
      </c>
      <c r="Q2" s="88" t="s">
        <v>75</v>
      </c>
      <c r="S2" s="87"/>
      <c r="T2" s="87"/>
      <c r="U2" s="87"/>
    </row>
    <row r="3" spans="1:21" ht="12.6" customHeight="1" x14ac:dyDescent="0.25">
      <c r="A3" s="45"/>
      <c r="B3" s="3" t="s">
        <v>17</v>
      </c>
      <c r="C3" s="15">
        <v>99.875</v>
      </c>
      <c r="D3" s="22">
        <v>2</v>
      </c>
      <c r="E3" s="7">
        <v>2</v>
      </c>
      <c r="F3" s="7">
        <v>1.8</v>
      </c>
      <c r="G3" s="7">
        <v>2</v>
      </c>
      <c r="H3" s="7">
        <v>0</v>
      </c>
      <c r="I3" s="27"/>
      <c r="J3" s="12">
        <f>SUM(D3:H3)*50/(A$1-I3)</f>
        <v>78</v>
      </c>
      <c r="K3" s="6">
        <v>84</v>
      </c>
      <c r="L3" s="12">
        <f>K3</f>
        <v>84</v>
      </c>
      <c r="M3" s="6">
        <v>48</v>
      </c>
      <c r="N3" s="92">
        <v>13</v>
      </c>
      <c r="O3" s="15">
        <f>MIN(100,J3*(0.35)+(L3+N3)*(0.45)+(M3)*(0.6))</f>
        <v>99.749999999999986</v>
      </c>
      <c r="P3" s="71">
        <f>ROUND(C3,2)*0.4+(O3)*0.6</f>
        <v>99.801999999999992</v>
      </c>
      <c r="Q3" s="89">
        <f>Table2[[#This Row],[SONUÇ3]]</f>
        <v>99.801999999999992</v>
      </c>
      <c r="S3" s="15"/>
      <c r="T3" s="15"/>
      <c r="U3" s="15"/>
    </row>
    <row r="4" spans="1:21" ht="12.6" customHeight="1" x14ac:dyDescent="0.25">
      <c r="A4" s="45"/>
      <c r="B4" s="3" t="s">
        <v>28</v>
      </c>
      <c r="C4" s="15">
        <v>87.05</v>
      </c>
      <c r="D4" s="22">
        <v>2</v>
      </c>
      <c r="E4" s="7">
        <v>2</v>
      </c>
      <c r="F4" s="7">
        <v>2</v>
      </c>
      <c r="G4" s="7">
        <v>2</v>
      </c>
      <c r="H4" s="7">
        <v>2</v>
      </c>
      <c r="I4" s="27"/>
      <c r="J4" s="12">
        <f>SUM(D4:H4)*50/(A$1-I4)</f>
        <v>100</v>
      </c>
      <c r="K4" s="6">
        <v>60</v>
      </c>
      <c r="L4" s="12">
        <f>K4</f>
        <v>60</v>
      </c>
      <c r="M4" s="6">
        <v>51</v>
      </c>
      <c r="N4" s="92">
        <v>13</v>
      </c>
      <c r="O4" s="15">
        <f>MIN(100,J4*(0.35)+(L4+N4)*(0.45)+(M4)*(0.6))</f>
        <v>98.449999999999989</v>
      </c>
      <c r="P4" s="71">
        <f>ROUND(C4,2)*0.4+(O4)*0.6</f>
        <v>93.889999999999986</v>
      </c>
      <c r="Q4" s="89">
        <f>Table2[[#This Row],[SONUÇ3]]</f>
        <v>93.889999999999986</v>
      </c>
      <c r="S4" s="15"/>
      <c r="T4" s="15"/>
      <c r="U4" s="15"/>
    </row>
    <row r="5" spans="1:21" ht="12.6" customHeight="1" x14ac:dyDescent="0.25">
      <c r="A5" s="45"/>
      <c r="B5" s="3" t="s">
        <v>33</v>
      </c>
      <c r="C5" s="15">
        <v>70.483333333333334</v>
      </c>
      <c r="D5" s="22">
        <v>0</v>
      </c>
      <c r="E5" s="7">
        <v>2</v>
      </c>
      <c r="F5" s="7">
        <v>2</v>
      </c>
      <c r="G5" s="7">
        <v>0</v>
      </c>
      <c r="H5" s="7">
        <v>2</v>
      </c>
      <c r="I5" s="27"/>
      <c r="J5" s="12">
        <f>SUM(D5:H5)*50/(A$1-I5)</f>
        <v>60</v>
      </c>
      <c r="K5" s="6">
        <v>67</v>
      </c>
      <c r="L5" s="12">
        <f>K5</f>
        <v>67</v>
      </c>
      <c r="M5" s="6">
        <v>70</v>
      </c>
      <c r="N5" s="92">
        <v>13</v>
      </c>
      <c r="O5" s="15">
        <f>MIN(100,J5*(0.35)+(L5+N5)*(0.45)+(M5)*(0.6))</f>
        <v>99</v>
      </c>
      <c r="P5" s="71">
        <f>ROUND(C5,2)*0.4+(O5)*0.6</f>
        <v>87.591999999999999</v>
      </c>
      <c r="Q5" s="89">
        <f>Table2[[#This Row],[SONUÇ3]]</f>
        <v>87.591999999999999</v>
      </c>
      <c r="S5" s="15"/>
      <c r="T5" s="15"/>
      <c r="U5" s="15"/>
    </row>
    <row r="6" spans="1:21" ht="12.6" customHeight="1" x14ac:dyDescent="0.25">
      <c r="A6" s="45"/>
      <c r="B6" s="3" t="s">
        <v>30</v>
      </c>
      <c r="C6" s="15">
        <v>86.3</v>
      </c>
      <c r="D6" s="22">
        <v>0</v>
      </c>
      <c r="E6" s="7">
        <v>2</v>
      </c>
      <c r="F6" s="7">
        <v>1.8</v>
      </c>
      <c r="G6" s="7">
        <v>2</v>
      </c>
      <c r="H6" s="7">
        <v>0</v>
      </c>
      <c r="I6" s="27"/>
      <c r="J6" s="12">
        <f>SUM(D6:H6)*50/(A$1-I6)</f>
        <v>58</v>
      </c>
      <c r="K6" s="6">
        <v>50</v>
      </c>
      <c r="L6" s="12">
        <f>K6</f>
        <v>50</v>
      </c>
      <c r="M6" s="6">
        <v>56</v>
      </c>
      <c r="N6" s="92">
        <v>13</v>
      </c>
      <c r="O6" s="15">
        <f>MIN(100,J6*(0.35)+(L6+N6)*(0.45)+(M6)*(0.6))</f>
        <v>82.25</v>
      </c>
      <c r="P6" s="71">
        <f>ROUND(C6,2)*0.4+(O6)*0.6</f>
        <v>83.87</v>
      </c>
      <c r="Q6" s="89">
        <f>Table2[[#This Row],[SONUÇ3]]</f>
        <v>83.87</v>
      </c>
      <c r="S6" s="15"/>
      <c r="T6" s="15"/>
      <c r="U6" s="15"/>
    </row>
    <row r="7" spans="1:21" ht="12.6" customHeight="1" x14ac:dyDescent="0.25">
      <c r="A7" s="45"/>
      <c r="B7" s="3" t="s">
        <v>32</v>
      </c>
      <c r="C7" s="15">
        <v>75.033333333333331</v>
      </c>
      <c r="D7" s="22">
        <v>2</v>
      </c>
      <c r="E7" s="7">
        <v>2</v>
      </c>
      <c r="F7" s="7">
        <v>0</v>
      </c>
      <c r="G7" s="7">
        <v>2</v>
      </c>
      <c r="H7" s="7">
        <v>2</v>
      </c>
      <c r="I7" s="27"/>
      <c r="J7" s="12">
        <f>SUM(D7:H7)*50/(A$1-I7)</f>
        <v>80</v>
      </c>
      <c r="K7" s="6">
        <v>47</v>
      </c>
      <c r="L7" s="12">
        <f>K7</f>
        <v>47</v>
      </c>
      <c r="M7" s="6">
        <v>53</v>
      </c>
      <c r="N7" s="92">
        <v>13</v>
      </c>
      <c r="O7" s="15">
        <f>MIN(100,J7*(0.35)+(L7+N7)*(0.45)+(M7)*(0.6))</f>
        <v>86.8</v>
      </c>
      <c r="P7" s="71">
        <f>ROUND(C7,2)*0.4+(O7)*0.6</f>
        <v>82.091999999999999</v>
      </c>
      <c r="Q7" s="89">
        <f>Table2[[#This Row],[SONUÇ3]]</f>
        <v>82.091999999999999</v>
      </c>
      <c r="S7" s="15"/>
      <c r="T7" s="15"/>
      <c r="U7" s="15"/>
    </row>
    <row r="8" spans="1:21" ht="12.6" customHeight="1" x14ac:dyDescent="0.25">
      <c r="A8" s="45"/>
      <c r="B8" s="3" t="s">
        <v>16</v>
      </c>
      <c r="C8" s="15">
        <v>76.75</v>
      </c>
      <c r="D8" s="22">
        <v>2</v>
      </c>
      <c r="E8" s="7">
        <v>1.8</v>
      </c>
      <c r="F8" s="7">
        <v>0</v>
      </c>
      <c r="G8" s="7">
        <v>2</v>
      </c>
      <c r="H8" s="7">
        <v>1.5</v>
      </c>
      <c r="I8" s="27"/>
      <c r="J8" s="12">
        <f>SUM(D8:H8)*50/(A$1-I8)</f>
        <v>73</v>
      </c>
      <c r="K8" s="6">
        <v>42</v>
      </c>
      <c r="L8" s="12">
        <f>K8</f>
        <v>42</v>
      </c>
      <c r="M8" s="6">
        <v>57</v>
      </c>
      <c r="N8" s="92">
        <v>13</v>
      </c>
      <c r="O8" s="15">
        <f>MIN(100,J8*(0.35)+(L8+N8)*(0.45)+(M8)*(0.6))</f>
        <v>84.5</v>
      </c>
      <c r="P8" s="71">
        <f>ROUND(C8,2)*0.4+(O8)*0.6</f>
        <v>81.400000000000006</v>
      </c>
      <c r="Q8" s="89">
        <f>Table2[[#This Row],[SONUÇ3]]</f>
        <v>81.400000000000006</v>
      </c>
      <c r="S8" s="15"/>
      <c r="T8" s="15"/>
      <c r="U8" s="15"/>
    </row>
    <row r="9" spans="1:21" ht="12.6" customHeight="1" x14ac:dyDescent="0.25">
      <c r="A9" s="45"/>
      <c r="B9" s="3" t="s">
        <v>29</v>
      </c>
      <c r="C9" s="15">
        <v>85.666666666666671</v>
      </c>
      <c r="D9" s="22">
        <v>2</v>
      </c>
      <c r="E9" s="7">
        <v>2</v>
      </c>
      <c r="F9" s="7">
        <v>2</v>
      </c>
      <c r="G9" s="7">
        <v>2</v>
      </c>
      <c r="H9" s="7">
        <v>2</v>
      </c>
      <c r="I9" s="27"/>
      <c r="J9" s="12">
        <f>SUM(D9:H9)*50/(A$1-I9)</f>
        <v>100</v>
      </c>
      <c r="K9" s="6">
        <v>0</v>
      </c>
      <c r="L9" s="12">
        <f>K9</f>
        <v>0</v>
      </c>
      <c r="M9" s="6">
        <v>59</v>
      </c>
      <c r="N9" s="92">
        <v>13</v>
      </c>
      <c r="O9" s="15">
        <f>MIN(100,J9*(0.35)+(L9+N9)*(0.45)+(M9)*(0.6))</f>
        <v>76.25</v>
      </c>
      <c r="P9" s="71">
        <f>ROUND(C9,2)*0.4+(O9)*0.6</f>
        <v>80.018000000000001</v>
      </c>
      <c r="Q9" s="89">
        <f>Table2[[#This Row],[SONUÇ3]]</f>
        <v>80.018000000000001</v>
      </c>
      <c r="S9" s="15"/>
      <c r="T9" s="15"/>
      <c r="U9" s="15"/>
    </row>
    <row r="10" spans="1:21" ht="12.6" customHeight="1" x14ac:dyDescent="0.25">
      <c r="A10" s="45"/>
      <c r="B10" s="3" t="s">
        <v>22</v>
      </c>
      <c r="C10" s="15">
        <v>77.541666666666657</v>
      </c>
      <c r="D10" s="22">
        <v>1.5</v>
      </c>
      <c r="E10" s="7">
        <v>1.2</v>
      </c>
      <c r="F10" s="7">
        <v>2</v>
      </c>
      <c r="G10" s="7">
        <v>1.5</v>
      </c>
      <c r="H10" s="7">
        <v>1.1000000000000001</v>
      </c>
      <c r="I10" s="27"/>
      <c r="J10" s="12">
        <f>SUM(D10:H10)*50/(A$1-I10)</f>
        <v>73.000000000000014</v>
      </c>
      <c r="K10" s="6">
        <v>29</v>
      </c>
      <c r="L10" s="12">
        <f>K10</f>
        <v>29</v>
      </c>
      <c r="M10" s="6">
        <v>54</v>
      </c>
      <c r="N10" s="92">
        <v>13</v>
      </c>
      <c r="O10" s="15">
        <f>MIN(100,J10*(0.35)+(L10+N10)*(0.45)+(M10)*(0.6))</f>
        <v>76.849999999999994</v>
      </c>
      <c r="P10" s="71">
        <f>ROUND(C10,2)*0.4+(O10)*0.6</f>
        <v>77.126000000000005</v>
      </c>
      <c r="Q10" s="89">
        <f>Table2[[#This Row],[SONUÇ3]]</f>
        <v>77.126000000000005</v>
      </c>
      <c r="S10" s="15"/>
      <c r="T10" s="15"/>
      <c r="U10" s="15"/>
    </row>
    <row r="11" spans="1:21" ht="12.6" customHeight="1" x14ac:dyDescent="0.25">
      <c r="A11" s="45"/>
      <c r="B11" s="3" t="s">
        <v>31</v>
      </c>
      <c r="C11" s="15">
        <v>80.25</v>
      </c>
      <c r="D11" s="22">
        <v>2</v>
      </c>
      <c r="E11" s="7">
        <v>0</v>
      </c>
      <c r="F11" s="7">
        <v>2</v>
      </c>
      <c r="G11" s="7">
        <v>0</v>
      </c>
      <c r="H11" s="7">
        <v>0</v>
      </c>
      <c r="I11" s="27"/>
      <c r="J11" s="12">
        <f>SUM(D11:H11)*50/(A$1-I11)</f>
        <v>40</v>
      </c>
      <c r="K11" s="6">
        <v>0</v>
      </c>
      <c r="L11" s="12">
        <f>K11</f>
        <v>0</v>
      </c>
      <c r="M11" s="6">
        <v>87</v>
      </c>
      <c r="N11" s="92">
        <v>13</v>
      </c>
      <c r="O11" s="15">
        <f>MIN(100,J11*(0.35)+(L11+N11)*(0.45)+(M11)*(0.6))</f>
        <v>72.05</v>
      </c>
      <c r="P11" s="71">
        <f>ROUND(C11,2)*0.4+(O11)*0.6</f>
        <v>75.33</v>
      </c>
      <c r="Q11" s="89">
        <f>Table2[[#This Row],[SONUÇ3]]</f>
        <v>75.33</v>
      </c>
      <c r="S11" s="15"/>
      <c r="T11" s="15"/>
      <c r="U11" s="15"/>
    </row>
    <row r="12" spans="1:21" ht="12.6" customHeight="1" x14ac:dyDescent="0.25">
      <c r="A12" s="45"/>
      <c r="B12" s="3" t="s">
        <v>37</v>
      </c>
      <c r="C12" s="15">
        <v>75.058333333333337</v>
      </c>
      <c r="D12" s="22">
        <v>0</v>
      </c>
      <c r="E12" s="7">
        <v>2</v>
      </c>
      <c r="F12" s="7">
        <v>0</v>
      </c>
      <c r="G12" s="7">
        <v>0</v>
      </c>
      <c r="H12" s="7">
        <v>0</v>
      </c>
      <c r="I12" s="27"/>
      <c r="J12" s="12">
        <f>SUM(D12:H12)*50/(A$1-I12)</f>
        <v>20</v>
      </c>
      <c r="K12" s="6">
        <v>33</v>
      </c>
      <c r="L12" s="12">
        <f>K12</f>
        <v>33</v>
      </c>
      <c r="M12" s="6">
        <v>76</v>
      </c>
      <c r="N12" s="92">
        <v>13</v>
      </c>
      <c r="O12" s="15">
        <f>MIN(100,J12*(0.35)+(L12+N12)*(0.45)+(M12)*(0.6))</f>
        <v>73.3</v>
      </c>
      <c r="P12" s="71">
        <f>ROUND(C12,2)*0.4+(O12)*0.6</f>
        <v>74.003999999999991</v>
      </c>
      <c r="Q12" s="89">
        <f>Table2[[#This Row],[SONUÇ3]]</f>
        <v>74.003999999999991</v>
      </c>
      <c r="S12" s="15"/>
      <c r="T12" s="15"/>
      <c r="U12" s="15"/>
    </row>
    <row r="13" spans="1:21" ht="12.6" customHeight="1" x14ac:dyDescent="0.25">
      <c r="A13" s="45"/>
      <c r="B13" s="3" t="s">
        <v>18</v>
      </c>
      <c r="C13" s="15">
        <v>70.583333333333343</v>
      </c>
      <c r="D13" s="22">
        <v>2</v>
      </c>
      <c r="E13" s="7">
        <v>2</v>
      </c>
      <c r="F13" s="7">
        <v>0</v>
      </c>
      <c r="G13" s="7">
        <v>2</v>
      </c>
      <c r="H13" s="7">
        <v>1.1000000000000001</v>
      </c>
      <c r="I13" s="27"/>
      <c r="J13" s="12">
        <f>SUM(D13:H13)*50/(A$1-I13)</f>
        <v>71</v>
      </c>
      <c r="K13" s="6">
        <v>44</v>
      </c>
      <c r="L13" s="12">
        <f>K13</f>
        <v>44</v>
      </c>
      <c r="M13" s="6">
        <v>40</v>
      </c>
      <c r="N13" s="92">
        <v>13</v>
      </c>
      <c r="O13" s="15">
        <f>MIN(100,J13*(0.35)+(L13+N13)*(0.45)+(M13)*(0.6))</f>
        <v>74.5</v>
      </c>
      <c r="P13" s="71">
        <f>ROUND(C13,2)*0.4+(O13)*0.6</f>
        <v>72.931999999999988</v>
      </c>
      <c r="Q13" s="89">
        <f>Table2[[#This Row],[SONUÇ3]]</f>
        <v>72.931999999999988</v>
      </c>
      <c r="S13" s="15"/>
      <c r="T13" s="15"/>
      <c r="U13" s="15"/>
    </row>
    <row r="14" spans="1:21" ht="12.6" customHeight="1" x14ac:dyDescent="0.25">
      <c r="A14" s="45"/>
      <c r="B14" s="3" t="s">
        <v>35</v>
      </c>
      <c r="C14" s="15">
        <v>70.875</v>
      </c>
      <c r="D14" s="22">
        <v>1.5</v>
      </c>
      <c r="E14" s="23">
        <v>1.2</v>
      </c>
      <c r="F14" s="7">
        <v>0</v>
      </c>
      <c r="G14" s="7">
        <v>0</v>
      </c>
      <c r="H14" s="7">
        <v>1</v>
      </c>
      <c r="I14" s="27"/>
      <c r="J14" s="12">
        <f>SUM(D14:H14)*50/(A$1-I14)</f>
        <v>37</v>
      </c>
      <c r="K14" s="6">
        <v>23</v>
      </c>
      <c r="L14" s="12">
        <f>K14</f>
        <v>23</v>
      </c>
      <c r="M14" s="6">
        <v>57</v>
      </c>
      <c r="N14" s="92">
        <v>13</v>
      </c>
      <c r="O14" s="15">
        <f>MIN(100,J14*(0.35)+(L14+N14)*(0.45)+(M14)*(0.6))</f>
        <v>63.349999999999994</v>
      </c>
      <c r="P14" s="71">
        <f>ROUND(C14,2)*0.4+(O14)*0.6</f>
        <v>66.361999999999995</v>
      </c>
      <c r="Q14" s="89">
        <f>Table2[[#This Row],[SONUÇ3]]</f>
        <v>66.361999999999995</v>
      </c>
      <c r="S14" s="15"/>
      <c r="T14" s="15"/>
      <c r="U14" s="15"/>
    </row>
    <row r="15" spans="1:21" ht="12.6" customHeight="1" x14ac:dyDescent="0.25">
      <c r="A15" s="45"/>
      <c r="B15" s="3" t="s">
        <v>21</v>
      </c>
      <c r="C15" s="15">
        <v>73.533333333333331</v>
      </c>
      <c r="D15" s="22">
        <v>2</v>
      </c>
      <c r="E15" s="7">
        <v>0</v>
      </c>
      <c r="F15" s="7">
        <v>2</v>
      </c>
      <c r="G15" s="7">
        <v>0</v>
      </c>
      <c r="H15" s="7">
        <v>0</v>
      </c>
      <c r="I15" s="27"/>
      <c r="J15" s="12">
        <f>SUM(D15:H15)*50/(A$1-I15)</f>
        <v>40</v>
      </c>
      <c r="K15" s="6">
        <v>27</v>
      </c>
      <c r="L15" s="12">
        <f>K15</f>
        <v>27</v>
      </c>
      <c r="M15" s="6">
        <v>47</v>
      </c>
      <c r="N15" s="92">
        <v>13</v>
      </c>
      <c r="O15" s="15">
        <f>MIN(100,J15*(0.35)+(L15+N15)*(0.45)+(M15)*(0.6))</f>
        <v>60.2</v>
      </c>
      <c r="P15" s="71">
        <f>ROUND(C15,2)*0.4+(O15)*0.6</f>
        <v>65.531999999999996</v>
      </c>
      <c r="Q15" s="89">
        <f>Table2[[#This Row],[SONUÇ3]]</f>
        <v>65.531999999999996</v>
      </c>
      <c r="S15" s="15"/>
      <c r="T15" s="15"/>
      <c r="U15" s="15"/>
    </row>
    <row r="16" spans="1:21" ht="12.6" customHeight="1" x14ac:dyDescent="0.25">
      <c r="A16" s="45"/>
      <c r="B16" s="3" t="s">
        <v>25</v>
      </c>
      <c r="C16" s="15">
        <v>37.4</v>
      </c>
      <c r="D16" s="22">
        <v>0</v>
      </c>
      <c r="E16" s="7">
        <v>1.2</v>
      </c>
      <c r="F16" s="7">
        <v>2</v>
      </c>
      <c r="G16" s="7">
        <v>1.9</v>
      </c>
      <c r="H16" s="7">
        <v>0</v>
      </c>
      <c r="I16" s="27"/>
      <c r="J16" s="12">
        <f>SUM(D16:H16)*50/(A$1-I16)</f>
        <v>50.999999999999993</v>
      </c>
      <c r="K16" s="6">
        <v>46</v>
      </c>
      <c r="L16" s="12">
        <f>K16</f>
        <v>46</v>
      </c>
      <c r="M16" s="6">
        <v>51</v>
      </c>
      <c r="N16" s="92">
        <v>13</v>
      </c>
      <c r="O16" s="15">
        <f>MIN(100,J16*(0.35)+(L16+N16)*(0.45)+(M16)*(0.6))</f>
        <v>75</v>
      </c>
      <c r="P16" s="71">
        <f>ROUND(C16,2)*0.4+(O16)*0.6</f>
        <v>59.96</v>
      </c>
      <c r="Q16" s="89">
        <f>Table2[[#This Row],[SONUÇ3]]</f>
        <v>59.96</v>
      </c>
      <c r="S16" s="15"/>
      <c r="T16" s="15"/>
      <c r="U16" s="15"/>
    </row>
    <row r="17" spans="1:21" ht="12.6" customHeight="1" x14ac:dyDescent="0.25">
      <c r="A17" s="45"/>
      <c r="B17" s="3" t="s">
        <v>34</v>
      </c>
      <c r="C17" s="15">
        <v>54.725000000000001</v>
      </c>
      <c r="D17" s="22">
        <v>1.1000000000000001</v>
      </c>
      <c r="E17" s="7">
        <v>2</v>
      </c>
      <c r="F17" s="7">
        <v>0</v>
      </c>
      <c r="G17" s="7">
        <v>1.2</v>
      </c>
      <c r="H17" s="7">
        <v>0</v>
      </c>
      <c r="I17" s="27"/>
      <c r="J17" s="12">
        <f>SUM(D17:H17)*50/(A$1-I17)</f>
        <v>43</v>
      </c>
      <c r="K17" s="6">
        <v>36</v>
      </c>
      <c r="L17" s="12">
        <f>K17</f>
        <v>36</v>
      </c>
      <c r="M17" s="6">
        <v>43</v>
      </c>
      <c r="N17" s="92">
        <v>13</v>
      </c>
      <c r="O17" s="15">
        <f>MIN(100,J17*(0.35)+(L17+N17)*(0.45)+(M17)*(0.6))</f>
        <v>62.900000000000006</v>
      </c>
      <c r="P17" s="71">
        <f>ROUND(C17,2)*0.4+(O17)*0.6</f>
        <v>59.632000000000005</v>
      </c>
      <c r="Q17" s="89">
        <f>Table2[[#This Row],[SONUÇ3]]</f>
        <v>59.632000000000005</v>
      </c>
      <c r="S17" s="15"/>
      <c r="T17" s="15"/>
      <c r="U17" s="15"/>
    </row>
    <row r="18" spans="1:21" ht="12.6" customHeight="1" x14ac:dyDescent="0.25">
      <c r="A18" s="45"/>
      <c r="B18" s="3" t="s">
        <v>38</v>
      </c>
      <c r="C18" s="15">
        <v>42.75</v>
      </c>
      <c r="D18" s="22">
        <v>0</v>
      </c>
      <c r="E18" s="7">
        <v>2</v>
      </c>
      <c r="F18" s="7">
        <v>0</v>
      </c>
      <c r="G18" s="7">
        <v>0</v>
      </c>
      <c r="H18" s="7">
        <v>2</v>
      </c>
      <c r="I18" s="27"/>
      <c r="J18" s="12">
        <f>SUM(D18:H18)*50/(A$1-I18)</f>
        <v>40</v>
      </c>
      <c r="K18" s="6">
        <v>38</v>
      </c>
      <c r="L18" s="12">
        <f>K18</f>
        <v>38</v>
      </c>
      <c r="M18" s="6">
        <v>36</v>
      </c>
      <c r="N18" s="92">
        <v>13</v>
      </c>
      <c r="O18" s="15">
        <f>MIN(100,J18*(0.35)+(L18+N18)*(0.45)+(M18)*(0.6))</f>
        <v>58.55</v>
      </c>
      <c r="P18" s="71">
        <f>ROUND(C18,2)*0.4+(O18)*0.6</f>
        <v>52.23</v>
      </c>
      <c r="Q18" s="90">
        <f>Table2[[#This Row],[SONUÇ3]]</f>
        <v>52.23</v>
      </c>
      <c r="S18" s="15"/>
      <c r="T18" s="15"/>
      <c r="U18" s="15"/>
    </row>
    <row r="19" spans="1:21" ht="12.6" customHeight="1" x14ac:dyDescent="0.25">
      <c r="A19" s="45"/>
      <c r="B19" s="3" t="s">
        <v>23</v>
      </c>
      <c r="C19" s="15">
        <v>62.4</v>
      </c>
      <c r="D19" s="22">
        <v>0</v>
      </c>
      <c r="E19" s="7">
        <v>0</v>
      </c>
      <c r="F19" s="7">
        <v>0</v>
      </c>
      <c r="G19" s="7">
        <v>0</v>
      </c>
      <c r="H19" s="7">
        <v>0</v>
      </c>
      <c r="I19" s="27"/>
      <c r="J19" s="12">
        <f>SUM(D19:H19)*50/(A$1-I19)</f>
        <v>0</v>
      </c>
      <c r="K19" s="6">
        <v>0</v>
      </c>
      <c r="L19" s="12">
        <f>K19</f>
        <v>0</v>
      </c>
      <c r="M19" s="6">
        <v>61</v>
      </c>
      <c r="N19" s="92">
        <v>13</v>
      </c>
      <c r="O19" s="15">
        <f>MIN(100,J19*(0.35)+(L19+N19)*(0.45)+(M19)*(0.6))</f>
        <v>42.45</v>
      </c>
      <c r="P19" s="71">
        <f>ROUND(C19,2)*0.4+(O19)*0.6</f>
        <v>50.430000000000007</v>
      </c>
      <c r="Q19" s="90">
        <f>Table2[[#This Row],[SONUÇ3]]</f>
        <v>50.430000000000007</v>
      </c>
      <c r="S19" s="15"/>
      <c r="T19" s="15"/>
      <c r="U19" s="15"/>
    </row>
    <row r="20" spans="1:21" ht="12.6" customHeight="1" x14ac:dyDescent="0.25">
      <c r="A20" s="45"/>
      <c r="B20" s="3" t="s">
        <v>24</v>
      </c>
      <c r="C20" s="15">
        <v>58.024999999999999</v>
      </c>
      <c r="D20" s="22">
        <v>0</v>
      </c>
      <c r="E20" s="7">
        <v>1.9</v>
      </c>
      <c r="F20" s="7">
        <v>2</v>
      </c>
      <c r="G20" s="7">
        <v>1.2</v>
      </c>
      <c r="H20" s="7">
        <v>1.2</v>
      </c>
      <c r="I20" s="27"/>
      <c r="J20" s="12">
        <f>SUM(D20:H20)*50/(A$1-I20)</f>
        <v>63</v>
      </c>
      <c r="K20" s="6">
        <v>0</v>
      </c>
      <c r="L20" s="12">
        <f>K20</f>
        <v>0</v>
      </c>
      <c r="M20" s="6">
        <v>22</v>
      </c>
      <c r="N20" s="92">
        <v>13</v>
      </c>
      <c r="O20" s="15">
        <f>MIN(100,J20*(0.35)+(L20+N20)*(0.45)+(M20)*(0.6))</f>
        <v>41.099999999999994</v>
      </c>
      <c r="P20" s="71">
        <f>ROUND(C20,2)*0.4+(O20)*0.6</f>
        <v>47.872</v>
      </c>
      <c r="Q20" s="90">
        <f>Table2[[#This Row],[SONUÇ3]]</f>
        <v>47.872</v>
      </c>
      <c r="S20" s="15"/>
      <c r="T20" s="15"/>
      <c r="U20" s="15"/>
    </row>
    <row r="21" spans="1:21" ht="12.6" customHeight="1" x14ac:dyDescent="0.25">
      <c r="A21" s="45"/>
      <c r="B21" s="3" t="s">
        <v>36</v>
      </c>
      <c r="C21" s="15">
        <v>61.5</v>
      </c>
      <c r="D21" s="22">
        <v>0</v>
      </c>
      <c r="E21" s="7">
        <v>0</v>
      </c>
      <c r="F21" s="7">
        <v>0</v>
      </c>
      <c r="G21" s="7">
        <v>0</v>
      </c>
      <c r="H21" s="7">
        <v>0</v>
      </c>
      <c r="I21" s="27"/>
      <c r="J21" s="12">
        <f>SUM(D21:H21)*50/(A$1-I21)</f>
        <v>0</v>
      </c>
      <c r="K21" s="6">
        <v>0</v>
      </c>
      <c r="L21" s="12">
        <f>K21</f>
        <v>0</v>
      </c>
      <c r="M21" s="6">
        <v>52</v>
      </c>
      <c r="N21" s="92">
        <v>13</v>
      </c>
      <c r="O21" s="15">
        <f>MIN(100,J21*(0.35)+(L21+N21)*(0.45)+(M21)*(0.6))</f>
        <v>37.049999999999997</v>
      </c>
      <c r="P21" s="71">
        <f>ROUND(C21,2)*0.4+(O21)*0.6</f>
        <v>46.83</v>
      </c>
      <c r="Q21" s="90">
        <f>Table2[[#This Row],[SONUÇ3]]</f>
        <v>46.83</v>
      </c>
      <c r="S21" s="15"/>
      <c r="T21" s="15"/>
      <c r="U21" s="15"/>
    </row>
    <row r="22" spans="1:21" ht="12.6" customHeight="1" x14ac:dyDescent="0.25">
      <c r="A22" s="45"/>
      <c r="B22" s="3" t="s">
        <v>20</v>
      </c>
      <c r="C22" s="15">
        <v>50.9</v>
      </c>
      <c r="D22" s="22">
        <v>0</v>
      </c>
      <c r="E22" s="7">
        <v>0</v>
      </c>
      <c r="F22" s="7">
        <v>2</v>
      </c>
      <c r="G22" s="7">
        <v>1.8</v>
      </c>
      <c r="H22" s="7">
        <v>0</v>
      </c>
      <c r="I22" s="27"/>
      <c r="J22" s="12">
        <f>SUM(D22:H22)*50/(A$1-I22)</f>
        <v>38</v>
      </c>
      <c r="K22" s="6">
        <v>0</v>
      </c>
      <c r="L22" s="12">
        <f>K22</f>
        <v>0</v>
      </c>
      <c r="M22" s="6">
        <v>10</v>
      </c>
      <c r="N22" s="92">
        <v>13</v>
      </c>
      <c r="O22" s="15">
        <f>MIN(100,J22*(0.35)+(L22+N22)*(0.45)+(M22)*(0.6))</f>
        <v>25.15</v>
      </c>
      <c r="P22" s="71">
        <f>ROUND(C22,2)*0.4+(O22)*0.6</f>
        <v>35.449999999999996</v>
      </c>
      <c r="Q22" s="90">
        <f>Table2[[#This Row],[SONUÇ3]]</f>
        <v>35.449999999999996</v>
      </c>
      <c r="S22" s="15"/>
      <c r="T22" s="15"/>
      <c r="U22" s="15"/>
    </row>
    <row r="23" spans="1:21" ht="12.6" customHeight="1" x14ac:dyDescent="0.25">
      <c r="A23" s="45"/>
      <c r="B23" s="3" t="s">
        <v>64</v>
      </c>
      <c r="C23" s="15">
        <v>40.299999999999997</v>
      </c>
      <c r="D23" s="22">
        <v>0</v>
      </c>
      <c r="E23" s="7">
        <v>0</v>
      </c>
      <c r="F23" s="7">
        <v>0</v>
      </c>
      <c r="G23" s="7">
        <v>0</v>
      </c>
      <c r="H23" s="7">
        <v>0</v>
      </c>
      <c r="I23" s="27"/>
      <c r="J23" s="12">
        <f>SUM(D23:H23)*50/(A$1-I23)</f>
        <v>0</v>
      </c>
      <c r="K23" s="6">
        <v>0</v>
      </c>
      <c r="L23" s="12">
        <f>K23</f>
        <v>0</v>
      </c>
      <c r="M23" s="6">
        <v>28</v>
      </c>
      <c r="N23" s="92">
        <v>13</v>
      </c>
      <c r="O23" s="15">
        <f>MIN(100,J23*(0.35)+(L23+N23)*(0.45)+(M23)*(0.6))</f>
        <v>22.650000000000002</v>
      </c>
      <c r="P23" s="71">
        <f>ROUND(C23,2)*0.4+(O23)*0.6</f>
        <v>29.71</v>
      </c>
      <c r="Q23" s="90">
        <f>Table2[[#This Row],[SONUÇ3]]</f>
        <v>29.71</v>
      </c>
      <c r="S23" s="15"/>
      <c r="T23" s="15"/>
      <c r="U23" s="15"/>
    </row>
    <row r="24" spans="1:21" ht="12.6" customHeight="1" x14ac:dyDescent="0.25">
      <c r="A24" s="45"/>
      <c r="B24" s="3" t="s">
        <v>27</v>
      </c>
      <c r="C24" s="15">
        <v>44.6</v>
      </c>
      <c r="D24" s="22">
        <v>0</v>
      </c>
      <c r="E24" s="7">
        <v>0</v>
      </c>
      <c r="F24" s="7">
        <v>0</v>
      </c>
      <c r="G24" s="7">
        <v>0</v>
      </c>
      <c r="H24" s="7">
        <v>0</v>
      </c>
      <c r="I24" s="27"/>
      <c r="J24" s="12">
        <f>SUM(D24:H24)*50/(A$1-I24)</f>
        <v>0</v>
      </c>
      <c r="K24" s="6">
        <v>0</v>
      </c>
      <c r="L24" s="12">
        <f>K24</f>
        <v>0</v>
      </c>
      <c r="M24" s="6">
        <v>23</v>
      </c>
      <c r="N24" s="92">
        <v>13</v>
      </c>
      <c r="O24" s="15">
        <f>MIN(100,J24*(0.35)+(L24+N24)*(0.45)+(M24)*(0.6))</f>
        <v>19.649999999999999</v>
      </c>
      <c r="P24" s="71">
        <f>ROUND(C24,2)*0.4+(O24)*0.6</f>
        <v>29.63</v>
      </c>
      <c r="Q24" s="90">
        <f>Table2[[#This Row],[SONUÇ3]]</f>
        <v>29.63</v>
      </c>
      <c r="S24" s="15"/>
      <c r="T24" s="15"/>
      <c r="U24" s="15"/>
    </row>
    <row r="25" spans="1:21" ht="12.6" customHeight="1" x14ac:dyDescent="0.25">
      <c r="A25" s="45"/>
      <c r="B25" s="3" t="s">
        <v>26</v>
      </c>
      <c r="C25" s="15">
        <v>45.1</v>
      </c>
      <c r="D25" s="22">
        <v>0</v>
      </c>
      <c r="E25" s="11">
        <v>0</v>
      </c>
      <c r="F25" s="7">
        <v>0</v>
      </c>
      <c r="G25" s="7">
        <v>0</v>
      </c>
      <c r="H25" s="7">
        <v>0</v>
      </c>
      <c r="I25" s="27"/>
      <c r="J25" s="12">
        <f>SUM(D25:H25)*50/(A$1-I25)</f>
        <v>0</v>
      </c>
      <c r="K25" s="6">
        <v>0</v>
      </c>
      <c r="L25" s="12">
        <f>K25</f>
        <v>0</v>
      </c>
      <c r="M25" s="6">
        <v>20</v>
      </c>
      <c r="N25" s="92">
        <v>13</v>
      </c>
      <c r="O25" s="15">
        <f>MIN(100,J25*(0.35)+(L25+N25)*(0.45)+(M25)*(0.6))</f>
        <v>17.850000000000001</v>
      </c>
      <c r="P25" s="71">
        <f>ROUND(C25,2)*0.4+(O25)*0.6</f>
        <v>28.750000000000004</v>
      </c>
      <c r="Q25" s="90">
        <f>Table2[[#This Row],[SONUÇ3]]</f>
        <v>28.750000000000004</v>
      </c>
      <c r="S25" s="15"/>
      <c r="T25" s="15"/>
      <c r="U25" s="15"/>
    </row>
    <row r="26" spans="1:21" ht="12.6" customHeight="1" x14ac:dyDescent="0.25">
      <c r="A26" s="45"/>
      <c r="B26" s="3" t="s">
        <v>19</v>
      </c>
      <c r="C26" s="15">
        <v>53.075000000000003</v>
      </c>
      <c r="D26" s="22">
        <v>0</v>
      </c>
      <c r="E26" s="7">
        <v>0</v>
      </c>
      <c r="F26" s="7">
        <v>0</v>
      </c>
      <c r="G26" s="7">
        <v>1.8</v>
      </c>
      <c r="H26" s="7">
        <v>0</v>
      </c>
      <c r="I26" s="27"/>
      <c r="J26" s="12">
        <f>SUM(D26:H26)*50/(A$1-I26)</f>
        <v>18</v>
      </c>
      <c r="K26" s="6">
        <v>0</v>
      </c>
      <c r="L26" s="12">
        <f>K26</f>
        <v>0</v>
      </c>
      <c r="M26" s="6">
        <v>0</v>
      </c>
      <c r="N26" s="92"/>
      <c r="O26" s="15">
        <f>MIN(100,J26*(0.35)+(L26+N26)*(0.45)+(M26)*(0.6))</f>
        <v>6.3</v>
      </c>
      <c r="P26" s="71">
        <f>ROUND(C26,2)*0.4+(O26)*0.6</f>
        <v>25.012</v>
      </c>
      <c r="Q26" s="90">
        <f>Table2[[#This Row],[SONUÇ3]]</f>
        <v>25.012</v>
      </c>
      <c r="S26" s="15"/>
      <c r="T26" s="15"/>
      <c r="U26" s="15"/>
    </row>
    <row r="27" spans="1:21" ht="12.6" customHeight="1" x14ac:dyDescent="0.25">
      <c r="A27" s="45"/>
      <c r="B27" s="3" t="s">
        <v>55</v>
      </c>
      <c r="C27" s="15">
        <v>44.4</v>
      </c>
      <c r="D27" s="22">
        <v>0</v>
      </c>
      <c r="E27" s="7">
        <v>0</v>
      </c>
      <c r="F27" s="7">
        <v>0</v>
      </c>
      <c r="G27" s="7">
        <v>0</v>
      </c>
      <c r="H27" s="7">
        <v>0</v>
      </c>
      <c r="I27" s="27"/>
      <c r="J27" s="12">
        <f>SUM(D27:H27)*50/(A$1-I27)</f>
        <v>0</v>
      </c>
      <c r="K27" s="6">
        <v>0</v>
      </c>
      <c r="L27" s="12">
        <f>K27</f>
        <v>0</v>
      </c>
      <c r="M27" s="6">
        <v>0</v>
      </c>
      <c r="N27" s="92"/>
      <c r="O27" s="15">
        <f>MIN(100,J27*(0.35)+(L27+N27)*(0.45)+(M27)*(0.6))</f>
        <v>0</v>
      </c>
      <c r="P27" s="71">
        <f>ROUND(C27,2)*0.4+(O27)*0.6</f>
        <v>17.760000000000002</v>
      </c>
      <c r="Q27" s="90">
        <f>Table2[[#This Row],[SONUÇ3]]</f>
        <v>17.760000000000002</v>
      </c>
      <c r="S27" s="15"/>
      <c r="T27" s="15"/>
      <c r="U27" s="15"/>
    </row>
    <row r="28" spans="1:21" ht="12.6" customHeight="1" x14ac:dyDescent="0.25">
      <c r="A28" s="45"/>
      <c r="B28" s="3" t="s">
        <v>54</v>
      </c>
      <c r="C28" s="15">
        <v>42</v>
      </c>
      <c r="D28" s="22">
        <v>0</v>
      </c>
      <c r="E28" s="7">
        <v>0</v>
      </c>
      <c r="F28" s="7">
        <v>0</v>
      </c>
      <c r="G28" s="7">
        <v>0</v>
      </c>
      <c r="H28" s="7">
        <v>0</v>
      </c>
      <c r="I28" s="27"/>
      <c r="J28" s="12">
        <f>SUM(D28:H28)*50/(A$1-I28)</f>
        <v>0</v>
      </c>
      <c r="K28" s="6">
        <v>0</v>
      </c>
      <c r="L28" s="12">
        <f>K28</f>
        <v>0</v>
      </c>
      <c r="M28" s="6">
        <v>0</v>
      </c>
      <c r="N28" s="92"/>
      <c r="O28" s="15">
        <f>MIN(100,J28*(0.35)+(L28+N28)*(0.45)+(M28)*(0.6))</f>
        <v>0</v>
      </c>
      <c r="P28" s="71">
        <f>ROUND(C28,2)*0.4+(O28)*0.6</f>
        <v>16.8</v>
      </c>
      <c r="Q28" s="90">
        <f>Table2[[#This Row],[SONUÇ3]]</f>
        <v>16.8</v>
      </c>
      <c r="S28" s="15"/>
      <c r="T28" s="15"/>
      <c r="U28" s="15"/>
    </row>
    <row r="29" spans="1:21" ht="12.6" customHeight="1" x14ac:dyDescent="0.25">
      <c r="A29" s="45"/>
      <c r="B29" s="3" t="s">
        <v>56</v>
      </c>
      <c r="C29" s="15">
        <v>39.6</v>
      </c>
      <c r="D29" s="22">
        <v>0</v>
      </c>
      <c r="E29" s="7">
        <v>0</v>
      </c>
      <c r="F29" s="7">
        <v>0</v>
      </c>
      <c r="G29" s="7">
        <v>0</v>
      </c>
      <c r="H29" s="7">
        <v>0</v>
      </c>
      <c r="I29" s="27"/>
      <c r="J29" s="12">
        <f>SUM(D29:H29)*50/(A$1-I29)</f>
        <v>0</v>
      </c>
      <c r="K29" s="6">
        <v>0</v>
      </c>
      <c r="L29" s="12">
        <f>K29</f>
        <v>0</v>
      </c>
      <c r="M29" s="6">
        <v>0</v>
      </c>
      <c r="N29" s="92"/>
      <c r="O29" s="15">
        <f>MIN(100,J29*(0.35)+(L29+N29)*(0.45)+(M29)*(0.6))</f>
        <v>0</v>
      </c>
      <c r="P29" s="71">
        <f>ROUND(C29,2)*0.4+(O29)*0.6</f>
        <v>15.840000000000002</v>
      </c>
      <c r="Q29" s="90">
        <f>Table2[[#This Row],[SONUÇ3]]</f>
        <v>15.840000000000002</v>
      </c>
      <c r="S29" s="15"/>
      <c r="T29" s="15"/>
      <c r="U29" s="15"/>
    </row>
    <row r="30" spans="1:21" ht="12.6" customHeight="1" x14ac:dyDescent="0.25">
      <c r="A30" s="45"/>
      <c r="B30" s="3" t="s">
        <v>58</v>
      </c>
      <c r="C30" s="15">
        <v>0</v>
      </c>
      <c r="D30" s="22">
        <v>0</v>
      </c>
      <c r="E30" s="7">
        <v>0</v>
      </c>
      <c r="F30" s="7">
        <v>0</v>
      </c>
      <c r="G30" s="7">
        <v>0</v>
      </c>
      <c r="H30" s="7">
        <v>0</v>
      </c>
      <c r="I30" s="27"/>
      <c r="J30" s="12">
        <f>SUM(D30:H30)*50/(A$1-I30)</f>
        <v>0</v>
      </c>
      <c r="K30" s="6">
        <v>0</v>
      </c>
      <c r="L30" s="12">
        <f>K30</f>
        <v>0</v>
      </c>
      <c r="M30" s="6">
        <v>0</v>
      </c>
      <c r="N30" s="92"/>
      <c r="O30" s="15">
        <f>MIN(100,J30*(0.35)+(L30+N30)*(0.45)+(M30)*(0.6))</f>
        <v>0</v>
      </c>
      <c r="P30" s="71">
        <f>ROUND(C30,2)*0.4+(O30)*0.6</f>
        <v>0</v>
      </c>
      <c r="Q30" s="90">
        <f>Table2[[#This Row],[SONUÇ3]]</f>
        <v>0</v>
      </c>
      <c r="S30" s="15"/>
      <c r="T30" s="15"/>
      <c r="U30" s="15"/>
    </row>
    <row r="31" spans="1:21" s="9" customFormat="1" ht="12.6" customHeight="1" x14ac:dyDescent="0.25">
      <c r="A31" s="61"/>
      <c r="B31" s="62" t="s">
        <v>59</v>
      </c>
      <c r="C31" s="72">
        <v>0</v>
      </c>
      <c r="D31" s="73">
        <v>0</v>
      </c>
      <c r="E31" s="53">
        <v>0</v>
      </c>
      <c r="F31" s="53">
        <v>0</v>
      </c>
      <c r="G31" s="7">
        <v>0</v>
      </c>
      <c r="H31" s="53">
        <v>0</v>
      </c>
      <c r="I31" s="55"/>
      <c r="J31" s="64">
        <f>SUM(D31:H31)*50/(A$1-I31)</f>
        <v>0</v>
      </c>
      <c r="K31" s="56">
        <v>0</v>
      </c>
      <c r="L31" s="64">
        <f>K31</f>
        <v>0</v>
      </c>
      <c r="M31" s="56">
        <v>0</v>
      </c>
      <c r="N31" s="93"/>
      <c r="O31" s="15">
        <f>MIN(100,J31*(0.35)+(L31+N31)*(0.45)+(M31)*(0.6))</f>
        <v>0</v>
      </c>
      <c r="P31" s="74">
        <f>ROUND(C31,2)*0.4+(O31)*0.6</f>
        <v>0</v>
      </c>
      <c r="Q31" s="90">
        <f>Table2[[#This Row],[SONUÇ3]]</f>
        <v>0</v>
      </c>
      <c r="R31" s="1"/>
      <c r="S31" s="15"/>
      <c r="T31" s="15"/>
      <c r="U31" s="15"/>
    </row>
    <row r="32" spans="1:21" ht="12.6" customHeight="1" x14ac:dyDescent="0.25">
      <c r="A32" s="8"/>
      <c r="B32" s="8"/>
      <c r="C32" s="70"/>
      <c r="D32" s="8"/>
      <c r="E32" s="8"/>
      <c r="F32" s="8"/>
      <c r="G32" s="8"/>
      <c r="H32" s="8"/>
      <c r="J32" s="9"/>
      <c r="K32" s="9"/>
      <c r="L32" s="9"/>
    </row>
    <row r="33" spans="1:12" ht="12.6" customHeight="1" x14ac:dyDescent="0.25">
      <c r="A33" s="8"/>
      <c r="B33" s="8"/>
      <c r="C33" s="36"/>
      <c r="D33" s="8"/>
      <c r="E33" s="8"/>
      <c r="F33" s="8"/>
      <c r="G33" s="8"/>
      <c r="H33" s="8"/>
      <c r="J33" s="9"/>
      <c r="K33" s="9"/>
      <c r="L33" s="9"/>
    </row>
    <row r="34" spans="1:12" ht="12.6" customHeight="1" x14ac:dyDescent="0.25">
      <c r="A34" s="8"/>
      <c r="B34" s="8"/>
      <c r="C34" s="36"/>
      <c r="D34" s="8"/>
      <c r="E34" s="8"/>
      <c r="F34" s="8"/>
      <c r="G34" s="8"/>
      <c r="H34" s="8"/>
      <c r="J34" s="9"/>
      <c r="K34" s="9"/>
      <c r="L34" s="9"/>
    </row>
    <row r="35" spans="1:12" ht="12.6" customHeight="1" x14ac:dyDescent="0.25">
      <c r="A35" s="8"/>
      <c r="B35" s="8"/>
      <c r="C35" s="36"/>
      <c r="D35" s="8"/>
      <c r="E35" s="8"/>
      <c r="F35" s="8"/>
      <c r="G35" s="8"/>
      <c r="H35" s="8"/>
      <c r="J35" s="9"/>
      <c r="K35" s="9"/>
      <c r="L35" s="9"/>
    </row>
    <row r="36" spans="1:12" ht="12.6" customHeight="1" x14ac:dyDescent="0.25">
      <c r="A36" s="8"/>
      <c r="B36" s="8"/>
      <c r="C36" s="36"/>
      <c r="D36" s="8"/>
      <c r="E36" s="8"/>
      <c r="F36" s="8"/>
      <c r="G36" s="8"/>
      <c r="H36" s="8"/>
      <c r="J36" s="9"/>
      <c r="K36" s="9"/>
      <c r="L36" s="9"/>
    </row>
    <row r="37" spans="1:12" ht="12.6" customHeight="1" x14ac:dyDescent="0.25">
      <c r="A37" s="8"/>
      <c r="B37" s="8"/>
      <c r="C37" s="36"/>
      <c r="D37" s="8"/>
      <c r="E37" s="8"/>
      <c r="F37" s="8"/>
      <c r="G37" s="8"/>
      <c r="H37" s="8"/>
      <c r="J37" s="9"/>
      <c r="K37" s="9"/>
      <c r="L37" s="9"/>
    </row>
    <row r="38" spans="1:12" ht="12.6" customHeight="1" x14ac:dyDescent="0.25">
      <c r="A38" s="8"/>
      <c r="B38" s="8"/>
      <c r="C38" s="36"/>
      <c r="D38" s="8"/>
      <c r="E38" s="8"/>
      <c r="F38" s="8"/>
      <c r="G38" s="8"/>
      <c r="H38" s="8"/>
      <c r="J38" s="9"/>
      <c r="K38" s="9"/>
      <c r="L38" s="9"/>
    </row>
    <row r="39" spans="1:12" ht="12.6" customHeight="1" x14ac:dyDescent="0.25">
      <c r="A39" s="8"/>
      <c r="B39" s="8"/>
      <c r="C39" s="36"/>
      <c r="D39" s="8"/>
      <c r="E39" s="8"/>
      <c r="F39" s="8"/>
      <c r="G39" s="8"/>
      <c r="H39" s="8"/>
      <c r="J39" s="9"/>
      <c r="K39" s="9"/>
      <c r="L39" s="9"/>
    </row>
    <row r="40" spans="1:12" ht="12.6" customHeight="1" x14ac:dyDescent="0.25">
      <c r="A40" s="8"/>
      <c r="B40" s="8"/>
      <c r="C40" s="36"/>
      <c r="D40" s="8"/>
      <c r="E40" s="8"/>
      <c r="F40" s="8"/>
      <c r="G40" s="8"/>
      <c r="H40" s="8"/>
      <c r="J40" s="9"/>
      <c r="K40" s="9"/>
      <c r="L40" s="9"/>
    </row>
    <row r="41" spans="1:12" ht="12.6" customHeight="1" x14ac:dyDescent="0.25">
      <c r="A41" s="8"/>
      <c r="B41" s="8"/>
      <c r="C41" s="36"/>
      <c r="D41" s="8"/>
      <c r="E41" s="8"/>
      <c r="F41" s="8"/>
      <c r="G41" s="8"/>
      <c r="H41" s="8"/>
      <c r="J41" s="9"/>
      <c r="K41" s="9"/>
      <c r="L41" s="9"/>
    </row>
    <row r="42" spans="1:12" ht="12.6" customHeight="1" x14ac:dyDescent="0.25">
      <c r="A42" s="8"/>
      <c r="B42" s="8"/>
      <c r="C42" s="36"/>
      <c r="D42" s="8"/>
      <c r="E42" s="8"/>
      <c r="F42" s="8"/>
      <c r="G42" s="8"/>
      <c r="H42" s="8"/>
      <c r="J42" s="9"/>
      <c r="K42" s="9"/>
      <c r="L42" s="9"/>
    </row>
    <row r="43" spans="1:12" ht="12.6" customHeight="1" x14ac:dyDescent="0.25">
      <c r="A43" s="8"/>
      <c r="B43" s="8"/>
      <c r="C43" s="36"/>
      <c r="D43" s="8"/>
      <c r="E43" s="8"/>
      <c r="F43" s="8"/>
      <c r="G43" s="8"/>
      <c r="H43" s="8"/>
      <c r="J43" s="9"/>
      <c r="K43" s="9"/>
      <c r="L43" s="9"/>
    </row>
    <row r="44" spans="1:12" ht="12.6" customHeight="1" x14ac:dyDescent="0.25">
      <c r="A44" s="8"/>
      <c r="B44" s="8"/>
      <c r="C44" s="36"/>
      <c r="D44" s="8"/>
      <c r="E44" s="8"/>
      <c r="F44" s="8"/>
      <c r="G44" s="8"/>
      <c r="H44" s="8"/>
      <c r="J44" s="9"/>
      <c r="K44" s="9"/>
      <c r="L44" s="9"/>
    </row>
    <row r="45" spans="1:12" ht="12.6" customHeight="1" x14ac:dyDescent="0.25">
      <c r="A45" s="8"/>
      <c r="B45" s="8"/>
      <c r="C45" s="36"/>
      <c r="D45" s="8"/>
      <c r="E45" s="8"/>
      <c r="F45" s="8"/>
      <c r="G45" s="8"/>
      <c r="H45" s="8"/>
      <c r="J45" s="9"/>
      <c r="K45" s="9"/>
      <c r="L45" s="9"/>
    </row>
    <row r="46" spans="1:12" ht="12.6" customHeight="1" x14ac:dyDescent="0.25">
      <c r="A46" s="8"/>
      <c r="B46" s="8"/>
      <c r="C46" s="36"/>
      <c r="D46" s="8"/>
      <c r="E46" s="8"/>
      <c r="F46" s="8"/>
      <c r="G46" s="8"/>
      <c r="H46" s="8"/>
      <c r="J46" s="9"/>
      <c r="K46" s="9"/>
      <c r="L46" s="9"/>
    </row>
    <row r="47" spans="1:12" ht="12.6" customHeight="1" x14ac:dyDescent="0.25">
      <c r="A47" s="8"/>
      <c r="B47" s="8"/>
      <c r="C47" s="36"/>
      <c r="D47" s="8"/>
      <c r="E47" s="8"/>
      <c r="F47" s="8"/>
      <c r="G47" s="8"/>
      <c r="H47" s="8"/>
      <c r="J47" s="9"/>
      <c r="K47" s="9"/>
      <c r="L47" s="9"/>
    </row>
    <row r="48" spans="1:12" ht="12.6" customHeight="1" x14ac:dyDescent="0.25">
      <c r="A48" s="8"/>
      <c r="B48" s="8"/>
      <c r="C48" s="36"/>
      <c r="D48" s="8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36"/>
      <c r="D49" s="8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36"/>
      <c r="D50" s="8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36"/>
      <c r="D51" s="8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36"/>
      <c r="D52" s="8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36"/>
      <c r="D53" s="8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36"/>
      <c r="D54" s="8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36"/>
      <c r="D55" s="8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36"/>
      <c r="D56" s="8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36"/>
      <c r="D57" s="8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36"/>
      <c r="D58" s="8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36"/>
      <c r="D59" s="8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36"/>
      <c r="D60" s="8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36"/>
      <c r="D61" s="8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36"/>
      <c r="D62" s="8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36"/>
      <c r="D63" s="8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36"/>
      <c r="D64" s="8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36"/>
      <c r="D65" s="8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36"/>
      <c r="D66" s="8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36"/>
      <c r="D67" s="8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36"/>
      <c r="D68" s="8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36"/>
      <c r="D69" s="8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36"/>
      <c r="D70" s="8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36"/>
      <c r="D71" s="8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36"/>
      <c r="D72" s="8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36"/>
      <c r="D73" s="8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36"/>
      <c r="D74" s="8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36"/>
      <c r="D75" s="8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36"/>
      <c r="D76" s="8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36"/>
      <c r="D77" s="8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36"/>
      <c r="D78" s="8"/>
      <c r="E78" s="8"/>
      <c r="F78" s="8"/>
      <c r="G78" s="8"/>
      <c r="H78" s="8"/>
      <c r="J78" s="9"/>
      <c r="K78" s="9"/>
      <c r="L78" s="9"/>
    </row>
  </sheetData>
  <sortState ref="A3:V30">
    <sortCondition descending="1" ref="P12"/>
  </sortState>
  <mergeCells count="5">
    <mergeCell ref="D1:J1"/>
    <mergeCell ref="K1:L1"/>
    <mergeCell ref="S1:S2"/>
    <mergeCell ref="T1:T2"/>
    <mergeCell ref="U1:U2"/>
  </mergeCells>
  <conditionalFormatting sqref="D3:H31">
    <cfRule type="cellIs" dxfId="63" priority="33" operator="between">
      <formula>0.1</formula>
      <formula>1.99</formula>
    </cfRule>
    <cfRule type="cellIs" dxfId="62" priority="34" operator="equal">
      <formula>0</formula>
    </cfRule>
    <cfRule type="cellIs" dxfId="61" priority="35" operator="equal">
      <formula>2</formula>
    </cfRule>
  </conditionalFormatting>
  <conditionalFormatting sqref="K3:K31">
    <cfRule type="cellIs" dxfId="60" priority="24" operator="between">
      <formula>0.1</formula>
      <formula>59.9</formula>
    </cfRule>
    <cfRule type="cellIs" dxfId="59" priority="25" operator="equal">
      <formula>0</formula>
    </cfRule>
    <cfRule type="cellIs" dxfId="58" priority="26" operator="between">
      <formula>60</formula>
      <formula>79</formula>
    </cfRule>
    <cfRule type="cellIs" dxfId="57" priority="27" operator="between">
      <formula>80</formula>
      <formula>100</formula>
    </cfRule>
  </conditionalFormatting>
  <conditionalFormatting sqref="C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1">
    <cfRule type="cellIs" dxfId="56" priority="9" operator="between">
      <formula>0.1</formula>
      <formula>59.9</formula>
    </cfRule>
    <cfRule type="cellIs" dxfId="55" priority="10" operator="equal">
      <formula>0</formula>
    </cfRule>
    <cfRule type="cellIs" dxfId="54" priority="11" operator="between">
      <formula>60</formula>
      <formula>79</formula>
    </cfRule>
    <cfRule type="cellIs" dxfId="53" priority="12" operator="greaterThanOrEqual">
      <formula>80</formula>
    </cfRule>
  </conditionalFormatting>
  <conditionalFormatting sqref="C1:C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J3:J31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O3:O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P3:P3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C3:C31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S3:S3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T3:T3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U3:U31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P3:P31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S3:S31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T3:T31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2019-06-23T20:39:50Z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