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yildirim\Desktop\UT\"/>
    </mc:Choice>
  </mc:AlternateContent>
  <bookViews>
    <workbookView xWindow="0" yWindow="0" windowWidth="11112" windowHeight="6036" activeTab="3"/>
  </bookViews>
  <sheets>
    <sheet name="KickStart" sheetId="1" r:id="rId1"/>
    <sheet name="Pivot I" sheetId="2" r:id="rId2"/>
    <sheet name="Pivot II" sheetId="3" r:id="rId3"/>
    <sheet name="Pivot III" sheetId="4" r:id="rId4"/>
    <sheet name="Bonus" sheetId="5" r:id="rId5"/>
  </sheets>
  <definedNames>
    <definedName name="_xlnm._FilterDatabase" localSheetId="0" hidden="1">KickStart!$F$1:$F$4115</definedName>
  </definedNames>
  <calcPr calcId="162913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7" i="5"/>
  <c r="D6" i="5"/>
  <c r="C7" i="5"/>
  <c r="C8" i="5"/>
  <c r="B7" i="5"/>
  <c r="D13" i="5"/>
  <c r="C13" i="5"/>
  <c r="B13" i="5"/>
  <c r="D12" i="5"/>
  <c r="C12" i="5"/>
  <c r="B12" i="5"/>
  <c r="D11" i="5"/>
  <c r="C11" i="5"/>
  <c r="B11" i="5"/>
  <c r="D10" i="5"/>
  <c r="C10" i="5"/>
  <c r="B10" i="5"/>
  <c r="D8" i="5"/>
  <c r="D9" i="5"/>
  <c r="C9" i="5"/>
  <c r="B9" i="5"/>
  <c r="B8" i="5"/>
  <c r="C6" i="5"/>
  <c r="B6" i="5"/>
  <c r="D5" i="5"/>
  <c r="C5" i="5"/>
  <c r="B5" i="5"/>
  <c r="D4" i="5"/>
  <c r="C4" i="5"/>
  <c r="B4" i="5"/>
  <c r="B3" i="5"/>
  <c r="B2" i="5"/>
  <c r="E3" i="5"/>
  <c r="H3" i="5"/>
  <c r="E4" i="5"/>
  <c r="H4" i="5"/>
  <c r="E5" i="5"/>
  <c r="H5" i="5"/>
  <c r="E6" i="5"/>
  <c r="H6" i="5"/>
  <c r="E7" i="5"/>
  <c r="H7" i="5"/>
  <c r="E8" i="5"/>
  <c r="H8" i="5"/>
  <c r="E9" i="5"/>
  <c r="H9" i="5"/>
  <c r="E10" i="5"/>
  <c r="H10" i="5"/>
  <c r="E11" i="5"/>
  <c r="H11" i="5"/>
  <c r="E12" i="5"/>
  <c r="H12" i="5"/>
  <c r="E13" i="5"/>
  <c r="H13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C3" i="5"/>
  <c r="D3" i="5"/>
  <c r="D2" i="5"/>
  <c r="E2" i="5"/>
  <c r="H2" i="5"/>
  <c r="G2" i="5"/>
  <c r="F2" i="5"/>
  <c r="C2" i="5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<sst xmlns="http://schemas.openxmlformats.org/spreadsheetml/2006/main" count="33047" uniqueCount="8402">
  <si>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</si>
  <si>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</si>
  <si>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</si>
  <si>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</si>
  <si>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</si>
  <si>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</si>
  <si>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</si>
  <si>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</si>
  <si>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</si>
  <si>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</si>
  <si>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</si>
  <si>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</si>
  <si>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</si>
  <si>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</si>
  <si>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</si>
  <si>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</si>
  <si>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</si>
  <si>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</si>
  <si>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</si>
  <si>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</si>
  <si>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</si>
  <si>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</si>
  <si>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</si>
  <si>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</si>
  <si>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</si>
  <si>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</si>
  <si>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</si>
  <si>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</si>
  <si>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</si>
  <si>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</si>
  <si>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</si>
  <si>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</si>
  <si>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</si>
  <si>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</si>
  <si>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</si>
  <si>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</si>
  <si>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</si>
  <si>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</si>
  <si>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</si>
  <si>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</si>
  <si>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</si>
  <si>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</si>
  <si>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</si>
  <si>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</si>
  <si>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</si>
  <si>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</si>
  <si>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</si>
  <si>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</si>
  <si>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</si>
  <si>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</si>
  <si>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</si>
  <si>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</si>
  <si>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</si>
  <si>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</si>
  <si>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</si>
  <si>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</si>
  <si>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</si>
  <si>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</si>
  <si>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</si>
  <si>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</si>
  <si>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</si>
  <si>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</si>
  <si>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</si>
  <si>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</si>
  <si>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</si>
  <si>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</si>
  <si>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</si>
  <si>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</si>
  <si>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</si>
  <si>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</si>
  <si>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</si>
  <si>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</si>
  <si>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</si>
  <si>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</si>
  <si>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</si>
  <si>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</si>
  <si>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</si>
  <si>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</si>
  <si>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</si>
  <si>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</si>
  <si>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</si>
  <si>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</si>
  <si>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</si>
  <si>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</si>
  <si>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</si>
  <si>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</si>
  <si>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</si>
  <si>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</si>
  <si>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</si>
  <si>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</si>
  <si>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</si>
  <si>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</si>
  <si>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</si>
  <si>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</si>
  <si>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</si>
  <si>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</si>
  <si>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</si>
  <si>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</si>
  <si>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</si>
  <si>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</si>
  <si>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</si>
  <si>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</si>
  <si>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</si>
  <si>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</si>
  <si>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</si>
  <si>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</si>
  <si>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</si>
  <si>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</si>
  <si>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</si>
  <si>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</si>
  <si>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</si>
  <si>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</si>
  <si>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</si>
  <si>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</si>
  <si>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</si>
  <si>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</si>
  <si>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</si>
  <si>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</si>
  <si>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</si>
  <si>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</si>
  <si>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</si>
  <si>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</si>
  <si>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</si>
  <si>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</si>
  <si>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</si>
  <si>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</si>
  <si>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</si>
  <si>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</si>
  <si>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</si>
  <si>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</si>
  <si>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</si>
  <si>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</si>
  <si>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</si>
  <si>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</si>
  <si>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</si>
  <si>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</si>
  <si>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</si>
  <si>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</si>
  <si>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</si>
  <si>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</si>
  <si>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</si>
  <si>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</si>
  <si>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</si>
  <si>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</si>
  <si>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</si>
  <si>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</si>
  <si>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</si>
  <si>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</si>
  <si>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</si>
  <si>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</si>
  <si>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</si>
  <si>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</si>
  <si>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</si>
  <si>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</si>
  <si>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</si>
  <si>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</si>
  <si>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</si>
  <si>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</si>
  <si>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</si>
  <si>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</si>
  <si>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</si>
  <si>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</si>
  <si>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</si>
  <si>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</si>
  <si>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</si>
  <si>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</si>
  <si>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</si>
  <si>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</si>
  <si>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</si>
  <si>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</si>
  <si>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</si>
  <si>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</si>
  <si>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</si>
  <si>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</si>
  <si>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</si>
  <si>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</si>
  <si>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</si>
  <si>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</si>
  <si>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</si>
  <si>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</si>
  <si>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</si>
  <si>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</si>
  <si>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</si>
  <si>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</si>
  <si>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</si>
  <si>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</si>
  <si>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</si>
  <si>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</si>
  <si>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</si>
  <si>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</si>
  <si>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</si>
  <si>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</si>
  <si>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</si>
  <si>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</si>
  <si>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</si>
  <si>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</si>
  <si>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</si>
  <si>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</si>
  <si>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</si>
  <si>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</si>
  <si>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</si>
  <si>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</si>
  <si>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</si>
  <si>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</si>
  <si>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</si>
  <si>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</si>
  <si>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</si>
  <si>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</si>
  <si>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</si>
  <si>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</si>
  <si>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</si>
  <si>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</si>
  <si>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</si>
  <si>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</si>
  <si>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</si>
  <si>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</si>
  <si>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</si>
  <si>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</si>
  <si>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</si>
  <si>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</si>
  <si>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</si>
  <si>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</si>
  <si>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</si>
  <si>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</si>
  <si>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</si>
  <si>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</si>
  <si>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</si>
  <si>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</si>
  <si>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</si>
  <si>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</si>
  <si>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</si>
  <si>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</si>
  <si>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</si>
  <si>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</si>
  <si>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</si>
  <si>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</si>
  <si>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</si>
  <si>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</si>
  <si>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</si>
  <si>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</si>
  <si>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</si>
  <si>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</si>
  <si>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</si>
  <si>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</si>
  <si>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</si>
  <si>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</si>
  <si>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</si>
  <si>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</si>
  <si>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</si>
  <si>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</si>
  <si>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</si>
  <si>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</si>
  <si>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</si>
  <si>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</si>
  <si>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</si>
  <si>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</si>
  <si>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</si>
  <si>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</si>
  <si>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</si>
  <si>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</si>
  <si>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</si>
  <si>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</si>
  <si>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</si>
  <si>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</si>
  <si>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</si>
  <si>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</si>
  <si>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</si>
  <si>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</si>
  <si>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</si>
  <si>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</si>
  <si>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</si>
  <si>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</si>
  <si>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</si>
  <si>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</si>
  <si>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</si>
  <si>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</si>
  <si>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</si>
  <si>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</si>
  <si>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</si>
  <si>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</si>
  <si>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</si>
  <si>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</si>
  <si>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</si>
  <si>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</si>
  <si>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</si>
  <si>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</si>
  <si>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</si>
  <si>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</si>
  <si>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</si>
  <si>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</si>
  <si>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</si>
  <si>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</si>
  <si>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</si>
  <si>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</si>
  <si>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</si>
  <si>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</si>
  <si>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</si>
  <si>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</si>
  <si>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</si>
  <si>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</si>
  <si>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</si>
  <si>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</si>
  <si>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</si>
  <si>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</si>
  <si>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</si>
  <si>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</si>
  <si>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</si>
  <si>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</si>
  <si>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</si>
  <si>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</si>
  <si>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</si>
  <si>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</si>
  <si>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</si>
  <si>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</si>
  <si>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</si>
  <si>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</si>
  <si>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</si>
  <si>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</si>
  <si>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</si>
  <si>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</si>
  <si>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</si>
  <si>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</si>
  <si>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</si>
  <si>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</si>
  <si>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</si>
  <si>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</si>
  <si>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</si>
  <si>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</si>
  <si>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</si>
  <si>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</si>
  <si>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</si>
  <si>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</si>
  <si>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</si>
  <si>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</si>
  <si>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</si>
  <si>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</si>
  <si>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</si>
  <si>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</si>
  <si>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</si>
  <si>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</si>
  <si>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</si>
  <si>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</si>
  <si>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</si>
  <si>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</si>
  <si>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</si>
  <si>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</si>
  <si>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</si>
  <si>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</si>
  <si>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</si>
  <si>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</si>
  <si>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</si>
  <si>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</si>
  <si>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</si>
  <si>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</si>
  <si>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</si>
  <si>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</si>
  <si>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</si>
  <si>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</si>
  <si>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</si>
  <si>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</si>
  <si>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</si>
  <si>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</si>
  <si>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</si>
  <si>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</si>
  <si>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</si>
  <si>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</si>
  <si>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</si>
  <si>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</si>
  <si>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</si>
  <si>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</si>
  <si>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</si>
  <si>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</si>
  <si>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</si>
  <si>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</si>
  <si>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</si>
  <si>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</si>
  <si>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</si>
  <si>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</si>
  <si>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</si>
  <si>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</si>
  <si>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</si>
  <si>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</si>
  <si>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</si>
  <si>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</si>
  <si>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</si>
  <si>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</si>
  <si>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</si>
  <si>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</si>
  <si>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</si>
  <si>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</si>
  <si>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</si>
  <si>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</si>
  <si>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</si>
  <si>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</si>
  <si>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</si>
  <si>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</si>
  <si>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</si>
  <si>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</si>
  <si>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</si>
  <si>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</si>
  <si>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</si>
  <si>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</si>
  <si>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</si>
  <si>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</si>
  <si>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</si>
  <si>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</si>
  <si>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</si>
  <si>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</si>
  <si>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</si>
  <si>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</si>
  <si>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</si>
  <si>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</si>
  <si>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</si>
  <si>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</si>
  <si>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</si>
  <si>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</si>
  <si>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</si>
  <si>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</si>
  <si>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</si>
  <si>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</si>
  <si>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</si>
  <si>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</si>
  <si>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</si>
  <si>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</si>
  <si>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</si>
  <si>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</si>
  <si>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</si>
  <si>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</si>
  <si>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</si>
  <si>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</si>
  <si>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</si>
  <si>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</si>
  <si>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</si>
  <si>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</si>
  <si>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</si>
  <si>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</si>
  <si>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</si>
  <si>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</si>
  <si>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</si>
  <si>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</si>
  <si>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</si>
  <si>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</si>
  <si>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</si>
  <si>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</si>
  <si>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</si>
  <si>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</si>
  <si>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</si>
  <si>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</si>
  <si>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</si>
  <si>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</si>
  <si>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</si>
  <si>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</si>
  <si>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</si>
  <si>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</si>
  <si>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</si>
  <si>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</si>
  <si>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</si>
  <si>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</si>
  <si>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</si>
  <si>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</si>
  <si>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</si>
  <si>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</si>
  <si>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</si>
  <si>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</si>
  <si>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</si>
  <si>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</si>
  <si>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</si>
  <si>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</si>
  <si>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</si>
  <si>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</si>
  <si>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</si>
  <si>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</si>
  <si>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</si>
  <si>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</si>
  <si>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</si>
  <si>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</si>
  <si>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</si>
  <si>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</si>
  <si>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</si>
  <si>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</si>
  <si>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</si>
  <si>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</si>
  <si>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</si>
  <si>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</si>
  <si>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</si>
  <si>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</si>
  <si>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</si>
  <si>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</si>
  <si>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</si>
  <si>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</si>
  <si>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</si>
  <si>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</si>
  <si>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</si>
  <si>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</si>
  <si>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</si>
  <si>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</si>
  <si>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</si>
  <si>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</si>
  <si>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</si>
  <si>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</si>
  <si>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</si>
  <si>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</si>
  <si>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</si>
  <si>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</si>
  <si>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</si>
  <si>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</si>
  <si>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</si>
  <si>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</si>
  <si>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</si>
  <si>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</si>
  <si>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</si>
  <si>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</si>
  <si>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</si>
  <si>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</si>
  <si>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</si>
  <si>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</si>
  <si>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</si>
  <si>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</si>
  <si>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</si>
  <si>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</si>
  <si>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</si>
  <si>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</si>
  <si>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</si>
  <si>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</si>
  <si>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</si>
  <si>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</si>
  <si>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</si>
  <si>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</si>
  <si>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</si>
  <si>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</si>
  <si>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</si>
  <si>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</si>
  <si>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</si>
  <si>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</si>
  <si>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</si>
  <si>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</si>
  <si>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</si>
  <si>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</si>
  <si>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</si>
  <si>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</si>
  <si>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</si>
  <si>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</si>
  <si>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</si>
  <si>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</si>
  <si>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</si>
  <si>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</si>
  <si>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</si>
  <si>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</si>
  <si>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</si>
  <si>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</si>
  <si>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</si>
  <si>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</si>
  <si>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</si>
  <si>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</si>
  <si>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</si>
  <si>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</si>
  <si>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</si>
  <si>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</si>
  <si>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</si>
  <si>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</si>
  <si>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</si>
  <si>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</si>
  <si>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</si>
  <si>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</si>
  <si>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</si>
  <si>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</si>
  <si>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</si>
  <si>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</si>
  <si>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</si>
  <si>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</si>
  <si>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</si>
  <si>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</si>
  <si>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</si>
  <si>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</si>
  <si>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</si>
  <si>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</si>
  <si>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</si>
  <si>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</si>
  <si>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</si>
  <si>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</si>
  <si>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</si>
  <si>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</si>
  <si>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</si>
  <si>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</si>
  <si>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</si>
  <si>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</si>
  <si>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</si>
  <si>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</si>
  <si>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</si>
  <si>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</si>
  <si>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</si>
  <si>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</si>
  <si>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</si>
  <si>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</si>
  <si>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</si>
  <si>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</si>
  <si>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</si>
  <si>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</si>
  <si>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</si>
  <si>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</si>
  <si>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</si>
  <si>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</si>
  <si>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</si>
  <si>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</si>
  <si>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</si>
  <si>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</si>
  <si>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</si>
  <si>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</si>
  <si>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</si>
  <si>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</si>
  <si>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</si>
  <si>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</si>
  <si>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</si>
  <si>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</si>
  <si>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</si>
  <si>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</si>
  <si>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</si>
  <si>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</si>
  <si>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</si>
  <si>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</si>
  <si>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</si>
  <si>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</si>
  <si>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</si>
  <si>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</si>
  <si>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</si>
  <si>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</si>
  <si>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</si>
  <si>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</si>
  <si>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</si>
  <si>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</si>
  <si>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</si>
  <si>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</si>
  <si>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</si>
  <si>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</si>
  <si>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</si>
  <si>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</si>
  <si>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</si>
  <si>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</si>
  <si>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</si>
  <si>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</si>
  <si>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</si>
  <si>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</si>
  <si>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</si>
  <si>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</si>
  <si>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</si>
  <si>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</si>
  <si>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</si>
  <si>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</si>
  <si>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</si>
  <si>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</si>
  <si>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</si>
  <si>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</si>
  <si>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</si>
  <si>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</si>
  <si>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</si>
  <si>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</si>
  <si>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</si>
  <si>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</si>
  <si>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</si>
  <si>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</si>
  <si>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</si>
  <si>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</si>
  <si>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</si>
  <si>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</si>
  <si>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</si>
  <si>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</si>
  <si>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</si>
  <si>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</si>
  <si>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</si>
  <si>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</si>
  <si>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</si>
  <si>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</si>
  <si>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</si>
  <si>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</si>
  <si>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</si>
  <si>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</si>
  <si>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</si>
  <si>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</si>
  <si>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</si>
  <si>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</si>
  <si>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</si>
  <si>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</si>
  <si>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</si>
  <si>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</si>
  <si>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</si>
  <si>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</si>
  <si>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</si>
  <si>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</si>
  <si>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</si>
  <si>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</si>
  <si>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</si>
  <si>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</si>
  <si>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</si>
  <si>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</si>
  <si>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</si>
  <si>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</si>
  <si>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</si>
  <si>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</si>
  <si>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</si>
  <si>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</si>
  <si>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</si>
  <si>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</si>
  <si>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</si>
  <si>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</si>
  <si>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</si>
  <si>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</si>
  <si>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</si>
  <si>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</si>
  <si>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</si>
  <si>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</si>
  <si>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</si>
  <si>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</si>
  <si>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</si>
  <si>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</si>
  <si>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</si>
  <si>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</si>
  <si>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</si>
  <si>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</si>
  <si>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</si>
  <si>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</si>
  <si>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</si>
  <si>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</si>
  <si>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</si>
  <si>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</si>
  <si>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</si>
  <si>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</si>
  <si>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</si>
  <si>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</si>
  <si>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</si>
  <si>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</si>
  <si>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</si>
  <si>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</si>
  <si>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</si>
  <si>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</si>
  <si>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</si>
  <si>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</si>
  <si>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</si>
  <si>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</si>
  <si>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</si>
  <si>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</si>
  <si>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</si>
  <si>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</si>
  <si>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</si>
  <si>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</si>
  <si>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</si>
  <si>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</si>
  <si>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</si>
  <si>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</si>
  <si>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</si>
  <si>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</si>
  <si>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</si>
  <si>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</si>
  <si>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</si>
  <si>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</si>
  <si>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</si>
  <si>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</si>
  <si>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</si>
  <si>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</si>
  <si>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</si>
  <si>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</si>
  <si>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</si>
  <si>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</si>
  <si>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</si>
  <si>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</si>
  <si>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</si>
  <si>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</si>
  <si>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</si>
  <si>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</si>
  <si>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</si>
  <si>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</si>
  <si>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</si>
  <si>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</si>
  <si>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</si>
  <si>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</si>
  <si>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</si>
  <si>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</si>
  <si>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</si>
  <si>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</si>
  <si>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</si>
  <si>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</si>
  <si>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</si>
  <si>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</si>
  <si>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</si>
  <si>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</si>
  <si>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</si>
  <si>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</si>
  <si>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</si>
  <si>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</si>
  <si>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</si>
  <si>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</si>
  <si>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</si>
  <si>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</si>
  <si>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</si>
  <si>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</si>
  <si>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</si>
  <si>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</si>
  <si>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</si>
  <si>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</si>
  <si>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</si>
  <si>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</si>
  <si>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</si>
  <si>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</si>
  <si>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</si>
  <si>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</si>
  <si>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</si>
  <si>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</si>
  <si>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</si>
  <si>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</si>
  <si>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</si>
  <si>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</si>
  <si>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</si>
  <si>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</si>
  <si>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</si>
  <si>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</si>
  <si>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</si>
  <si>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</si>
  <si>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</si>
  <si>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</si>
  <si>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</si>
  <si>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</si>
  <si>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</si>
  <si>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</si>
  <si>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</si>
  <si>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</si>
  <si>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</si>
  <si>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</si>
  <si>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</si>
  <si>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</si>
  <si>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</si>
  <si>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</si>
  <si>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</si>
  <si>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</si>
  <si>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</si>
  <si>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</si>
  <si>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</si>
  <si>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</si>
  <si>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</si>
  <si>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</si>
  <si>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</si>
  <si>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</si>
  <si>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</si>
  <si>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</si>
  <si>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</si>
  <si>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</si>
  <si>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</si>
  <si>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</si>
  <si>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</si>
  <si>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</si>
  <si>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</si>
  <si>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</si>
  <si>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</si>
  <si>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</si>
  <si>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</si>
  <si>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</si>
  <si>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</si>
  <si>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</si>
  <si>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</si>
  <si>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</si>
  <si>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</si>
  <si>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</si>
  <si>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</si>
  <si>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</si>
  <si>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</si>
  <si>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</si>
  <si>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</si>
  <si>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</si>
  <si>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</si>
  <si>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</si>
  <si>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</si>
  <si>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</si>
  <si>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</si>
  <si>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</si>
  <si>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</si>
  <si>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</si>
  <si>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</si>
  <si>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</si>
  <si>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</si>
  <si>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</si>
  <si>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</si>
  <si>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</si>
  <si>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</si>
  <si>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</si>
  <si>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</si>
  <si>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</si>
  <si>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</si>
  <si>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</si>
  <si>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</si>
  <si>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</si>
  <si>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</si>
  <si>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</si>
  <si>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</si>
  <si>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</si>
  <si>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</si>
  <si>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</si>
  <si>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</si>
  <si>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</si>
  <si>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</si>
  <si>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</si>
  <si>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</si>
  <si>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</si>
  <si>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</si>
  <si>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</si>
  <si>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</si>
  <si>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</si>
  <si>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</si>
  <si>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</si>
  <si>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</si>
  <si>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</si>
  <si>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</si>
  <si>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</si>
  <si>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</si>
  <si>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</si>
  <si>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</si>
  <si>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</si>
  <si>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</si>
  <si>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</si>
  <si>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</si>
  <si>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</si>
  <si>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</si>
  <si>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</si>
  <si>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</si>
  <si>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</si>
  <si>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</si>
  <si>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</si>
  <si>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</si>
  <si>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</si>
  <si>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</si>
  <si>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</si>
  <si>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</si>
  <si>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</si>
  <si>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</si>
  <si>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</si>
  <si>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</si>
  <si>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</si>
  <si>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</si>
  <si>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</si>
  <si>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</si>
  <si>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</si>
  <si>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</si>
  <si>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</si>
  <si>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</si>
  <si>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</si>
  <si>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</si>
  <si>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</si>
  <si>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</si>
  <si>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</si>
  <si>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</si>
  <si>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</si>
  <si>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</si>
  <si>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</si>
  <si>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</si>
  <si>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</si>
  <si>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</si>
  <si>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</si>
  <si>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</si>
  <si>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</si>
  <si>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</si>
  <si>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</si>
  <si>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</si>
  <si>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</si>
  <si>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</si>
  <si>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</si>
  <si>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</si>
  <si>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</si>
  <si>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</si>
  <si>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</si>
  <si>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</si>
  <si>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</si>
  <si>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</si>
  <si>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</si>
  <si>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</si>
  <si>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</si>
  <si>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</si>
  <si>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</si>
  <si>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</si>
  <si>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</si>
  <si>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</si>
  <si>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</si>
  <si>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</si>
  <si>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</si>
  <si>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</si>
  <si>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</si>
  <si>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</si>
  <si>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</si>
  <si>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</si>
  <si>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</si>
  <si>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</si>
  <si>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</si>
  <si>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</si>
  <si>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</si>
  <si>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</si>
  <si>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</si>
  <si>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</si>
  <si>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</si>
  <si>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</si>
  <si>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</si>
  <si>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</si>
  <si>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</si>
  <si>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</si>
  <si>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</si>
  <si>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</si>
  <si>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</si>
  <si>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</si>
  <si>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</si>
  <si>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</si>
  <si>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</si>
  <si>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</si>
  <si>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</si>
  <si>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</si>
  <si>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</si>
  <si>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</si>
  <si>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</si>
  <si>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</si>
  <si>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</si>
  <si>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</si>
  <si>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</si>
  <si>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</si>
  <si>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</si>
  <si>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</si>
  <si>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</si>
  <si>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</si>
  <si>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</si>
  <si>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</si>
  <si>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</si>
  <si>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</si>
  <si>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</si>
  <si>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</si>
  <si>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</si>
  <si>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</si>
  <si>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</si>
  <si>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</si>
  <si>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</si>
  <si>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</si>
  <si>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</si>
  <si>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</si>
  <si>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</si>
  <si>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</si>
  <si>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</si>
  <si>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</si>
  <si>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</si>
  <si>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</si>
  <si>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</si>
  <si>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</si>
  <si>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</si>
  <si>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</si>
  <si>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</si>
  <si>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</si>
  <si>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</si>
  <si>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</si>
  <si>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</si>
  <si>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</si>
  <si>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</si>
  <si>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</si>
  <si>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</si>
  <si>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</si>
  <si>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</si>
  <si>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</si>
  <si>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</si>
  <si>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</si>
  <si>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</si>
  <si>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</si>
  <si>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</si>
  <si>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</si>
  <si>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</si>
  <si>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</si>
  <si>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</si>
  <si>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</si>
  <si>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</si>
  <si>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</si>
  <si>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</si>
  <si>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</si>
  <si>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</si>
  <si>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</si>
  <si>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</si>
  <si>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</si>
  <si>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</si>
  <si>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</si>
  <si>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</si>
  <si>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</si>
  <si>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</si>
  <si>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</si>
  <si>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</si>
  <si>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</si>
  <si>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</si>
  <si>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</si>
  <si>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</si>
  <si>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</si>
  <si>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</si>
  <si>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</si>
  <si>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</si>
  <si>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</si>
  <si>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</si>
  <si>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</si>
  <si>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</si>
  <si>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</si>
  <si>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</si>
  <si>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</si>
  <si>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</si>
  <si>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</si>
  <si>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</si>
  <si>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</si>
  <si>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</si>
  <si>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</si>
  <si>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</si>
  <si>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</si>
  <si>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</si>
  <si>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</si>
  <si>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</si>
  <si>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</si>
  <si>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</si>
  <si>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</si>
  <si>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</si>
  <si>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</si>
  <si>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</si>
  <si>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</si>
  <si>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</si>
  <si>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</si>
  <si>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</si>
  <si>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</si>
  <si>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</si>
  <si>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</si>
  <si>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</si>
  <si>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</si>
  <si>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</si>
  <si>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</si>
  <si>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</si>
  <si>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</si>
  <si>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</si>
  <si>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</si>
  <si>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</si>
  <si>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</si>
  <si>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</si>
  <si>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</si>
  <si>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</si>
  <si>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</si>
  <si>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</si>
  <si>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</si>
  <si>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</si>
  <si>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</si>
  <si>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</si>
  <si>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</si>
  <si>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</si>
  <si>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</si>
  <si>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</si>
  <si>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</si>
  <si>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</si>
  <si>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</si>
  <si>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</si>
  <si>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</si>
  <si>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</si>
  <si>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</si>
  <si>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</si>
  <si>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</si>
  <si>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</si>
  <si>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</si>
  <si>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</si>
  <si>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</si>
  <si>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</si>
  <si>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</si>
  <si>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</si>
  <si>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</si>
  <si>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</si>
  <si>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</si>
  <si>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</si>
  <si>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</si>
  <si>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</si>
  <si>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</si>
  <si>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</si>
  <si>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</si>
  <si>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</si>
  <si>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</si>
  <si>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</si>
  <si>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</si>
  <si>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</si>
  <si>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</si>
  <si>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</si>
  <si>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</si>
  <si>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</si>
  <si>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</si>
  <si>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</si>
  <si>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</si>
  <si>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</si>
  <si>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</si>
  <si>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</si>
  <si>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</si>
  <si>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</si>
  <si>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</si>
  <si>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</si>
  <si>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</si>
  <si>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</si>
  <si>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</si>
  <si>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</si>
  <si>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</si>
  <si>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</si>
  <si>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</si>
  <si>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</si>
  <si>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</si>
  <si>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</si>
  <si>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</si>
  <si>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</si>
  <si>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</si>
  <si>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</si>
  <si>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</si>
  <si>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</si>
  <si>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</si>
  <si>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</si>
  <si>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</si>
  <si>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</si>
  <si>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</si>
  <si>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</si>
  <si>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</si>
  <si>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</si>
  <si>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</si>
  <si>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</si>
  <si>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</si>
  <si>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</si>
  <si>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</si>
  <si>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</si>
  <si>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</si>
  <si>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</si>
  <si>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</si>
  <si>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</si>
  <si>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</si>
  <si>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</si>
  <si>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</si>
  <si>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</si>
  <si>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</si>
  <si>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</si>
  <si>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</si>
  <si>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</si>
  <si>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</si>
  <si>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</si>
  <si>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</si>
  <si>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</si>
  <si>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</si>
  <si>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</si>
  <si>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</si>
  <si>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</si>
  <si>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</si>
  <si>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</si>
  <si>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</si>
  <si>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</si>
  <si>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</si>
  <si>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</si>
  <si>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</si>
  <si>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</si>
  <si>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</si>
  <si>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</si>
  <si>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</si>
  <si>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</si>
  <si>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</si>
  <si>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</si>
  <si>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</si>
  <si>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</si>
  <si>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</si>
  <si>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</si>
  <si>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</si>
  <si>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</si>
  <si>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</si>
  <si>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</si>
  <si>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</si>
  <si>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</si>
  <si>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</si>
  <si>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</si>
  <si>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</si>
  <si>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</si>
  <si>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</si>
  <si>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</si>
  <si>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</si>
  <si>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</si>
  <si>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</si>
  <si>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</si>
  <si>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</si>
  <si>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</si>
  <si>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</si>
  <si>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</si>
  <si>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</si>
  <si>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</si>
  <si>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</si>
  <si>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</si>
  <si>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</si>
  <si>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</si>
  <si>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</si>
  <si>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</si>
  <si>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</si>
  <si>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</si>
  <si>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</si>
  <si>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</si>
  <si>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</si>
  <si>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</si>
  <si>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</si>
  <si>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</si>
  <si>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</si>
  <si>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</si>
  <si>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</si>
  <si>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</si>
  <si>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</si>
  <si>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</si>
  <si>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</si>
  <si>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</si>
  <si>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</si>
  <si>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</si>
  <si>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</si>
  <si>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</si>
  <si>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</si>
  <si>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</si>
  <si>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</si>
  <si>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</si>
  <si>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</si>
  <si>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</si>
  <si>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</si>
  <si>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</si>
  <si>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</si>
  <si>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</si>
  <si>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</si>
  <si>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</si>
  <si>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</si>
  <si>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</si>
  <si>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</si>
  <si>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</si>
  <si>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</si>
  <si>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</si>
  <si>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</si>
  <si>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</si>
  <si>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</si>
  <si>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</si>
  <si>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</si>
  <si>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</si>
  <si>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</si>
  <si>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</si>
  <si>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</si>
  <si>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</si>
  <si>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</si>
  <si>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</si>
  <si>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</si>
  <si>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</si>
  <si>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</si>
  <si>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</si>
  <si>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</si>
  <si>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</si>
  <si>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</si>
  <si>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</si>
  <si>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</si>
  <si>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</si>
  <si>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</si>
  <si>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</si>
  <si>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</si>
  <si>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</si>
  <si>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</si>
  <si>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</si>
  <si>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</si>
  <si>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</si>
  <si>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</si>
  <si>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</si>
  <si>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</si>
  <si>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</si>
  <si>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</si>
  <si>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</si>
  <si>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</si>
  <si>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</si>
  <si>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</si>
  <si>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</si>
  <si>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</si>
  <si>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</si>
  <si>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</si>
  <si>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</si>
  <si>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</si>
  <si>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</si>
  <si>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</si>
  <si>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</si>
  <si>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</si>
  <si>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</si>
  <si>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</si>
  <si>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</si>
  <si>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</si>
  <si>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</si>
  <si>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</si>
  <si>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</si>
  <si>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</si>
  <si>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</si>
  <si>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</si>
  <si>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</si>
  <si>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</si>
  <si>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</si>
  <si>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</si>
  <si>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</si>
  <si>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</si>
  <si>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</si>
  <si>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</si>
  <si>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</si>
  <si>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</si>
  <si>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</si>
  <si>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</si>
  <si>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</si>
  <si>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</si>
  <si>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</si>
  <si>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</si>
  <si>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</si>
  <si>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</si>
  <si>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</si>
  <si>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</si>
  <si>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</si>
  <si>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</si>
  <si>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</si>
  <si>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</si>
  <si>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</si>
  <si>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</si>
  <si>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</si>
  <si>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</si>
  <si>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</si>
  <si>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</si>
  <si>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</si>
  <si>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</si>
  <si>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</si>
  <si>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</si>
  <si>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</si>
  <si>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</si>
  <si>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</si>
  <si>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</si>
  <si>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</si>
  <si>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</si>
  <si>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</si>
  <si>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</si>
  <si>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</si>
  <si>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</si>
  <si>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</si>
  <si>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</si>
  <si>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</si>
  <si>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</si>
  <si>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</si>
  <si>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</si>
  <si>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</si>
  <si>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</si>
  <si>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</si>
  <si>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</si>
  <si>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</si>
  <si>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</si>
  <si>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</si>
  <si>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</si>
  <si>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</si>
  <si>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</si>
  <si>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</si>
  <si>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</si>
  <si>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</si>
  <si>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</si>
  <si>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</si>
  <si>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</si>
  <si>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</si>
  <si>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</si>
  <si>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</si>
  <si>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</si>
  <si>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</si>
  <si>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</si>
  <si>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</si>
  <si>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</si>
  <si>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</si>
  <si>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</si>
  <si>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</si>
  <si>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</si>
  <si>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</si>
  <si>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</si>
  <si>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</si>
  <si>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</si>
  <si>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</si>
  <si>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</si>
  <si>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</si>
  <si>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</si>
  <si>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</si>
  <si>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</si>
  <si>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</si>
  <si>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</si>
  <si>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</si>
  <si>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</si>
  <si>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</si>
  <si>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</si>
  <si>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</si>
  <si>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</si>
  <si>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</si>
  <si>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</si>
  <si>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</si>
  <si>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</si>
  <si>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</si>
  <si>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</si>
  <si>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</si>
  <si>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</si>
  <si>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</si>
  <si>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</si>
  <si>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</si>
  <si>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</si>
  <si>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</si>
  <si>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</si>
  <si>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</si>
  <si>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</si>
  <si>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</si>
  <si>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</si>
  <si>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</si>
  <si>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</si>
  <si>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</si>
  <si>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</si>
  <si>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</si>
  <si>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</si>
  <si>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</si>
  <si>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</si>
  <si>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</si>
  <si>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</si>
  <si>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</si>
  <si>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</si>
  <si>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</si>
  <si>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</si>
  <si>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</si>
  <si>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</si>
  <si>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</si>
  <si>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</si>
  <si>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</si>
  <si>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</si>
  <si>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</si>
  <si>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</si>
  <si>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</si>
  <si>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</si>
  <si>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</si>
  <si>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</si>
  <si>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</si>
  <si>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</si>
  <si>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</si>
  <si>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</si>
  <si>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</si>
  <si>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</si>
  <si>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</si>
  <si>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</si>
  <si>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</si>
  <si>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</si>
  <si>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</si>
  <si>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</si>
  <si>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</si>
  <si>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</si>
  <si>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</si>
  <si>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</si>
  <si>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</si>
  <si>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</si>
  <si>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</si>
  <si>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</si>
  <si>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</si>
  <si>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</si>
  <si>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</si>
  <si>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</si>
  <si>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</si>
  <si>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</si>
  <si>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</si>
  <si>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</si>
  <si>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</si>
  <si>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</si>
  <si>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</si>
  <si>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</si>
  <si>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</si>
  <si>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</si>
  <si>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</si>
  <si>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</si>
  <si>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</si>
  <si>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</si>
  <si>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</si>
  <si>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</si>
  <si>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</si>
  <si>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</si>
  <si>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</si>
  <si>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</si>
  <si>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</si>
  <si>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</si>
  <si>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</si>
  <si>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</si>
  <si>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</si>
  <si>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</si>
  <si>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</si>
  <si>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</si>
  <si>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</si>
  <si>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</si>
  <si>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</si>
  <si>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</si>
  <si>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</si>
  <si>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</si>
  <si>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</si>
  <si>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</si>
  <si>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</si>
  <si>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</si>
  <si>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</si>
  <si>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</si>
  <si>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</si>
  <si>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</si>
  <si>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</si>
  <si>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</si>
  <si>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</si>
  <si>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</si>
  <si>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</si>
  <si>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</si>
  <si>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</si>
  <si>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</si>
  <si>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</si>
  <si>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</si>
  <si>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</si>
  <si>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</si>
  <si>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</si>
  <si>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</si>
  <si>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</si>
  <si>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</si>
  <si>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</si>
  <si>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</si>
  <si>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</si>
  <si>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</si>
  <si>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</si>
  <si>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</si>
  <si>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</si>
  <si>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</si>
  <si>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</si>
  <si>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</si>
  <si>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</si>
  <si>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</si>
  <si>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</si>
  <si>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</si>
  <si>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</si>
  <si>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</si>
  <si>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</si>
  <si>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</si>
  <si>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</si>
  <si>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</si>
  <si>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</si>
  <si>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</si>
  <si>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</si>
  <si>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</si>
  <si>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</si>
  <si>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</si>
  <si>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</si>
  <si>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</si>
  <si>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</si>
  <si>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</si>
  <si>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</si>
  <si>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</si>
  <si>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</si>
  <si>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</si>
  <si>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</si>
  <si>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</si>
  <si>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</si>
  <si>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</si>
  <si>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</si>
  <si>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</si>
  <si>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</si>
  <si>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</si>
  <si>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</si>
  <si>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</si>
  <si>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</si>
  <si>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</si>
  <si>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</si>
  <si>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</si>
  <si>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</si>
  <si>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</si>
  <si>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</si>
  <si>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</si>
  <si>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</si>
  <si>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</si>
  <si>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</si>
  <si>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</si>
  <si>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</si>
  <si>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</si>
  <si>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</si>
  <si>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</si>
  <si>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</si>
  <si>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</si>
  <si>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</si>
  <si>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</si>
  <si>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</si>
  <si>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</si>
  <si>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</si>
  <si>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</si>
  <si>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</si>
  <si>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</si>
  <si>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</si>
  <si>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</si>
  <si>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</si>
  <si>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</si>
  <si>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</si>
  <si>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</si>
  <si>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</si>
  <si>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</si>
  <si>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</si>
  <si>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</si>
  <si>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</si>
  <si>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</si>
  <si>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</si>
  <si>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</si>
  <si>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</si>
  <si>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</si>
  <si>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</si>
  <si>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</si>
  <si>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</si>
  <si>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</si>
  <si>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</si>
  <si>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</si>
  <si>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</si>
  <si>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</si>
  <si>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</si>
  <si>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</si>
  <si>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</si>
  <si>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</si>
  <si>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</si>
  <si>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</si>
  <si>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</si>
  <si>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</si>
  <si>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</si>
  <si>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</si>
  <si>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</si>
  <si>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</si>
  <si>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</si>
  <si>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</si>
  <si>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</si>
  <si>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</si>
  <si>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</si>
  <si>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</si>
  <si>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</si>
  <si>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</si>
  <si>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</si>
  <si>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</si>
  <si>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</si>
  <si>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</si>
  <si>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</si>
  <si>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</si>
  <si>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</si>
  <si>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</si>
  <si>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</si>
  <si>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</si>
  <si>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</si>
  <si>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</si>
  <si>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</si>
  <si>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</si>
  <si>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</si>
  <si>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</si>
  <si>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</si>
  <si>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</si>
  <si>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</si>
  <si>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</si>
  <si>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</si>
  <si>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</si>
  <si>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</si>
  <si>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</si>
  <si>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</si>
  <si>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</si>
  <si>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</si>
  <si>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</si>
  <si>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</si>
  <si>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</si>
  <si>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</si>
  <si>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</si>
  <si>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</si>
  <si>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</si>
  <si>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</si>
  <si>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</si>
  <si>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</si>
  <si>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</si>
  <si>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</si>
  <si>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</si>
  <si>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</si>
  <si>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</si>
  <si>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</si>
  <si>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</si>
  <si>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</si>
  <si>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</si>
  <si>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</si>
  <si>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</si>
  <si>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</si>
  <si>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</si>
  <si>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</si>
  <si>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</si>
  <si>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</si>
  <si>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</si>
  <si>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</si>
  <si>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</si>
  <si>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</si>
  <si>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</si>
  <si>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</si>
  <si>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</si>
  <si>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</si>
  <si>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</si>
  <si>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</si>
  <si>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</si>
  <si>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</si>
  <si>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</si>
  <si>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</si>
  <si>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</si>
  <si>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</si>
  <si>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</si>
  <si>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</si>
  <si>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</si>
  <si>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</si>
  <si>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</si>
  <si>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</si>
  <si>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</si>
  <si>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</si>
  <si>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</si>
  <si>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</si>
  <si>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</si>
  <si>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</si>
  <si>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</si>
  <si>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</si>
  <si>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</si>
  <si>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</si>
  <si>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</si>
  <si>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</si>
  <si>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</si>
  <si>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</si>
  <si>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</si>
  <si>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</si>
  <si>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</si>
  <si>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</si>
  <si>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</si>
  <si>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</si>
  <si>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</si>
  <si>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</si>
  <si>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</si>
  <si>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</si>
  <si>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</si>
  <si>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</si>
  <si>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</si>
  <si>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</si>
  <si>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</si>
  <si>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</si>
  <si>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</si>
  <si>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</si>
  <si>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</si>
  <si>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</si>
  <si>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</si>
  <si>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</si>
  <si>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</si>
  <si>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</si>
  <si>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</si>
  <si>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</si>
  <si>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</si>
  <si>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</si>
  <si>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</si>
  <si>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</si>
  <si>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</si>
  <si>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</si>
  <si>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</si>
  <si>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</si>
  <si>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</si>
  <si>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</si>
  <si>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</si>
  <si>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</si>
  <si>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</si>
  <si>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</si>
  <si>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</si>
  <si>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</si>
  <si>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</si>
  <si>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</si>
  <si>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</si>
  <si>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</si>
  <si>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</si>
  <si>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</si>
  <si>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</si>
  <si>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</si>
  <si>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</si>
  <si>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</si>
  <si>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</si>
  <si>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</si>
  <si>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</si>
  <si>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</si>
  <si>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</si>
  <si>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</si>
  <si>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</si>
  <si>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</si>
  <si>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</si>
  <si>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</si>
  <si>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</si>
  <si>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</si>
  <si>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</si>
  <si>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</si>
  <si>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</si>
  <si>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</si>
  <si>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</si>
  <si>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</si>
  <si>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</si>
  <si>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</si>
  <si>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</si>
  <si>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</si>
  <si>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</si>
  <si>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</si>
  <si>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</si>
  <si>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</si>
  <si>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</si>
  <si>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</si>
  <si>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</si>
  <si>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</si>
  <si>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</si>
  <si>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</si>
  <si>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</si>
  <si>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</si>
  <si>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</si>
  <si>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</si>
  <si>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</si>
  <si>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</si>
  <si>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</si>
  <si>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</si>
  <si>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</si>
  <si>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</si>
  <si>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</si>
  <si>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</si>
  <si>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</si>
  <si>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</si>
  <si>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</si>
  <si>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</si>
  <si>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</si>
  <si>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</si>
  <si>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</si>
  <si>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</si>
  <si>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</si>
  <si>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</si>
  <si>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</si>
  <si>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</si>
  <si>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</si>
  <si>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</si>
  <si>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</si>
  <si>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</si>
  <si>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</si>
  <si>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</si>
  <si>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</si>
  <si>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</si>
  <si>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</si>
  <si>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</si>
  <si>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</si>
  <si>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</si>
  <si>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</si>
  <si>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</si>
  <si>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</si>
  <si>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</si>
  <si>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</si>
  <si>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</si>
  <si>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</si>
  <si>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</si>
  <si>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</si>
  <si>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</si>
  <si>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</si>
  <si>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</si>
  <si>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</si>
  <si>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</si>
  <si>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</si>
  <si>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</si>
  <si>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</si>
  <si>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</si>
  <si>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</si>
  <si>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</si>
  <si>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</si>
  <si>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</si>
  <si>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</si>
  <si>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</si>
  <si>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</si>
  <si>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</si>
  <si>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</si>
  <si>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</si>
  <si>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</si>
  <si>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</si>
  <si>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</si>
  <si>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</si>
  <si>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</si>
  <si>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</si>
  <si>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</si>
  <si>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</si>
  <si>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</si>
  <si>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</si>
  <si>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</si>
  <si>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</si>
  <si>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</si>
  <si>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</si>
  <si>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</si>
  <si>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</si>
  <si>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</si>
  <si>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</si>
  <si>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</si>
  <si>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</si>
  <si>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</si>
  <si>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</si>
  <si>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</si>
  <si>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</si>
  <si>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</si>
  <si>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</si>
  <si>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</si>
  <si>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</si>
  <si>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</si>
  <si>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</si>
  <si>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</si>
  <si>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</si>
  <si>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</si>
  <si>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</si>
  <si>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</si>
  <si>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</si>
  <si>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</si>
  <si>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</si>
  <si>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</si>
  <si>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</si>
  <si>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</si>
  <si>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</si>
  <si>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</si>
  <si>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</si>
  <si>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</si>
  <si>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</si>
  <si>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</si>
  <si>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</si>
  <si>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</si>
  <si>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</si>
  <si>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</si>
  <si>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</si>
  <si>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</si>
  <si>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</si>
  <si>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</si>
  <si>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</si>
  <si>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</si>
  <si>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</si>
  <si>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</si>
  <si>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</si>
  <si>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</si>
  <si>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</si>
  <si>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</si>
  <si>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</si>
  <si>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</si>
  <si>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</si>
  <si>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</si>
  <si>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</si>
  <si>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</si>
  <si>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</si>
  <si>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</si>
  <si>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</si>
  <si>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</si>
  <si>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</si>
  <si>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</si>
  <si>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</si>
  <si>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</si>
  <si>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</si>
  <si>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</si>
  <si>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</si>
  <si>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</si>
  <si>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</si>
  <si>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</si>
  <si>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</si>
  <si>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</si>
  <si>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</si>
  <si>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</si>
  <si>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</si>
  <si>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</si>
  <si>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</si>
  <si>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</si>
  <si>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</si>
  <si>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</si>
  <si>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</si>
  <si>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</si>
  <si>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</si>
  <si>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</si>
  <si>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</si>
  <si>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</si>
  <si>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</si>
  <si>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</si>
  <si>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</si>
  <si>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</si>
  <si>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</si>
  <si>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</si>
  <si>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</si>
  <si>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</si>
  <si>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</si>
  <si>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</si>
  <si>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</si>
  <si>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</si>
  <si>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</si>
  <si>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</si>
  <si>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</si>
  <si>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</si>
  <si>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</si>
  <si>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</si>
  <si>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</si>
  <si>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</si>
  <si>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</si>
  <si>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</si>
  <si>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</si>
  <si>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</si>
  <si>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</si>
  <si>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</si>
  <si>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</si>
  <si>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</si>
  <si>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</si>
  <si>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</si>
  <si>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</si>
  <si>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</si>
  <si>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</si>
  <si>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</si>
  <si>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</si>
  <si>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</si>
  <si>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</si>
  <si>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</si>
  <si>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</si>
  <si>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</si>
  <si>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</si>
  <si>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</si>
  <si>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</si>
  <si>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</si>
  <si>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</si>
  <si>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</si>
  <si>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</si>
  <si>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</si>
  <si>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</si>
  <si>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</si>
  <si>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</si>
  <si>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</si>
  <si>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</si>
  <si>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</si>
  <si>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</si>
  <si>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</si>
  <si>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</si>
  <si>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</si>
  <si>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</si>
  <si>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</si>
  <si>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</si>
  <si>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</si>
  <si>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</si>
  <si>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</si>
  <si>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</si>
  <si>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</si>
  <si>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</si>
  <si>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</si>
  <si>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</si>
  <si>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</si>
  <si>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</si>
  <si>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</si>
  <si>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</si>
  <si>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</si>
  <si>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</si>
  <si>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</si>
  <si>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</si>
  <si>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</si>
  <si>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</si>
  <si>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</si>
  <si>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</si>
  <si>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</si>
  <si>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</si>
  <si>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</si>
  <si>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</si>
  <si>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</si>
  <si>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</si>
  <si>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</si>
  <si>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</si>
  <si>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</si>
  <si>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</si>
  <si>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</si>
  <si>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</si>
  <si>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</si>
  <si>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</si>
  <si>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</si>
  <si>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</si>
  <si>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</si>
  <si>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</si>
  <si>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</si>
  <si>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</si>
  <si>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</si>
  <si>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</si>
  <si>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</si>
  <si>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</si>
  <si>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</si>
  <si>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</si>
  <si>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</si>
  <si>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</si>
  <si>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</si>
  <si>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</si>
  <si>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</si>
  <si>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</si>
  <si>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</si>
  <si>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</si>
  <si>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</si>
  <si>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</si>
  <si>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</si>
  <si>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</si>
  <si>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</si>
  <si>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</si>
  <si>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</si>
  <si>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</si>
  <si>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</si>
  <si>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</si>
  <si>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</si>
  <si>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</si>
  <si>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</si>
  <si>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</si>
  <si>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</si>
  <si>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</si>
  <si>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</si>
  <si>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</si>
  <si>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</si>
  <si>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</si>
  <si>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</si>
  <si>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</si>
  <si>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</si>
  <si>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</si>
  <si>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</si>
  <si>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</si>
  <si>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</si>
  <si>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</si>
  <si>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</si>
  <si>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</si>
  <si>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</si>
  <si>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</si>
  <si>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</si>
  <si>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</si>
  <si>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</si>
  <si>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</si>
  <si>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</si>
  <si>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</si>
  <si>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</si>
  <si>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</si>
  <si>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</si>
  <si>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</si>
  <si>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</si>
  <si>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</si>
  <si>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</si>
  <si>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</si>
  <si>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</si>
  <si>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</si>
  <si>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</si>
  <si>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</si>
  <si>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</si>
  <si>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</si>
  <si>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</si>
  <si>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</si>
  <si>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</si>
  <si>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</si>
  <si>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</si>
  <si>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</si>
  <si>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</si>
  <si>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</si>
  <si>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</si>
  <si>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</si>
  <si>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</si>
  <si>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</si>
  <si>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</si>
  <si>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</si>
  <si>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</si>
  <si>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</si>
  <si>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</si>
  <si>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</si>
  <si>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</si>
  <si>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</si>
  <si>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</si>
  <si>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</si>
  <si>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</si>
  <si>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</si>
  <si>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</si>
  <si>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</si>
  <si>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</si>
  <si>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</si>
  <si>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</si>
  <si>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</si>
  <si>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</si>
  <si>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</si>
  <si>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</si>
  <si>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</si>
  <si>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</si>
  <si>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</si>
  <si>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</si>
  <si>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</si>
  <si>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</si>
  <si>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</si>
  <si>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</si>
  <si>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</si>
  <si>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</si>
  <si>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</si>
  <si>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</si>
  <si>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</si>
  <si>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</si>
  <si>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</si>
  <si>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</si>
  <si>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</si>
  <si>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</si>
  <si>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</si>
  <si>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</si>
  <si>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</si>
  <si>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</si>
  <si>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</si>
  <si>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</si>
  <si>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</si>
  <si>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</si>
  <si>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</si>
  <si>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</si>
  <si>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</si>
  <si>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</si>
  <si>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</si>
  <si>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</si>
  <si>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</si>
  <si>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</si>
  <si>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</si>
  <si>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</si>
  <si>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</si>
  <si>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</si>
  <si>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</si>
  <si>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</si>
  <si>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</si>
  <si>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</si>
  <si>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</si>
  <si>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</si>
  <si>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</si>
  <si>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</si>
  <si>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</si>
  <si>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</si>
  <si>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</si>
  <si>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</si>
  <si>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</si>
  <si>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</si>
  <si>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</si>
  <si>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</si>
  <si>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</si>
  <si>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</si>
  <si>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</si>
  <si>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</si>
  <si>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</si>
  <si>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</si>
  <si>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</si>
  <si>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</si>
  <si>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</si>
  <si>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</si>
  <si>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</si>
  <si>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</si>
  <si>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</si>
  <si>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</si>
  <si>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</si>
  <si>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</si>
  <si>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</si>
  <si>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</si>
  <si>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</si>
  <si>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</si>
  <si>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</si>
  <si>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</si>
  <si>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</si>
  <si>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</si>
  <si>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</si>
  <si>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</si>
  <si>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</si>
  <si>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</si>
  <si>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</si>
  <si>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</si>
  <si>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</si>
  <si>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</si>
  <si>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</si>
  <si>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</si>
  <si>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</si>
  <si>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</si>
  <si>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</si>
  <si>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</si>
  <si>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</si>
  <si>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</si>
  <si>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</si>
  <si>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</si>
  <si>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</si>
  <si>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</si>
  <si>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</si>
  <si>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</si>
  <si>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</si>
  <si>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</si>
  <si>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</si>
  <si>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</si>
  <si>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</si>
  <si>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</si>
  <si>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</si>
  <si>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</si>
  <si>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</si>
  <si>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</si>
  <si>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</si>
  <si>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</si>
  <si>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</si>
  <si>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</si>
  <si>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</si>
  <si>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</si>
  <si>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</si>
  <si>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</si>
  <si>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</si>
  <si>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</si>
  <si>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</si>
  <si>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</si>
  <si>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</si>
  <si>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</si>
  <si>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</si>
  <si>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</si>
  <si>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</si>
  <si>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</si>
  <si>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</si>
  <si>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</si>
  <si>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</si>
  <si>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</si>
  <si>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</si>
  <si>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</si>
  <si>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</si>
  <si>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</si>
  <si>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</si>
  <si>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</si>
  <si>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</si>
  <si>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</si>
  <si>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</si>
  <si>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</si>
  <si>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</si>
  <si>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</si>
  <si>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</si>
  <si>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</si>
  <si>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</si>
  <si>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</si>
  <si>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</si>
  <si>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</si>
  <si>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</si>
  <si>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</si>
  <si>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</si>
  <si>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</si>
  <si>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</si>
  <si>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</si>
  <si>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</si>
  <si>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</si>
  <si>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</si>
  <si>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</si>
  <si>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</si>
  <si>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</si>
  <si>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</si>
  <si>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</si>
  <si>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</si>
  <si>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</si>
  <si>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</si>
  <si>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</si>
  <si>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</si>
  <si>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</si>
  <si>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</si>
  <si>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</si>
  <si>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</si>
  <si>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</si>
  <si>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</si>
  <si>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</si>
  <si>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</si>
  <si>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</si>
  <si>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</si>
  <si>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</si>
  <si>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</si>
  <si>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</si>
  <si>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</si>
  <si>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</si>
  <si>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</si>
  <si>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</si>
  <si>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</si>
  <si>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</si>
  <si>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</si>
  <si>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</si>
  <si>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</si>
  <si>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</si>
  <si>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</si>
  <si>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</si>
  <si>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</si>
  <si>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</si>
  <si>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</si>
  <si>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</si>
  <si>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</si>
  <si>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</si>
  <si>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</si>
  <si>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</si>
  <si>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</si>
  <si>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</si>
  <si>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</si>
  <si>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</si>
  <si>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</si>
  <si>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</si>
  <si>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</si>
  <si>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</si>
  <si>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</si>
  <si>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</si>
  <si>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</si>
  <si>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</si>
  <si>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</si>
  <si>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</si>
  <si>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</si>
  <si>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</si>
  <si>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</si>
  <si>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</si>
  <si>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</si>
  <si>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</si>
  <si>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</si>
  <si>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</si>
  <si>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</si>
  <si>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</si>
  <si>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</si>
  <si>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</si>
  <si>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</si>
  <si>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</si>
  <si>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</si>
  <si>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</si>
  <si>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</si>
  <si>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</si>
  <si>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</si>
  <si>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</si>
  <si>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</si>
  <si>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</si>
  <si>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</si>
  <si>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</si>
  <si>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</si>
  <si>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</si>
  <si>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</si>
  <si>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</si>
  <si>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</si>
  <si>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</si>
  <si>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</si>
  <si>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</si>
  <si>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</si>
  <si>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</si>
  <si>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</si>
  <si>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</si>
  <si>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</si>
  <si>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</si>
  <si>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</si>
  <si>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</si>
  <si>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</si>
  <si>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</si>
  <si>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</si>
  <si>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</si>
  <si>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</si>
  <si>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</si>
  <si>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</si>
  <si>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</si>
  <si>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</si>
  <si>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</si>
  <si>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</si>
  <si>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</si>
  <si>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</si>
  <si>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</si>
  <si>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</si>
  <si>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</si>
  <si>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</si>
  <si>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</si>
  <si>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</si>
  <si>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</si>
  <si>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</si>
  <si>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</si>
  <si>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</si>
  <si>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</si>
  <si>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</si>
  <si>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</si>
  <si>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</si>
  <si>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</si>
  <si>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</si>
  <si>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</si>
  <si>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</si>
  <si>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</si>
  <si>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</si>
  <si>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</si>
  <si>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</si>
  <si>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</si>
  <si>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</si>
  <si>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</si>
  <si>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</si>
  <si>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</si>
  <si>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</si>
  <si>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</si>
  <si>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</si>
  <si>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</si>
  <si>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</si>
  <si>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</si>
  <si>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</si>
  <si>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</si>
  <si>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</si>
  <si>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</si>
  <si>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</si>
  <si>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</si>
  <si>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</si>
  <si>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</si>
  <si>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</si>
  <si>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</si>
  <si>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</si>
  <si>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</si>
  <si>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</si>
  <si>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</si>
  <si>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</si>
  <si>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</si>
  <si>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</si>
  <si>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</si>
  <si>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</si>
  <si>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</si>
  <si>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</si>
  <si>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</si>
  <si>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</si>
  <si>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</si>
  <si>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</si>
  <si>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</si>
  <si>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</si>
  <si>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</si>
  <si>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</si>
  <si>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</si>
  <si>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</si>
  <si>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</si>
  <si>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</si>
  <si>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</si>
  <si>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</si>
  <si>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</si>
  <si>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</si>
  <si>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</si>
  <si>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</si>
  <si>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</si>
  <si>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</si>
  <si>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</si>
  <si>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</si>
  <si>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</si>
  <si>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</si>
  <si>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</si>
  <si>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</si>
  <si>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</si>
  <si>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</si>
  <si>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</si>
  <si>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</si>
  <si>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</si>
  <si>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</si>
  <si>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</si>
  <si>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</si>
  <si>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</si>
  <si>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</si>
  <si>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</si>
  <si>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</si>
  <si>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</si>
  <si>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</si>
  <si>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</si>
  <si>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</si>
  <si>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</si>
  <si>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</si>
  <si>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</si>
  <si>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</si>
  <si>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</si>
  <si>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</si>
  <si>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</si>
  <si>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</si>
  <si>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</si>
  <si>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</si>
  <si>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</si>
  <si>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</si>
  <si>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</si>
  <si>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</si>
  <si>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</si>
  <si>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</si>
  <si>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</si>
  <si>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</si>
  <si>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</si>
  <si>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</si>
  <si>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</si>
  <si>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</si>
  <si>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</si>
  <si>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</si>
  <si>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</si>
  <si>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</si>
  <si>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</si>
  <si>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</si>
  <si>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</si>
  <si>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</si>
  <si>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</si>
  <si>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</si>
  <si>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</si>
  <si>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</si>
  <si>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</si>
  <si>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</si>
  <si>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</si>
  <si>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</si>
  <si>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</si>
  <si>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</si>
  <si>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</si>
  <si>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</si>
  <si>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</si>
  <si>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</si>
  <si>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</si>
  <si>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</si>
  <si>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</si>
  <si>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</si>
  <si>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</si>
  <si>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</si>
  <si>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</si>
  <si>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</si>
  <si>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</si>
  <si>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</si>
  <si>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</si>
  <si>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</si>
  <si>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</si>
  <si>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</si>
  <si>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</si>
  <si>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</si>
  <si>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</si>
  <si>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</si>
  <si>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</si>
  <si>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</si>
  <si>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</si>
  <si>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</si>
  <si>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</si>
  <si>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</si>
  <si>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</si>
  <si>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</si>
  <si>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</si>
  <si>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</si>
  <si>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</si>
  <si>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</si>
  <si>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</si>
  <si>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</si>
  <si>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</si>
  <si>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</si>
  <si>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</si>
  <si>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</si>
  <si>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</si>
  <si>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</si>
  <si>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</si>
  <si>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</si>
  <si>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</si>
  <si>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</si>
  <si>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</si>
  <si>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</si>
  <si>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</si>
  <si>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</si>
  <si>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</si>
  <si>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</si>
  <si>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</si>
  <si>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</si>
  <si>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</si>
  <si>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</si>
  <si>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</si>
  <si>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</si>
  <si>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</si>
  <si>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</si>
  <si>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</si>
  <si>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</si>
  <si>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</si>
  <si>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</si>
  <si>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</si>
  <si>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</si>
  <si>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</si>
  <si>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</si>
  <si>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</si>
  <si>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</si>
  <si>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</si>
  <si>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</si>
  <si>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</si>
  <si>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</si>
  <si>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</si>
  <si>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</si>
  <si>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</si>
  <si>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</si>
  <si>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</si>
  <si>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</si>
  <si>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</si>
  <si>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</si>
  <si>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</si>
  <si>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</si>
  <si>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</si>
  <si>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</si>
  <si>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</si>
  <si>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</si>
  <si>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</si>
  <si>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</si>
  <si>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</si>
  <si>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</si>
  <si>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</si>
  <si>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</si>
  <si>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</si>
  <si>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</si>
  <si>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</si>
  <si>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</si>
  <si>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</si>
  <si>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</si>
  <si>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</si>
  <si>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</si>
  <si>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</si>
  <si>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</si>
  <si>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</si>
  <si>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</si>
  <si>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</si>
  <si>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</si>
  <si>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</si>
  <si>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</si>
  <si>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</si>
  <si>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</si>
  <si>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</si>
  <si>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</si>
  <si>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</si>
  <si>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</si>
  <si>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</si>
  <si>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</si>
  <si>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</si>
  <si>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</si>
  <si>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</si>
  <si>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</si>
  <si>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</si>
  <si>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</si>
  <si>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</si>
  <si>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</si>
  <si>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</si>
  <si>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</si>
  <si>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</si>
  <si>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</si>
  <si>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</si>
  <si>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</si>
  <si>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</si>
  <si>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</si>
  <si>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</si>
  <si>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</si>
  <si>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</si>
  <si>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</si>
  <si>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</si>
  <si>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</si>
  <si>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</si>
  <si>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</si>
  <si>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</si>
  <si>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</si>
  <si>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</si>
  <si>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</si>
  <si>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</si>
  <si>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</si>
  <si>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</si>
  <si>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</si>
  <si>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</si>
  <si>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</si>
  <si>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</si>
  <si>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</si>
  <si>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</si>
  <si>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</si>
  <si>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</si>
  <si>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</si>
  <si>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</si>
  <si>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</si>
  <si>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</si>
  <si>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</si>
  <si>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</si>
  <si>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</si>
  <si>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</si>
  <si>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</si>
  <si>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</si>
  <si>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</si>
  <si>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</si>
  <si>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</si>
  <si>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</si>
  <si>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</si>
  <si>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</si>
  <si>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</si>
  <si>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</si>
  <si>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</si>
  <si>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</si>
  <si>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</si>
  <si>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</si>
  <si>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</si>
  <si>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</si>
  <si>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</si>
  <si>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</si>
  <si>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</si>
  <si>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</si>
  <si>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</si>
  <si>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</si>
  <si>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</si>
  <si>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</si>
  <si>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</si>
  <si>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</si>
  <si>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</si>
  <si>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</si>
  <si>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</si>
  <si>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</si>
  <si>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</si>
  <si>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</si>
  <si>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</si>
  <si>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</si>
  <si>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</si>
  <si>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</si>
  <si>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</si>
  <si>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</si>
  <si>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</si>
  <si>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</si>
  <si>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</si>
  <si>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</si>
  <si>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</si>
  <si>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</si>
  <si>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</si>
  <si>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</si>
  <si>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</si>
  <si>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</si>
  <si>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</si>
  <si>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</si>
  <si>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</si>
  <si>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</si>
  <si>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</si>
  <si>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</si>
  <si>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</si>
  <si>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</si>
  <si>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</si>
  <si>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</si>
  <si>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</si>
  <si>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</si>
  <si>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</si>
  <si>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</si>
  <si>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</si>
  <si>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</si>
  <si>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</si>
  <si>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</si>
  <si>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</si>
  <si>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</si>
  <si>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</si>
  <si>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</si>
  <si>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</si>
  <si>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</si>
  <si>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</si>
  <si>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</si>
  <si>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</si>
  <si>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</si>
  <si>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</si>
  <si>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</si>
  <si>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</si>
  <si>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</si>
  <si>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</si>
  <si>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</si>
  <si>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</si>
  <si>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</si>
  <si>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</si>
  <si>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</si>
  <si>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</si>
  <si>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</si>
  <si>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</si>
  <si>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</si>
  <si>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</si>
  <si>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</si>
  <si>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</si>
  <si>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</si>
  <si>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</si>
  <si>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</si>
  <si>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</si>
  <si>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</si>
  <si>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</si>
  <si>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</si>
  <si>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</si>
  <si>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</si>
  <si>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</si>
  <si>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</si>
  <si>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</si>
  <si>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</si>
  <si>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</si>
  <si>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</si>
  <si>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</si>
  <si>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</si>
  <si>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</si>
  <si>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</si>
  <si>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</si>
  <si>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</si>
  <si>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</si>
  <si>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</si>
  <si>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</si>
  <si>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</si>
  <si>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</si>
  <si>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</si>
  <si>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</si>
  <si>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</si>
  <si>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</si>
  <si>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</si>
  <si>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</si>
  <si>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</si>
  <si>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</si>
  <si>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</si>
  <si>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</si>
  <si>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</si>
  <si>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</si>
  <si>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</si>
  <si>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</si>
  <si>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</si>
  <si>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</si>
  <si>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</si>
  <si>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</si>
  <si>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</si>
  <si>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</si>
  <si>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</si>
  <si>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</si>
  <si>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</si>
  <si>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</si>
  <si>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</si>
  <si>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</si>
  <si>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</si>
  <si>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</si>
  <si>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</si>
  <si>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</si>
  <si>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</si>
  <si>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</si>
  <si>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</si>
  <si>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</si>
  <si>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</si>
  <si>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</si>
  <si>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</si>
  <si>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</si>
  <si>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</si>
  <si>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</si>
  <si>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</si>
  <si>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</si>
  <si>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</si>
  <si>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</si>
  <si>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</si>
  <si>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</si>
  <si>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</si>
  <si>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</si>
  <si>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</si>
  <si>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</si>
  <si>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</si>
  <si>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</si>
  <si>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</si>
  <si>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</si>
  <si>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</si>
  <si>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</si>
  <si>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</si>
  <si>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</si>
  <si>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</si>
  <si>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</si>
  <si>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</si>
  <si>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</si>
  <si>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</si>
  <si>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</si>
  <si>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</si>
  <si>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</si>
  <si>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</si>
  <si>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</si>
  <si>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</si>
  <si>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</si>
  <si>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</si>
  <si>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</si>
  <si>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</si>
  <si>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</si>
  <si>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</si>
  <si>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</si>
  <si>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</si>
  <si>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</si>
  <si>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</si>
  <si>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</si>
  <si>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</si>
  <si>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</si>
  <si>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</si>
  <si>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</si>
  <si>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</si>
  <si>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</si>
  <si>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</si>
  <si>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</si>
  <si>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</si>
  <si>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</si>
  <si>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</si>
  <si>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</si>
  <si>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</si>
  <si>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</si>
  <si>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</si>
  <si>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</si>
  <si>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</si>
  <si>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</si>
  <si>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</si>
  <si>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</si>
  <si>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</si>
  <si>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</si>
  <si>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</si>
  <si>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</si>
  <si>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</si>
  <si>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</si>
  <si>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</si>
  <si>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</si>
  <si>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</si>
  <si>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</si>
  <si>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</si>
  <si>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</si>
  <si>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</si>
  <si>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</si>
  <si>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</si>
  <si>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</si>
  <si>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</si>
  <si>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</si>
  <si>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</si>
  <si>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</si>
  <si>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</si>
  <si>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</si>
  <si>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</si>
  <si>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</si>
  <si>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</si>
  <si>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</si>
  <si>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</si>
  <si>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</si>
  <si>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</si>
  <si>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</si>
  <si>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</si>
  <si>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</si>
  <si>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</si>
  <si>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</si>
  <si>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</si>
  <si>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</si>
  <si>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</si>
  <si>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</si>
  <si>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</si>
  <si>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</si>
  <si>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</si>
  <si>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</si>
  <si>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</si>
  <si>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</si>
  <si>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</si>
  <si>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</si>
  <si>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</si>
  <si>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</si>
  <si>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</si>
  <si>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</si>
  <si>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</si>
  <si>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</si>
  <si>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</si>
  <si>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</si>
  <si>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</si>
  <si>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</si>
  <si>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</si>
  <si>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</si>
  <si>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</si>
  <si>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</si>
  <si>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</si>
  <si>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</si>
  <si>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</si>
  <si>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</si>
  <si>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</si>
  <si>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</si>
  <si>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</si>
  <si>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</si>
  <si>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</si>
  <si>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</si>
  <si>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</si>
  <si>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</si>
  <si>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</si>
  <si>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</si>
  <si>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</si>
  <si>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</si>
  <si>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</si>
  <si>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</si>
  <si>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</si>
  <si>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</si>
  <si>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</si>
  <si>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</si>
  <si>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</si>
  <si>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</si>
  <si>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</si>
  <si>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</si>
  <si>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</si>
  <si>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</si>
  <si>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</si>
  <si>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</si>
  <si>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</si>
  <si>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</si>
  <si>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</si>
  <si>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</si>
  <si>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</si>
  <si>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</si>
  <si>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</si>
  <si>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</si>
  <si>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</si>
  <si>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</si>
  <si>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</si>
  <si>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</si>
  <si>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</si>
  <si>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</si>
  <si>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</si>
  <si>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</si>
  <si>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</si>
  <si>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</si>
  <si>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</si>
  <si>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</si>
  <si>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</si>
  <si>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</si>
  <si>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</si>
  <si>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</si>
  <si>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</si>
  <si>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</si>
  <si>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</si>
  <si>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</si>
  <si>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</si>
  <si>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</si>
  <si>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</si>
  <si>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</si>
  <si>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</si>
  <si>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</si>
  <si>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</si>
  <si>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</si>
  <si>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</si>
  <si>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</si>
  <si>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</si>
  <si>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</si>
  <si>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</si>
  <si>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</si>
  <si>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</si>
  <si>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</si>
  <si>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</si>
  <si>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</si>
  <si>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</si>
  <si>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</si>
  <si>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</si>
  <si>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</si>
  <si>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</si>
  <si>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</si>
  <si>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</si>
  <si>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</si>
  <si>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</si>
  <si>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</si>
  <si>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</si>
  <si>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</si>
  <si>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</si>
  <si>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</si>
  <si>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</si>
  <si>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</si>
  <si>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</si>
  <si>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</si>
  <si>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</si>
  <si>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</si>
  <si>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</si>
  <si>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</si>
  <si>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</si>
  <si>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</si>
  <si>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</si>
  <si>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</si>
  <si>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</si>
  <si>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</si>
  <si>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</si>
  <si>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</si>
  <si>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</si>
  <si>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</si>
  <si>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</si>
  <si>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</si>
  <si>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</si>
  <si>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</si>
  <si>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</si>
  <si>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</si>
  <si>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</si>
  <si>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</si>
  <si>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</si>
  <si>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</si>
  <si>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</si>
  <si>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</si>
  <si>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</si>
  <si>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</si>
  <si>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</si>
  <si>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</si>
  <si>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</si>
  <si>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</si>
  <si>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</si>
  <si>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</si>
  <si>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</si>
  <si>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</si>
  <si>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</si>
  <si>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</si>
  <si>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</si>
  <si>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</si>
  <si>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</si>
  <si>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</si>
  <si>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</si>
  <si>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</si>
  <si>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</si>
  <si>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</si>
  <si>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</si>
  <si>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</si>
  <si>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</si>
  <si>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</si>
  <si>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</si>
  <si>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</si>
  <si>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</si>
  <si>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</si>
  <si>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</si>
  <si>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</si>
  <si>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</si>
  <si>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</si>
  <si>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</si>
  <si>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</si>
  <si>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</si>
  <si>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</si>
  <si>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</si>
  <si>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</si>
  <si>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</si>
  <si>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</si>
  <si>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</si>
  <si>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</si>
  <si>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</si>
  <si>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</si>
  <si>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</si>
  <si>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</si>
  <si>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</si>
  <si>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</si>
  <si>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</si>
  <si>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</si>
  <si>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</si>
  <si>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</si>
  <si>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</si>
  <si>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</si>
  <si>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</si>
  <si>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</si>
  <si>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</si>
  <si>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</si>
  <si>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</si>
  <si>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</si>
  <si>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</si>
  <si>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</si>
  <si>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</si>
  <si>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</si>
  <si>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</si>
  <si>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</si>
  <si>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</si>
  <si>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</si>
  <si>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</si>
  <si>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</si>
  <si>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</si>
  <si>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</si>
  <si>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</si>
  <si>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</si>
  <si>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</si>
  <si>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</si>
  <si>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</si>
  <si>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</si>
  <si>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</si>
  <si>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</si>
  <si>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</si>
  <si>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</si>
  <si>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</si>
  <si>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</si>
  <si>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</si>
  <si>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</si>
  <si>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</si>
  <si>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</si>
  <si>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</si>
  <si>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</si>
  <si>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</si>
  <si>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</si>
  <si>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</si>
  <si>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</si>
  <si>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</si>
  <si>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</si>
  <si>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</si>
  <si>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</si>
  <si>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</si>
  <si>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</si>
  <si>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</si>
  <si>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</si>
  <si>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</si>
  <si>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</si>
  <si>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</si>
  <si>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</si>
  <si>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</si>
  <si>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</si>
  <si>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</si>
  <si>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</si>
  <si>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</si>
  <si>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</si>
  <si>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</si>
  <si>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</si>
  <si>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</si>
  <si>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</si>
  <si>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</si>
  <si>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</si>
  <si>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</si>
  <si>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</si>
  <si>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</si>
  <si>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</si>
  <si>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</si>
  <si>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</si>
  <si>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</si>
  <si>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</si>
  <si>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</si>
  <si>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</si>
  <si>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</si>
  <si>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</si>
  <si>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</si>
  <si>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</si>
  <si>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</si>
  <si>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</si>
  <si>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</si>
  <si>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</si>
  <si>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</si>
  <si>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</si>
  <si>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</si>
  <si>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</si>
  <si>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</si>
  <si>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</si>
  <si>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</si>
  <si>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</si>
  <si>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</si>
  <si>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</si>
  <si>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</si>
  <si>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</si>
  <si>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</si>
  <si>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</si>
  <si>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</si>
  <si>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</si>
  <si>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</si>
  <si>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</si>
  <si>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</si>
  <si>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</si>
  <si>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</si>
  <si>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</si>
  <si>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</si>
  <si>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</si>
  <si>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</si>
  <si>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</si>
  <si>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</si>
  <si>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</si>
  <si>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</si>
  <si>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</si>
  <si>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</si>
  <si>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</si>
  <si>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</si>
  <si>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</si>
  <si>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</si>
  <si>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</si>
  <si>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</si>
  <si>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</si>
  <si>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</si>
  <si>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</si>
  <si>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</si>
  <si>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</si>
  <si>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</si>
  <si>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</si>
  <si>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</si>
  <si>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</si>
  <si>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</si>
  <si>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</si>
  <si>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</si>
  <si>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</si>
  <si>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</si>
  <si>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</si>
  <si>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</si>
  <si>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</si>
  <si>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</si>
  <si>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</si>
  <si>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</si>
  <si>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</si>
  <si>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</si>
  <si>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</si>
  <si>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</si>
  <si>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</si>
  <si>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</si>
  <si>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</si>
  <si>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</si>
  <si>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</si>
  <si>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</si>
  <si>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</si>
  <si>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</si>
  <si>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</si>
  <si>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</si>
  <si>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</si>
  <si>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</si>
  <si>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</si>
  <si>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</si>
  <si>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</si>
  <si>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</si>
  <si>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</si>
  <si>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</si>
  <si>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</si>
  <si>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</si>
  <si>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</si>
  <si>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</si>
  <si>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</si>
  <si>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</si>
  <si>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</si>
  <si>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</si>
  <si>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</si>
  <si>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</si>
  <si>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</si>
  <si>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</si>
  <si>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</si>
  <si>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</si>
  <si>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</si>
  <si>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</si>
  <si>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</si>
  <si>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</si>
  <si>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</si>
  <si>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</si>
  <si>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</si>
  <si>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</si>
  <si>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</si>
  <si>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</si>
  <si>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</si>
  <si>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</si>
  <si>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</si>
  <si>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</si>
  <si>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</si>
  <si>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</si>
  <si>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</si>
  <si>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</si>
  <si>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</si>
  <si>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</si>
  <si>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</si>
  <si>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</si>
  <si>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</si>
  <si>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</si>
  <si>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</si>
  <si>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</si>
  <si>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</si>
  <si>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</si>
  <si>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</si>
  <si>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</si>
  <si>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</si>
  <si>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</si>
  <si>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</si>
  <si>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</si>
  <si>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</si>
  <si>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</si>
  <si>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</si>
  <si>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</si>
  <si>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</si>
  <si>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</si>
  <si>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</si>
  <si>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</si>
  <si>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</si>
  <si>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</si>
  <si>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</si>
  <si>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</si>
  <si>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</si>
  <si>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</si>
  <si>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</si>
  <si>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</si>
  <si>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</si>
  <si>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</si>
  <si>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</si>
  <si>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</si>
  <si>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</si>
  <si>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</si>
  <si>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</si>
  <si>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</si>
  <si>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</si>
  <si>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</si>
  <si>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</si>
  <si>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</si>
  <si>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</si>
  <si>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</si>
  <si>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</si>
  <si>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</si>
  <si>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</si>
  <si>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</si>
  <si>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</si>
  <si>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</si>
  <si>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</si>
  <si>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</si>
  <si>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</si>
  <si>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</si>
  <si>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</si>
  <si>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</si>
  <si>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</si>
  <si>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</si>
  <si>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</si>
  <si>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</si>
  <si>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</si>
  <si>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</si>
  <si>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</si>
  <si>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</si>
  <si>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</si>
  <si>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</si>
  <si>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</si>
  <si>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</si>
  <si>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</si>
  <si>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</si>
  <si>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</si>
  <si>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</si>
  <si>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</si>
  <si>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</si>
  <si>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</si>
  <si>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</si>
  <si>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</si>
  <si>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</si>
  <si>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</si>
  <si>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</si>
  <si>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</si>
  <si>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</si>
  <si>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</si>
  <si>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</si>
  <si>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</si>
  <si>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</si>
  <si>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</si>
  <si>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</si>
  <si>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</si>
  <si>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</si>
  <si>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</si>
  <si>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</si>
  <si>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</si>
  <si>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</si>
  <si>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</si>
  <si>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</si>
  <si>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</si>
  <si>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</si>
  <si>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</si>
  <si>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</si>
  <si>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</si>
  <si>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</si>
  <si>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</si>
  <si>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</si>
  <si>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</si>
  <si>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</si>
  <si>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</si>
  <si>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</si>
  <si>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</si>
  <si>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</si>
  <si>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</si>
  <si>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</si>
  <si>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</si>
  <si>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</si>
  <si>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</si>
  <si>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</si>
  <si>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</si>
  <si>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</si>
  <si>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</si>
  <si>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</si>
  <si>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</si>
  <si>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</si>
  <si>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</si>
  <si>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</si>
  <si>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</si>
  <si>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</si>
  <si>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</si>
  <si>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</si>
  <si>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</si>
  <si>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</si>
  <si>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</si>
  <si>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</si>
  <si>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</si>
  <si>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</si>
  <si>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</si>
  <si>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</si>
  <si>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</si>
  <si>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</si>
  <si>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</si>
  <si>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</si>
  <si>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</si>
  <si>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</si>
  <si>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</si>
  <si>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</si>
  <si>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</si>
  <si>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</si>
  <si>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</si>
  <si>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</si>
  <si>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</si>
  <si>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</si>
  <si>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</si>
  <si>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</si>
  <si>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</si>
  <si>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</si>
  <si>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</si>
  <si>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</si>
  <si>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</si>
  <si>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</si>
  <si>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</si>
  <si>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</si>
  <si>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</si>
  <si>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</si>
  <si>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</si>
  <si>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</si>
  <si>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</si>
  <si>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</si>
  <si>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</si>
  <si>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</si>
  <si>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</si>
  <si>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</si>
  <si>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</si>
  <si>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</si>
  <si>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</si>
  <si>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</si>
  <si>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</si>
  <si>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</si>
  <si>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</si>
  <si>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</si>
  <si>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</si>
  <si>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</si>
  <si>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</si>
  <si>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</si>
  <si>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</si>
  <si>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</si>
  <si>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</si>
  <si>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</si>
  <si>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</si>
  <si>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</si>
  <si>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</si>
  <si>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</si>
  <si>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</si>
  <si>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</si>
  <si>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</si>
  <si>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</si>
  <si>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</si>
  <si>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</si>
  <si>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</si>
  <si>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</si>
  <si>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</si>
  <si>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</si>
  <si>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</si>
  <si>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</si>
  <si>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</si>
  <si>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</si>
  <si>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</si>
  <si>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</si>
  <si>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</si>
  <si>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</si>
  <si>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</si>
  <si>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</si>
  <si>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</si>
  <si>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</si>
  <si>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</si>
  <si>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</si>
  <si>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</si>
  <si>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</si>
  <si>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</si>
  <si>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</si>
  <si>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</si>
  <si>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</si>
  <si>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</si>
  <si>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</si>
  <si>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</si>
  <si>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</si>
  <si>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</si>
  <si>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</si>
  <si>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</si>
  <si>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</si>
  <si>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</si>
  <si>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</si>
  <si>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</si>
  <si>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</si>
  <si>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</si>
  <si>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</si>
  <si>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</si>
  <si>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</si>
  <si>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</si>
  <si>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</si>
  <si>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</si>
  <si>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</si>
  <si>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</si>
  <si>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</si>
  <si>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</si>
  <si>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</si>
  <si>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</si>
  <si>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</si>
  <si>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</si>
  <si>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</si>
  <si>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</si>
  <si>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</si>
  <si>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</si>
  <si>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</si>
  <si>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</si>
  <si>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</si>
  <si>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</si>
  <si>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</si>
  <si>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</si>
  <si>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</si>
  <si>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</si>
  <si>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</si>
  <si>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</si>
  <si>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</si>
  <si>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</si>
  <si>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</si>
  <si>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</si>
  <si>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</si>
  <si>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</si>
  <si>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</si>
  <si>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</si>
  <si>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</si>
  <si>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</si>
  <si>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</si>
  <si>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</si>
  <si>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</si>
  <si>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</si>
  <si>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</si>
  <si>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</si>
  <si>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</si>
  <si>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</si>
  <si>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</si>
  <si>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</si>
  <si>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</si>
  <si>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</si>
  <si>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</si>
  <si>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</si>
  <si>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</si>
  <si>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</si>
  <si>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</si>
  <si>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</si>
  <si>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</si>
  <si>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</si>
  <si>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</si>
  <si>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</si>
  <si>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</si>
  <si>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</si>
  <si>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</si>
  <si>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</si>
  <si>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</si>
  <si>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</si>
  <si>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</si>
  <si>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</si>
  <si>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</si>
  <si>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</si>
  <si>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</si>
  <si>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</si>
  <si>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</si>
  <si>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</si>
  <si>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</si>
  <si>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</si>
  <si>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</si>
  <si>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</si>
  <si>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</si>
  <si>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</si>
  <si>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</si>
  <si>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</si>
  <si>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</si>
  <si>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</si>
  <si>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</si>
  <si>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</si>
  <si>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</si>
  <si>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</si>
  <si>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</si>
  <si>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</si>
  <si>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</si>
  <si>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</si>
  <si>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</si>
  <si>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</si>
  <si>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</si>
  <si>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</si>
  <si>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</si>
  <si>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</si>
  <si>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</si>
  <si>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</si>
  <si>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</si>
  <si>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</si>
  <si>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</si>
  <si>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</si>
  <si>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</si>
  <si>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</si>
  <si>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</si>
  <si>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</si>
  <si>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</si>
  <si>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</si>
  <si>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</si>
  <si>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</si>
  <si>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</si>
  <si>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</si>
  <si>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</si>
  <si>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</si>
  <si>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</si>
  <si>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</si>
  <si>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</si>
  <si>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</si>
  <si>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</si>
  <si>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</si>
  <si>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</si>
  <si>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</si>
  <si>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</si>
  <si>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</si>
  <si>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</si>
  <si>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</si>
  <si>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</si>
  <si>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</si>
  <si>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</si>
  <si>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</si>
  <si>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</si>
  <si>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</si>
  <si>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</si>
  <si>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</si>
  <si>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</si>
  <si>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</si>
  <si>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</si>
  <si>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</si>
  <si>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</si>
  <si>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</si>
  <si>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</si>
  <si>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</si>
  <si>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</si>
  <si>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</si>
  <si>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</si>
  <si>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</si>
  <si>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</si>
  <si>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</si>
  <si>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</si>
  <si>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</si>
  <si>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</si>
  <si>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</si>
  <si>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</si>
  <si>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</si>
  <si>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</si>
  <si>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</si>
  <si>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</si>
  <si>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</si>
  <si>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</si>
  <si>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</si>
  <si>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</si>
  <si>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</si>
  <si>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</si>
  <si>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</si>
  <si>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</si>
  <si>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</si>
  <si>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</si>
  <si>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</si>
  <si>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</si>
  <si>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</si>
  <si>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</si>
  <si>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</si>
  <si>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</si>
  <si>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</si>
  <si>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</si>
  <si>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</si>
  <si>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</si>
  <si>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</si>
  <si>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</si>
  <si>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</si>
  <si>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</si>
  <si>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</si>
  <si>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</si>
  <si>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</si>
  <si>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</si>
  <si>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</si>
  <si>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</si>
  <si>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</si>
  <si>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</si>
  <si>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</si>
  <si>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</si>
  <si>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</si>
  <si>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</si>
  <si>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</si>
  <si>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</si>
  <si>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</si>
  <si>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</si>
  <si>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</si>
  <si>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</si>
  <si>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</si>
  <si>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</si>
  <si>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</si>
  <si>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</si>
  <si>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</si>
  <si>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</si>
  <si>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</si>
  <si>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</si>
  <si>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</si>
  <si>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</si>
  <si>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</si>
  <si>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</si>
  <si>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</si>
  <si>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</si>
  <si>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</si>
  <si>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</si>
  <si>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</si>
  <si>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</si>
  <si>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</si>
  <si>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</si>
  <si>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</si>
  <si>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</si>
  <si>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</si>
  <si>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</si>
  <si>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</si>
  <si>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</si>
  <si>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</si>
  <si>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</si>
  <si>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</si>
  <si>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</si>
  <si>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</si>
  <si>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</si>
  <si>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</si>
  <si>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</si>
  <si>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</si>
  <si>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</si>
  <si>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</si>
  <si>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</si>
  <si>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</si>
  <si>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</si>
  <si>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</si>
  <si>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</si>
  <si>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</si>
  <si>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</si>
  <si>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</si>
  <si>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</si>
  <si>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</si>
  <si>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</si>
  <si>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</si>
  <si>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</si>
  <si>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</si>
  <si>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</si>
  <si>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</si>
  <si>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</si>
  <si>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</si>
  <si>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</si>
  <si>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</si>
  <si>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</si>
  <si>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</si>
  <si>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</si>
  <si>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</si>
  <si>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</si>
  <si>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</si>
  <si>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</si>
  <si>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</si>
  <si>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</si>
  <si>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</si>
  <si>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</si>
  <si>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</si>
  <si>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</si>
  <si>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</si>
  <si>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</si>
  <si>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</si>
  <si>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</si>
  <si>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</si>
  <si>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</si>
  <si>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</si>
  <si>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</si>
  <si>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</si>
  <si>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</si>
  <si>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</si>
  <si>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</si>
  <si>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</si>
  <si>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</si>
  <si>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</si>
  <si>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</si>
  <si>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</si>
  <si>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</si>
  <si>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</si>
  <si>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</si>
  <si>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</si>
  <si>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</si>
  <si>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</si>
  <si>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</si>
  <si>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</si>
  <si>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</si>
  <si>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</si>
  <si>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</si>
  <si>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</si>
  <si>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</si>
  <si>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</si>
  <si>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</si>
  <si>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</si>
  <si>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</si>
  <si>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</si>
  <si>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</si>
  <si>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</si>
  <si>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</si>
  <si>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</si>
  <si>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</si>
  <si>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</si>
  <si>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</si>
  <si>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</si>
  <si>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</si>
  <si>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</si>
  <si>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</si>
  <si>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</si>
  <si>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</si>
  <si>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</si>
  <si>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</si>
  <si>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</si>
  <si>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</si>
  <si>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</si>
  <si>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</si>
  <si>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</si>
  <si>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</si>
  <si>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</si>
  <si>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</si>
  <si>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</si>
  <si>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</si>
  <si>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</si>
  <si>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</si>
  <si>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</si>
  <si>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</si>
  <si>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</si>
  <si>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</si>
  <si>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</si>
  <si>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</si>
  <si>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</si>
  <si>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</si>
  <si>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</si>
  <si>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</si>
  <si>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</si>
  <si>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</si>
  <si>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</si>
  <si>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</si>
  <si>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</si>
  <si>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</si>
  <si>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</si>
  <si>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</si>
  <si>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</si>
  <si>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</si>
  <si>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</si>
  <si>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</si>
  <si>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</si>
  <si>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</si>
  <si>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</si>
  <si>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</si>
  <si>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</si>
  <si>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</si>
  <si>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</si>
  <si>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</si>
  <si>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</si>
  <si>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</si>
  <si>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</si>
  <si>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</si>
  <si>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</si>
  <si>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</si>
  <si>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</si>
  <si>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</si>
  <si>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</si>
  <si>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</si>
  <si>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</si>
  <si>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</si>
  <si>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</si>
  <si>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</si>
  <si>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</si>
  <si>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</si>
  <si>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</si>
  <si>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</si>
  <si>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</si>
  <si>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</si>
  <si>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</si>
  <si>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</si>
  <si>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</si>
  <si>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</si>
  <si>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</si>
  <si>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</si>
  <si>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</si>
  <si>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</si>
  <si>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</si>
  <si>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</si>
  <si>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</si>
  <si>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</si>
  <si>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</si>
  <si>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</si>
  <si>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</si>
  <si>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</si>
  <si>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</si>
  <si>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</si>
  <si>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</si>
  <si>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</si>
  <si>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</si>
  <si>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</si>
  <si>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</si>
  <si>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</si>
  <si>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</si>
  <si>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</si>
  <si>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</si>
  <si>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</si>
  <si>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</si>
  <si>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</si>
  <si>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</si>
  <si>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</si>
  <si>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</si>
  <si>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</si>
  <si>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</si>
  <si>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</si>
  <si>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</si>
  <si>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</si>
  <si>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</si>
  <si>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</si>
  <si>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</si>
  <si>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</si>
  <si>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</si>
  <si>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</si>
  <si>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</si>
  <si>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</si>
  <si>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</si>
  <si>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</si>
  <si>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</si>
  <si>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</si>
  <si>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</si>
  <si>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</si>
  <si>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</si>
  <si>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</si>
  <si>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</si>
  <si>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</si>
  <si>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</si>
  <si>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</si>
  <si>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</si>
  <si>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</si>
  <si>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</si>
  <si>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</si>
  <si>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</si>
  <si>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</si>
  <si>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</si>
  <si>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</si>
  <si>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</si>
  <si>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</si>
  <si>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</si>
  <si>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</si>
  <si>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</si>
  <si>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</si>
  <si>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</si>
  <si>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</si>
  <si>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</si>
  <si>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</si>
  <si>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</si>
  <si>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</si>
  <si>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</si>
  <si>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</si>
  <si>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</si>
  <si>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</si>
  <si>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</si>
  <si>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</si>
  <si>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</si>
  <si>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</si>
  <si>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</si>
  <si>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</si>
  <si>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</si>
  <si>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</si>
  <si>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</si>
  <si>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</si>
  <si>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</si>
  <si>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</si>
  <si>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</si>
  <si>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</si>
  <si>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</si>
  <si>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</si>
  <si>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</si>
  <si>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</si>
  <si>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</si>
  <si>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</si>
  <si>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</si>
  <si>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</si>
  <si>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</si>
  <si>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</si>
  <si>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</si>
  <si>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</si>
  <si>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</si>
  <si>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</si>
  <si>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</si>
  <si>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</si>
  <si>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</si>
  <si>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</si>
  <si>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</si>
  <si>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</si>
  <si>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</si>
  <si>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</si>
  <si>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</si>
  <si>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</si>
  <si>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</si>
  <si>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</si>
  <si>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</si>
  <si>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</si>
  <si>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</si>
  <si>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</si>
  <si>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</si>
  <si>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</si>
  <si>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</si>
  <si>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</si>
  <si>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</si>
  <si>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</si>
  <si>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</si>
  <si>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</si>
  <si>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</si>
  <si>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</si>
  <si>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</si>
  <si>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</si>
  <si>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</si>
  <si>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</si>
  <si>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</si>
  <si>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</si>
  <si>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</si>
  <si>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</si>
  <si>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</si>
  <si>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</si>
  <si>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</si>
  <si>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</si>
  <si>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</si>
  <si>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</si>
  <si>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</si>
  <si>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</si>
  <si>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</si>
  <si>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</si>
  <si>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</si>
  <si>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</si>
  <si>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</si>
  <si>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</si>
  <si>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</si>
  <si>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</si>
  <si>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</si>
  <si>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</si>
  <si>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</si>
  <si>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</si>
  <si>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</si>
  <si>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</si>
  <si>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</si>
  <si>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</si>
  <si>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</si>
  <si>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</si>
  <si>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</si>
  <si>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</si>
  <si>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</si>
  <si>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</si>
  <si>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</si>
  <si>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</si>
  <si>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</si>
  <si>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</si>
  <si>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</si>
  <si>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</si>
  <si>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</si>
  <si>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</si>
  <si>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</si>
  <si>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</si>
  <si>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</si>
  <si>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</si>
  <si>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</si>
  <si>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</si>
  <si>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</si>
  <si>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</si>
  <si>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</si>
  <si>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</si>
  <si>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</si>
  <si>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</si>
  <si>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</si>
  <si>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</si>
  <si>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</si>
  <si>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</si>
  <si>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</si>
  <si>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</si>
  <si>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</si>
  <si>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</si>
  <si>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</si>
  <si>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</si>
  <si>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</si>
  <si>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</si>
  <si>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</si>
  <si>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</si>
  <si>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</si>
  <si>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</si>
  <si>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</si>
  <si>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</si>
  <si>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</si>
  <si>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</si>
  <si>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</si>
  <si>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</si>
  <si>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</si>
  <si>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</si>
  <si>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</si>
  <si>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</si>
  <si>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</si>
  <si>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</si>
  <si>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</si>
  <si>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</si>
  <si>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</si>
  <si>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</si>
  <si>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</si>
  <si>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</si>
  <si>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</si>
  <si>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</si>
  <si>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</si>
  <si>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</si>
  <si>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</si>
  <si>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</si>
  <si>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</si>
  <si>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</si>
  <si>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</si>
  <si>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</si>
  <si>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</si>
  <si>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</si>
  <si>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</si>
  <si>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</si>
  <si>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</si>
  <si>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</si>
  <si>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</si>
  <si>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</si>
  <si>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</si>
  <si>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</si>
  <si>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</si>
  <si>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</si>
  <si>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</si>
  <si>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</si>
  <si>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</si>
  <si>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</si>
  <si>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</si>
  <si>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</si>
  <si>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</si>
  <si>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</si>
  <si>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</si>
  <si>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</si>
  <si>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</si>
  <si>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</si>
  <si>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</si>
  <si>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</si>
  <si>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</si>
  <si>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</si>
  <si>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</si>
  <si>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</si>
  <si>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</si>
  <si>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</si>
  <si>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</si>
  <si>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</si>
  <si>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</si>
  <si>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</si>
  <si>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</si>
  <si>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</si>
  <si>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</si>
  <si>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</si>
  <si>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</si>
  <si>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</si>
  <si>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</si>
  <si>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</si>
  <si>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</si>
  <si>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</si>
  <si>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</si>
  <si>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</si>
  <si>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</si>
  <si>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</si>
  <si>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</si>
  <si>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</si>
  <si>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</si>
  <si>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</si>
  <si>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</si>
  <si>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</si>
  <si>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</si>
  <si>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</si>
  <si>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</si>
  <si>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</si>
  <si>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</si>
  <si>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</si>
  <si>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</si>
  <si>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</si>
  <si>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</si>
  <si>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</si>
  <si>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</si>
  <si>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</si>
  <si>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</si>
  <si>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</si>
  <si>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</si>
  <si>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</si>
  <si>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</si>
  <si>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</si>
  <si>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</si>
  <si>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</si>
  <si>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</si>
  <si>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</si>
  <si>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</si>
  <si>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</si>
  <si>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</si>
  <si>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</si>
  <si>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</si>
  <si>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</si>
  <si>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</si>
  <si>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</si>
  <si>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</si>
  <si>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</si>
  <si>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</si>
  <si>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</si>
  <si>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</si>
  <si>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</si>
  <si>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</si>
  <si>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</si>
  <si>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</si>
  <si>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</si>
  <si>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</si>
  <si>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</si>
  <si>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</si>
  <si>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</si>
  <si>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</si>
  <si>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</si>
  <si>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</si>
  <si>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</si>
  <si>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</si>
  <si>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</si>
  <si>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</si>
  <si>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</si>
  <si>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</si>
  <si>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</si>
  <si>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</si>
  <si>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</si>
  <si>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</si>
  <si>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</si>
  <si>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</si>
  <si>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</si>
  <si>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</si>
  <si>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</si>
  <si>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</si>
  <si>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</si>
  <si>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</si>
  <si>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</si>
  <si>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</si>
  <si>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</si>
  <si>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</si>
  <si>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</si>
  <si>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</si>
  <si>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</si>
  <si>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</si>
  <si>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</si>
  <si>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</si>
  <si>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</si>
  <si>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</si>
  <si>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</si>
  <si>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</si>
  <si>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</si>
  <si>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</si>
  <si>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</si>
  <si>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</si>
  <si>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</si>
  <si>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</si>
  <si>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</si>
  <si>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</si>
  <si>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</si>
  <si>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</si>
  <si>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</si>
  <si>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</si>
  <si>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</si>
  <si>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</si>
  <si>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</si>
  <si>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</si>
  <si>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</si>
  <si>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</si>
  <si>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</si>
  <si>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</si>
  <si>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</si>
  <si>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</si>
  <si>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</si>
  <si>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</si>
  <si>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</si>
  <si>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</si>
  <si>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</si>
  <si>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</si>
  <si>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</si>
  <si>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</si>
  <si>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</si>
  <si>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</si>
  <si>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</si>
  <si>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</si>
  <si>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</si>
  <si>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</si>
  <si>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</si>
  <si>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</si>
  <si>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</si>
  <si>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</si>
  <si>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</si>
  <si>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</si>
  <si>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</si>
  <si>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</si>
  <si>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</si>
  <si>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</si>
  <si>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</si>
  <si>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</si>
  <si>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</si>
  <si>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</si>
  <si>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</si>
  <si>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</si>
  <si>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</si>
  <si>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</si>
  <si>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</si>
  <si>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</si>
  <si>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</si>
  <si>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</si>
  <si>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</si>
  <si>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</si>
  <si>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</si>
  <si>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</si>
  <si>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</si>
  <si>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</si>
  <si>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</si>
  <si>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</si>
  <si>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</si>
  <si>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</si>
  <si>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</si>
  <si>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</si>
  <si>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</si>
  <si>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</si>
  <si>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</si>
  <si>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</si>
  <si>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</si>
  <si>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</si>
  <si>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</si>
  <si>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</si>
  <si>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</si>
  <si>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</si>
  <si>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</si>
  <si>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</si>
  <si>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</si>
  <si>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</si>
  <si>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</si>
  <si>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</si>
  <si>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</si>
  <si>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</si>
  <si>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</si>
  <si>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</si>
  <si>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</si>
  <si>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</si>
  <si>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</si>
  <si>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</si>
  <si>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</si>
  <si>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</si>
  <si>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</si>
  <si>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</si>
  <si>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</si>
  <si>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</si>
  <si>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</si>
  <si>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</si>
  <si>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</si>
  <si>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</si>
  <si>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</si>
  <si>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</si>
  <si>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</si>
  <si>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</si>
  <si>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</si>
  <si>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</si>
  <si>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</si>
  <si>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</si>
  <si>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</si>
  <si>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</si>
  <si>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</si>
  <si>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</si>
  <si>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</si>
  <si>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</si>
  <si>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</si>
  <si>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</si>
  <si>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</si>
  <si>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</si>
  <si>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</si>
  <si>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</si>
  <si>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</si>
  <si>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</si>
  <si>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</si>
  <si>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</si>
  <si>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</si>
  <si>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</si>
  <si>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</si>
  <si>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</si>
  <si>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</si>
  <si>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</si>
  <si>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</si>
  <si>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</si>
  <si>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</si>
  <si>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</si>
  <si>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</si>
  <si>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</si>
  <si>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</si>
  <si>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</si>
  <si>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</si>
  <si>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</si>
  <si>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</si>
  <si>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</si>
  <si>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</si>
  <si>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</si>
  <si>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</si>
  <si>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</si>
  <si>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</si>
  <si>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</si>
  <si>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</si>
  <si>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</si>
  <si>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</si>
  <si>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</si>
  <si>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</si>
  <si>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</si>
  <si>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</si>
  <si>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</si>
  <si>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</si>
  <si>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</si>
  <si>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</si>
  <si>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</si>
  <si>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</si>
  <si>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</si>
  <si>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</si>
  <si>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</si>
  <si>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</si>
  <si>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</si>
  <si>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</si>
  <si>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</si>
  <si>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</si>
  <si>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</si>
  <si>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</si>
  <si>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</si>
  <si>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</si>
  <si>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</si>
  <si>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</si>
  <si>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</si>
  <si>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</si>
  <si>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</si>
  <si>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</si>
  <si>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</si>
  <si>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</si>
  <si>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</si>
  <si>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</si>
  <si>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</si>
  <si>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</si>
  <si>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</si>
  <si>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</si>
  <si>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</si>
  <si>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</si>
  <si>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</si>
  <si>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</si>
  <si>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</si>
  <si>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</si>
  <si>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</si>
  <si>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</si>
  <si>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</si>
  <si>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</si>
  <si>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</si>
  <si>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</si>
  <si>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</si>
  <si>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</si>
  <si>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</si>
  <si>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</si>
  <si>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</si>
  <si>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</si>
  <si>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</si>
  <si>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</si>
  <si>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</si>
  <si>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</si>
  <si>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</si>
  <si>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</si>
  <si>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</si>
  <si>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</si>
  <si>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</si>
  <si>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</si>
  <si>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</si>
  <si>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</si>
  <si>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</si>
  <si>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</si>
  <si>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</si>
  <si>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</si>
  <si>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</si>
  <si>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</si>
  <si>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</si>
  <si>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</si>
  <si>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</si>
  <si>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</si>
  <si>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</si>
  <si>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</si>
  <si>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</si>
  <si>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</si>
  <si>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</si>
  <si>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</si>
  <si>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</si>
  <si>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</si>
  <si>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</si>
  <si>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</si>
  <si>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</si>
  <si>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</si>
  <si>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</si>
  <si>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</si>
  <si>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</si>
  <si>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</si>
  <si>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</si>
  <si>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</si>
  <si>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</si>
  <si>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</si>
  <si>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</si>
  <si>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</si>
  <si>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</si>
  <si>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</si>
  <si>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</si>
  <si>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</si>
  <si>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</si>
  <si>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</si>
  <si>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</si>
  <si>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</si>
  <si>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</si>
  <si>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</si>
  <si>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</si>
  <si>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</si>
  <si>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</si>
  <si>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</si>
  <si>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</si>
  <si>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</si>
  <si>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</si>
  <si>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</si>
  <si>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</si>
  <si>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</si>
  <si>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</si>
  <si>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</si>
  <si>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</si>
  <si>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</si>
  <si>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</si>
  <si>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</si>
  <si>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</si>
  <si>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</si>
  <si>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</si>
  <si>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</si>
  <si>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</si>
  <si>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</si>
  <si>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</si>
  <si>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</si>
  <si>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</si>
  <si>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</si>
  <si>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</si>
  <si>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</si>
  <si>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</si>
  <si>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</si>
  <si>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</si>
  <si>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</si>
  <si>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</si>
  <si>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</si>
  <si>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</si>
  <si>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</si>
  <si>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</si>
  <si>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</si>
  <si>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</si>
  <si>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</si>
  <si>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</si>
  <si>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</si>
  <si>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</si>
  <si>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</si>
  <si>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</si>
  <si>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</si>
  <si>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</si>
  <si>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</si>
  <si>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</si>
  <si>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</si>
  <si>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</si>
  <si>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</si>
  <si>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</si>
  <si>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</si>
  <si>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</si>
  <si>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</si>
  <si>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</si>
  <si>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</si>
  <si>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</si>
  <si>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</si>
  <si>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</si>
  <si>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</si>
  <si>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</si>
  <si>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</si>
  <si>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</si>
  <si>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</si>
  <si>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</si>
  <si>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</si>
  <si>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</si>
  <si>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</si>
  <si>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</si>
  <si>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</si>
  <si>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</si>
  <si>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</si>
  <si>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</si>
  <si>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</si>
  <si>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</si>
  <si>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</si>
  <si>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</si>
  <si>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</si>
  <si>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</si>
  <si>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</si>
  <si>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</si>
  <si>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</si>
  <si>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</si>
  <si>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</si>
  <si>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</si>
  <si>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</si>
  <si>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</si>
  <si>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</si>
  <si>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</si>
  <si>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</si>
  <si>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</si>
  <si>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</si>
  <si>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</si>
  <si>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</si>
  <si>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</si>
  <si>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</si>
  <si>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</si>
  <si>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</si>
  <si>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</si>
  <si>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</si>
  <si>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</si>
  <si>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</si>
  <si>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</si>
  <si>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</si>
  <si>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</si>
  <si>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</si>
  <si>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</si>
  <si>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</si>
  <si>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</si>
  <si>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</si>
  <si>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</si>
  <si>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</si>
  <si>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</si>
  <si>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</si>
  <si>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</si>
  <si>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</si>
  <si>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</si>
  <si>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</si>
  <si>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</si>
  <si>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</si>
  <si>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</si>
  <si>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</si>
  <si>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</si>
  <si>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</si>
  <si>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</si>
  <si>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</si>
  <si>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</si>
  <si>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</si>
  <si>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</si>
  <si>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</si>
  <si>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</si>
  <si>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</si>
  <si>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</si>
  <si>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</si>
  <si>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</si>
  <si>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</si>
  <si>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</si>
  <si>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</si>
  <si>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</si>
  <si>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</si>
  <si>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</si>
  <si>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</si>
  <si>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</si>
  <si>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</si>
  <si>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</si>
  <si>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</si>
  <si>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</si>
  <si>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</si>
  <si>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</si>
  <si>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</si>
  <si>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</si>
  <si>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</si>
  <si>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</si>
  <si>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</si>
  <si>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</si>
  <si>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</si>
  <si>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</si>
  <si>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</si>
  <si>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</si>
  <si>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</si>
  <si>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</si>
  <si>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</si>
  <si>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</si>
  <si>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</si>
  <si>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</si>
  <si>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</si>
  <si>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</si>
  <si>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</si>
  <si>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</si>
  <si>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</si>
  <si>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</si>
  <si>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</si>
  <si>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</si>
  <si>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</si>
  <si>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</si>
  <si>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</si>
  <si>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</si>
  <si>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</si>
  <si>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</si>
  <si>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</si>
  <si>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</si>
  <si>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</si>
  <si>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</si>
  <si>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</si>
  <si>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</si>
  <si>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</si>
  <si>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</si>
  <si>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</si>
  <si>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</si>
  <si>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</si>
  <si>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</si>
  <si>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</si>
  <si>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</si>
  <si>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</si>
  <si>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</si>
  <si>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</si>
  <si>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</si>
  <si>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</si>
  <si>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</si>
  <si>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</si>
  <si>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</si>
  <si>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</si>
  <si>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</si>
  <si>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</si>
  <si>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</si>
  <si>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</si>
  <si>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</si>
  <si>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</si>
  <si>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</si>
  <si>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</si>
  <si>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</si>
  <si>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</si>
  <si>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</si>
  <si>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</si>
  <si>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</si>
  <si>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</si>
  <si>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</si>
  <si>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</si>
  <si>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</si>
  <si>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</si>
  <si>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</si>
  <si>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</si>
  <si>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</si>
  <si>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</si>
  <si>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</si>
  <si>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</si>
  <si>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</si>
  <si>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</si>
  <si>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</si>
  <si>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</si>
  <si>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</si>
  <si>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</si>
  <si>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</si>
  <si>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</si>
  <si>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</si>
  <si>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</si>
  <si>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</si>
  <si>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</si>
  <si>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</si>
  <si>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</si>
  <si>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</si>
  <si>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</si>
  <si>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</si>
  <si>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</si>
  <si>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</si>
  <si>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</si>
  <si>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</si>
  <si>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</si>
  <si>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</si>
  <si>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</si>
  <si>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</si>
  <si>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</si>
  <si>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</si>
  <si>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</si>
  <si>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</si>
  <si>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</si>
  <si>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</si>
  <si>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</si>
  <si>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</si>
  <si>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</si>
  <si>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</si>
  <si>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</si>
  <si>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</si>
  <si>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</si>
  <si>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</si>
  <si>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</si>
  <si>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</si>
  <si>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</si>
  <si>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</si>
  <si>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</si>
  <si>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</si>
  <si>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</si>
  <si>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</si>
  <si>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</si>
  <si>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</si>
  <si>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</si>
  <si>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</si>
  <si>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</si>
  <si>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</si>
  <si>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</si>
  <si>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</si>
  <si>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</si>
  <si>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</si>
  <si>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</si>
  <si>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</si>
  <si>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</si>
  <si>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</si>
  <si>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</si>
  <si>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</si>
  <si>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</si>
  <si>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</si>
  <si>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</si>
  <si>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</si>
  <si>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</si>
  <si>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</si>
  <si>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</si>
  <si>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</si>
  <si>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</si>
  <si>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</si>
  <si>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</si>
  <si>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</si>
  <si>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</si>
  <si>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</si>
  <si>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</si>
  <si>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</si>
  <si>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</si>
  <si>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</si>
  <si>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</si>
  <si>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</si>
  <si>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</si>
  <si>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</si>
  <si>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</si>
  <si>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</si>
  <si>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</si>
  <si>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</si>
  <si>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</si>
  <si>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</si>
  <si>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</si>
  <si>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</si>
  <si>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</si>
  <si>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</si>
  <si>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</si>
  <si>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</si>
  <si>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</si>
  <si>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</si>
  <si>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</si>
  <si>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</si>
  <si>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</si>
  <si>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</si>
  <si>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</si>
  <si>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</si>
  <si>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</si>
  <si>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</si>
  <si>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</si>
  <si>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</si>
  <si>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</si>
  <si>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</si>
  <si>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</si>
  <si>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</si>
  <si>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</si>
  <si>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</si>
  <si>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</si>
  <si>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</si>
  <si>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</si>
  <si>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</si>
  <si>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</si>
  <si>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</si>
  <si>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</si>
  <si>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</si>
  <si>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</si>
  <si>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</si>
  <si>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</si>
  <si>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</si>
  <si>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</si>
  <si>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</si>
  <si>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</si>
  <si>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</si>
  <si>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</si>
  <si>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</si>
  <si>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</si>
  <si>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</si>
  <si>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</si>
  <si>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</si>
  <si>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</si>
  <si>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</si>
  <si>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</si>
  <si>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</si>
  <si>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</si>
  <si>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</si>
  <si>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</si>
  <si>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</si>
  <si>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</si>
  <si>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</si>
  <si>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</si>
  <si>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</si>
  <si>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</si>
  <si>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</si>
  <si>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</si>
  <si>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</si>
  <si>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</si>
  <si>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</si>
  <si>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</si>
  <si>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</si>
  <si>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</si>
  <si>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</si>
  <si>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</si>
  <si>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</si>
  <si>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</si>
  <si>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</si>
  <si>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</si>
  <si>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</si>
  <si>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</si>
  <si>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</si>
  <si>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</si>
  <si>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</si>
  <si>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</si>
  <si>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</si>
  <si>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</si>
  <si>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</si>
  <si>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</si>
  <si>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</si>
  <si>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</si>
  <si>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</si>
  <si>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</si>
  <si>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</si>
  <si>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</si>
  <si>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</si>
  <si>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</si>
  <si>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</si>
  <si>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</si>
  <si>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</si>
  <si>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</si>
  <si>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</si>
  <si>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</si>
  <si>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</si>
  <si>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</si>
  <si>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</si>
  <si>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</si>
  <si>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</si>
  <si>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</si>
  <si>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</si>
  <si>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</si>
  <si>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</si>
  <si>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</si>
  <si>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</si>
  <si>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</si>
  <si>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</si>
  <si>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</si>
  <si>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</si>
  <si>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</si>
  <si>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</si>
  <si>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</si>
  <si>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</si>
  <si>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</si>
  <si>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</si>
  <si>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</si>
  <si>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</si>
  <si>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</si>
  <si>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</si>
  <si>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</si>
  <si>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</si>
  <si>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</si>
  <si>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</si>
  <si>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</si>
  <si>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</si>
  <si>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</si>
  <si>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</si>
  <si>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</si>
  <si>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</si>
  <si>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</si>
  <si>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</si>
  <si>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</si>
  <si>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</si>
  <si>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</si>
  <si>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</si>
  <si>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</si>
  <si>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</si>
  <si>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</si>
  <si>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</si>
  <si>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</si>
  <si>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</si>
  <si>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</si>
  <si>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</si>
  <si>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</si>
  <si>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</si>
  <si>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</si>
  <si>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</si>
  <si>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</si>
  <si>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</si>
  <si>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</si>
  <si>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</si>
  <si>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</si>
  <si>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</si>
  <si>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</si>
  <si>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</si>
  <si>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</si>
  <si>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</si>
  <si>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</si>
  <si>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</si>
  <si>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</si>
  <si>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</si>
  <si>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</si>
  <si>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</si>
  <si>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</si>
  <si>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</si>
  <si>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</si>
  <si>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</si>
  <si>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</si>
  <si>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</si>
  <si>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</si>
  <si>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</si>
  <si>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</si>
  <si>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</si>
  <si>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</si>
  <si>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</si>
  <si>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</si>
  <si>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</si>
  <si>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</si>
  <si>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</si>
  <si>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</si>
  <si>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</si>
  <si>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</si>
  <si>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</si>
  <si>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</si>
  <si>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</si>
  <si>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</si>
  <si>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</si>
  <si>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</si>
  <si>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</si>
  <si>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</si>
  <si>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</si>
  <si>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</si>
  <si>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</si>
  <si>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</si>
  <si>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</si>
  <si>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</si>
  <si>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</si>
  <si>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</si>
  <si>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</si>
  <si>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</si>
  <si>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</si>
  <si>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</si>
  <si>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</si>
  <si>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</si>
  <si>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</si>
  <si>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</si>
  <si>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</si>
  <si>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</si>
  <si>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</si>
  <si>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</si>
  <si>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</si>
  <si>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</si>
  <si>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</si>
  <si>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</si>
  <si>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</si>
  <si>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</si>
  <si>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</si>
  <si>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</si>
  <si>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</si>
  <si>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</si>
  <si>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</si>
  <si>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</si>
  <si>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</si>
  <si>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</si>
  <si>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</si>
  <si>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</si>
  <si>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</si>
  <si>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</si>
  <si>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</si>
  <si>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</si>
  <si>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</si>
  <si>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</si>
  <si>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</si>
  <si>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</si>
  <si>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</si>
  <si>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</si>
  <si>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</si>
  <si>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</si>
  <si>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</si>
  <si>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</si>
  <si>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</si>
  <si>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</si>
  <si>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</si>
  <si>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</si>
  <si>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</si>
  <si>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</si>
  <si>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</si>
  <si>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</si>
  <si>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</si>
  <si>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</si>
  <si>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</si>
  <si>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</si>
  <si>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</si>
  <si>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</si>
  <si>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</si>
  <si>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</si>
  <si>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</si>
  <si>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</si>
  <si>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</si>
  <si>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</si>
  <si>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</si>
  <si>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</si>
  <si>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</si>
  <si>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</si>
  <si>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</si>
  <si>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</si>
  <si>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</si>
  <si>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</si>
  <si>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</si>
  <si>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</si>
  <si>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</si>
  <si>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</si>
  <si>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</si>
  <si>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</si>
  <si>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</si>
  <si>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</si>
  <si>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</si>
  <si>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</si>
  <si>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</si>
  <si>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</si>
  <si>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</si>
  <si>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</si>
  <si>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</si>
  <si>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</si>
  <si>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</si>
  <si>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</si>
  <si>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</si>
  <si>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</si>
  <si>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</si>
  <si>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</si>
  <si>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</si>
  <si>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</si>
  <si>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</si>
  <si>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</si>
  <si>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</si>
  <si>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</si>
  <si>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</si>
  <si>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</si>
  <si>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</si>
  <si>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</si>
  <si>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</si>
  <si>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</si>
  <si>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</si>
  <si>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</si>
  <si>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</si>
  <si>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</si>
  <si>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</si>
  <si>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</si>
  <si>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</si>
  <si>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</si>
  <si>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</si>
  <si>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</si>
  <si>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</si>
  <si>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</si>
  <si>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</si>
  <si>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</si>
  <si>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</si>
  <si>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</si>
  <si>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</si>
  <si>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</si>
  <si>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</si>
  <si>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</si>
  <si>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</si>
  <si>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</si>
  <si>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</si>
  <si>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</si>
  <si>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</si>
  <si>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</si>
  <si>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</si>
  <si>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</si>
  <si>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</si>
  <si>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</si>
  <si>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</si>
  <si>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</si>
  <si>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</si>
  <si>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</si>
  <si>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</si>
  <si>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</si>
  <si>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</si>
  <si>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</si>
  <si>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</si>
  <si>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</si>
  <si>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</si>
  <si>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</si>
  <si>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</si>
  <si>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</si>
  <si>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</si>
  <si>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</si>
  <si>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</si>
  <si>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</si>
  <si>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</si>
  <si>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</si>
  <si>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</si>
  <si>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</si>
  <si>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</si>
  <si>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</si>
  <si>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</si>
  <si>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</si>
  <si>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</si>
  <si>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</si>
  <si>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</si>
  <si>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</si>
  <si>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</si>
  <si>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</si>
  <si>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</si>
  <si>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</si>
  <si>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</si>
  <si>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</si>
  <si>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</si>
  <si>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</si>
  <si>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</si>
  <si>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</si>
  <si>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</si>
  <si>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</si>
  <si>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</si>
  <si>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</si>
  <si>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</si>
  <si>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</si>
  <si>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</si>
  <si>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</si>
  <si>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</si>
  <si>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</si>
  <si>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</si>
  <si>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</si>
  <si>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</si>
  <si>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</si>
  <si>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</si>
  <si>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</si>
  <si>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</si>
  <si>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</si>
  <si>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</si>
  <si>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</si>
  <si>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</si>
  <si>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</si>
  <si>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</si>
  <si>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</si>
  <si>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</si>
  <si>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</si>
  <si>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</si>
  <si>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</si>
  <si>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</si>
  <si>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</si>
  <si>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</si>
  <si>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</si>
  <si>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</si>
  <si>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</si>
  <si>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</si>
  <si>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</si>
  <si>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</si>
  <si>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</si>
  <si>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</si>
  <si>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</si>
  <si>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</si>
  <si>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</si>
  <si>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</si>
  <si>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</si>
  <si>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</si>
  <si>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</si>
  <si>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</si>
  <si>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</si>
  <si>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</si>
  <si>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</si>
  <si>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</si>
  <si>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</si>
  <si>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</si>
  <si>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</si>
  <si>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</si>
  <si>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</si>
  <si>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</si>
  <si>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</si>
  <si>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</si>
  <si>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</si>
  <si>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</si>
  <si>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</si>
  <si>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</si>
  <si>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</si>
  <si>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</si>
  <si>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</si>
  <si>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</si>
  <si>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</si>
  <si>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</si>
  <si>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</si>
  <si>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</si>
  <si>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</si>
  <si>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</si>
  <si>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</si>
  <si>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</si>
  <si>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</si>
  <si>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</si>
  <si>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</si>
  <si>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</si>
  <si>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</si>
  <si>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</si>
  <si>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</si>
  <si>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</si>
  <si>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</si>
  <si>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</si>
  <si>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</si>
  <si>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</si>
  <si>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</si>
  <si>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</si>
  <si>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</si>
  <si>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</si>
  <si>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</si>
  <si>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</si>
  <si>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</si>
  <si>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</si>
  <si>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</si>
  <si>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</si>
  <si>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</si>
  <si>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</si>
  <si>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</si>
  <si>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</si>
  <si>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</si>
  <si>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</si>
  <si>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</si>
  <si>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</si>
  <si>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</si>
  <si>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</si>
  <si>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</si>
  <si>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</si>
  <si>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</si>
  <si>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</si>
  <si>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</si>
  <si>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</si>
  <si>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</si>
  <si>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</si>
  <si>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</si>
  <si>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</si>
  <si>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</si>
  <si>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</si>
  <si>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</si>
  <si>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</si>
  <si>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</si>
  <si>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</si>
  <si>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</si>
  <si>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</si>
  <si>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</si>
  <si>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</si>
  <si>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</si>
  <si>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</si>
  <si>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</si>
  <si>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</si>
  <si>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</si>
  <si>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</si>
  <si>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</si>
  <si>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</si>
  <si>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</si>
  <si>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</si>
  <si>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</si>
  <si>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</si>
  <si>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</si>
  <si>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</si>
  <si>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</si>
  <si>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</si>
  <si>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</si>
  <si>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</si>
  <si>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</si>
  <si>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</si>
  <si>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</si>
  <si>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</si>
  <si>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</si>
  <si>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</si>
  <si>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</si>
  <si>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</si>
  <si>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</si>
  <si>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</si>
  <si>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</si>
  <si>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</si>
  <si>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</si>
  <si>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</si>
  <si>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</si>
  <si>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</si>
  <si>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</si>
  <si>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</si>
  <si>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</si>
  <si>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</si>
  <si>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</si>
  <si>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</si>
  <si>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</si>
  <si>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</si>
  <si>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</si>
  <si>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</si>
  <si>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</si>
  <si>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</si>
  <si>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</si>
  <si>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</si>
  <si>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</si>
  <si>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</si>
  <si>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</si>
  <si>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</si>
  <si>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</si>
  <si>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</si>
  <si>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</si>
  <si>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</si>
  <si>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</si>
  <si>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</si>
  <si>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</si>
  <si>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</si>
  <si>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</si>
  <si>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</si>
  <si>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</si>
  <si>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</si>
  <si>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</si>
  <si>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</si>
  <si>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</si>
  <si>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</si>
  <si>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</si>
  <si>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</si>
  <si>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</si>
  <si>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</si>
  <si>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</si>
  <si>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</si>
  <si>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</si>
  <si>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</si>
  <si>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</si>
  <si>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</si>
  <si>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</si>
  <si>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</si>
  <si>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</si>
  <si>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</si>
  <si>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</si>
  <si>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</si>
  <si>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</si>
  <si>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</si>
  <si>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</si>
  <si>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</si>
  <si>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</si>
  <si>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</si>
  <si>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</si>
  <si>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</si>
  <si>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</si>
  <si>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</si>
  <si>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</si>
  <si>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</si>
  <si>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</si>
  <si>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</si>
  <si>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</si>
  <si>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</si>
  <si>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</si>
  <si>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</si>
  <si>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</si>
  <si>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</si>
  <si>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</si>
  <si>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</si>
  <si>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</si>
  <si>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</si>
  <si>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</si>
  <si>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</si>
  <si>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</si>
  <si>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</si>
  <si>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</si>
  <si>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</si>
  <si>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</si>
  <si>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</si>
  <si>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</si>
  <si>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</si>
  <si>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</si>
  <si>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</si>
  <si>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</si>
  <si>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</si>
  <si>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</si>
  <si>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</si>
  <si>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</si>
  <si>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</si>
  <si>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</si>
  <si>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</si>
  <si>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</si>
  <si>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</si>
  <si>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</si>
  <si>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</si>
  <si>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</si>
  <si>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</si>
  <si>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</si>
  <si>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</si>
  <si>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</si>
  <si>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</si>
  <si>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</si>
  <si>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</si>
  <si>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</si>
  <si>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</si>
  <si>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</si>
  <si>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</si>
  <si>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</si>
  <si>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</si>
  <si>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</si>
  <si>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</si>
  <si>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</si>
  <si>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</si>
  <si>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</si>
  <si>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</si>
  <si>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</si>
  <si>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</si>
  <si>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</si>
  <si>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</si>
  <si>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</si>
  <si>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</si>
  <si>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</si>
  <si>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</si>
  <si>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</si>
  <si>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</si>
  <si>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</si>
  <si>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</si>
  <si>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</si>
  <si>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</si>
  <si>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</si>
  <si>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</si>
  <si>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</si>
  <si>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</si>
  <si>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</si>
  <si>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</si>
  <si>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</si>
  <si>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</si>
  <si>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</si>
  <si>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</si>
  <si>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</si>
  <si>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</si>
  <si>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</si>
  <si>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</si>
  <si>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</si>
  <si>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</si>
  <si>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</si>
  <si>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</si>
  <si>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</si>
  <si>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</si>
  <si>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</si>
  <si>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</si>
  <si>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</si>
  <si>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</si>
  <si>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</si>
  <si>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</si>
  <si>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</si>
  <si>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</si>
  <si>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</si>
  <si>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</si>
  <si>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</si>
  <si>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</si>
  <si>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</si>
  <si>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</si>
  <si>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</si>
  <si>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</si>
  <si>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</si>
  <si>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</si>
  <si>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</si>
  <si>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</si>
  <si>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</si>
  <si>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</si>
  <si>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</si>
  <si>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</si>
  <si>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</si>
  <si>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</si>
  <si>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</si>
  <si>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</si>
  <si>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</si>
  <si>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</si>
  <si>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</si>
  <si>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</si>
  <si>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</si>
  <si>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</si>
  <si>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</si>
  <si>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</si>
  <si>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</si>
  <si>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</si>
  <si>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</si>
  <si>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</si>
  <si>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</si>
  <si>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</si>
  <si>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</si>
  <si>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</si>
  <si>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</si>
  <si>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</si>
  <si>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</si>
  <si>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</si>
  <si>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</si>
  <si>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</si>
  <si>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</si>
  <si>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</si>
  <si>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</si>
  <si>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</si>
  <si>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</si>
  <si>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</si>
  <si>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</si>
  <si>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</si>
  <si>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</si>
  <si>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</si>
  <si>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</si>
  <si>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</si>
  <si>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</si>
  <si>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</si>
  <si>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</si>
  <si>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</si>
  <si>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</si>
  <si>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</si>
  <si>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</si>
  <si>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</si>
  <si>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</si>
  <si>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</si>
  <si>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</si>
  <si>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</si>
  <si>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</si>
  <si>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</si>
  <si>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</si>
  <si>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</si>
  <si>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</si>
  <si>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</si>
  <si>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</si>
  <si>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</si>
  <si>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</si>
  <si>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</si>
  <si>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</si>
  <si>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</si>
  <si>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</si>
  <si>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</si>
  <si>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</si>
  <si>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</si>
  <si>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</si>
  <si>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</si>
  <si>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</si>
  <si>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</si>
  <si>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</si>
  <si>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</si>
  <si>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</si>
  <si>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</si>
  <si>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</si>
  <si>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</si>
  <si>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</si>
  <si>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</si>
  <si>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</si>
  <si>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</si>
  <si>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</si>
  <si>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</si>
  <si>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</si>
  <si>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</si>
  <si>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</si>
  <si>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</si>
  <si>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</si>
  <si>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</si>
  <si>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</si>
  <si>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</si>
  <si>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</si>
  <si>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</si>
  <si>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</si>
  <si>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</si>
  <si>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</si>
  <si>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</si>
  <si>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</si>
  <si>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</si>
  <si>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</si>
  <si>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</si>
  <si>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</si>
  <si>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</si>
  <si>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</si>
  <si>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</si>
  <si>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</si>
  <si>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</si>
  <si>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</si>
  <si>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</si>
  <si>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</si>
  <si>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</si>
  <si>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</si>
  <si>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</si>
  <si>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</si>
  <si>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</si>
  <si>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</si>
  <si>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</si>
  <si>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</si>
  <si>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</si>
  <si>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</si>
  <si>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</si>
  <si>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</si>
  <si>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</si>
  <si>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</si>
  <si>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</si>
  <si>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</si>
  <si>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</si>
  <si>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</si>
  <si>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</si>
  <si>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</si>
  <si>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</si>
  <si>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</si>
  <si>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</si>
  <si>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</si>
  <si>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</si>
  <si>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</si>
  <si>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</si>
  <si>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</si>
  <si>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</si>
  <si>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</si>
  <si>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</si>
  <si>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</si>
  <si>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</si>
  <si>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</si>
  <si>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</si>
  <si>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</si>
  <si>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</si>
  <si>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</si>
  <si>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</si>
  <si>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</si>
  <si>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</si>
  <si>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</si>
  <si>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</si>
  <si>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</si>
  <si>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</si>
  <si>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</si>
  <si>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</si>
  <si>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</si>
  <si>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</si>
  <si>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</si>
  <si>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</si>
  <si>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</si>
  <si>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</si>
  <si>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</si>
  <si>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</si>
  <si>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</si>
  <si>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</si>
  <si>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</si>
  <si>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</si>
  <si>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</si>
  <si>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</si>
  <si>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</si>
  <si>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</si>
  <si>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</si>
  <si>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</si>
  <si>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</si>
  <si>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</si>
  <si>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</si>
  <si>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</si>
  <si>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</si>
  <si>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</si>
  <si>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</si>
  <si>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</si>
  <si>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</si>
  <si>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</si>
  <si>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</si>
  <si>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</si>
  <si>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</si>
  <si>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</si>
  <si>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</si>
  <si>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</si>
  <si>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</si>
  <si>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</si>
  <si>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</si>
  <si>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</si>
  <si>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</si>
  <si>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</si>
  <si>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</si>
  <si>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</si>
  <si>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</si>
  <si>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</si>
  <si>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</si>
  <si>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</si>
  <si>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</si>
  <si>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</si>
  <si>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</si>
  <si>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</si>
  <si>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</si>
  <si>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</si>
  <si>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</si>
  <si>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</si>
  <si>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</si>
  <si>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</si>
  <si>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</si>
  <si>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</si>
  <si>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</si>
  <si>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</si>
  <si>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</si>
  <si>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</si>
  <si>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</si>
  <si>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</si>
  <si>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</si>
  <si>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</si>
  <si>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</si>
  <si>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</si>
  <si>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</si>
  <si>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</si>
  <si>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</si>
  <si>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</si>
  <si>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</si>
  <si>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</si>
  <si>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</si>
  <si>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</si>
  <si>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</si>
  <si>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</si>
  <si>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</si>
  <si>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</si>
  <si>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</si>
  <si>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</si>
  <si>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</si>
  <si>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</si>
  <si>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</si>
  <si>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</si>
  <si>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</si>
  <si>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</si>
  <si>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</si>
  <si>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</si>
  <si>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</si>
  <si>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</si>
  <si>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</si>
  <si>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</si>
  <si>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</si>
  <si>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</si>
  <si>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</si>
  <si>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</si>
  <si>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</si>
  <si>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</si>
  <si>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</si>
  <si>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</si>
  <si>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</si>
  <si>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</si>
  <si>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</si>
  <si>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</si>
  <si>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</si>
  <si>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</si>
  <si>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</si>
  <si>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</si>
  <si>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</si>
  <si>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</si>
  <si>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</si>
  <si>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</si>
  <si>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</si>
  <si>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</si>
  <si>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</si>
  <si>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</si>
  <si>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</si>
  <si>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</si>
  <si>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</si>
  <si>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</si>
  <si>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</si>
  <si>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</si>
  <si>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</si>
  <si>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</si>
  <si>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</si>
  <si>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</si>
  <si>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</si>
  <si>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</si>
  <si>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</si>
  <si>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</si>
  <si>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</si>
  <si>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</si>
  <si>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</si>
  <si>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</si>
  <si>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</si>
  <si>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</si>
  <si>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</si>
  <si>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</si>
  <si>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</si>
  <si>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</si>
  <si>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</si>
  <si>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</si>
  <si>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</si>
  <si>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</si>
  <si>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</si>
  <si>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</si>
  <si>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</si>
  <si>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</si>
  <si>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</si>
  <si>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</si>
  <si>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</si>
  <si>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</si>
  <si>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</si>
  <si>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</si>
  <si>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</si>
  <si>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</si>
  <si>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</si>
  <si>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</si>
  <si>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</si>
  <si>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</si>
  <si>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</si>
  <si>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</si>
  <si>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</si>
  <si>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</si>
  <si>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</si>
  <si>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</si>
  <si>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</si>
  <si>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</si>
  <si>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</si>
  <si>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</si>
  <si>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</si>
  <si>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</si>
  <si>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</si>
  <si>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</si>
  <si>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</si>
  <si>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</si>
  <si>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</si>
  <si>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</si>
  <si>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</si>
  <si>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</si>
  <si>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</si>
  <si>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</si>
  <si>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</si>
  <si>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</si>
  <si>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</si>
  <si>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</si>
  <si>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</si>
  <si>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</si>
  <si>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</si>
  <si>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</si>
  <si>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</si>
  <si>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</si>
  <si>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</si>
  <si>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</si>
  <si>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</si>
  <si>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</si>
  <si>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</si>
  <si>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</si>
  <si>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</si>
  <si>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</si>
  <si>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</si>
  <si>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</si>
  <si>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</si>
  <si>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</si>
  <si>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</si>
  <si>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</si>
  <si>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</si>
  <si>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</si>
  <si>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</si>
  <si>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</si>
  <si>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</si>
  <si>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</si>
  <si>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</si>
  <si>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</si>
  <si>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</si>
  <si>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</si>
  <si>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</si>
  <si>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</si>
  <si>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</si>
  <si>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</si>
  <si>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</si>
  <si>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</si>
  <si>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</si>
  <si>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</si>
  <si>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</si>
  <si>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</si>
  <si>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</si>
  <si>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</si>
  <si>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</si>
  <si>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</si>
  <si>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</si>
  <si>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</si>
  <si>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</si>
  <si>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</si>
  <si>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</si>
  <si>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</si>
  <si>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</si>
  <si>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</si>
  <si>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</si>
  <si>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</si>
  <si>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</si>
  <si>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</si>
  <si>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</si>
  <si>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</si>
  <si>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</si>
  <si>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</si>
  <si>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</si>
  <si>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</si>
  <si>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</si>
  <si>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</si>
  <si>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</si>
  <si>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</si>
  <si>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</si>
  <si>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</si>
  <si>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</si>
  <si>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</si>
  <si>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</si>
  <si>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</si>
  <si>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</si>
  <si>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</si>
  <si>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</si>
  <si>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</si>
  <si>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</si>
  <si>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</si>
  <si>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</si>
  <si>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</si>
  <si>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</si>
  <si>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</si>
  <si>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</si>
  <si>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</si>
  <si>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</si>
  <si>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</si>
  <si>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</si>
  <si>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</si>
  <si>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</si>
  <si>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</si>
  <si>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</si>
  <si>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</si>
  <si>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</si>
  <si>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</si>
  <si>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</si>
  <si>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</si>
  <si>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</si>
  <si>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</si>
  <si>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</si>
  <si>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</si>
  <si>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</si>
  <si>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</si>
  <si>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</si>
  <si>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</si>
  <si>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</si>
  <si>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</si>
  <si>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</si>
  <si>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</si>
  <si>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</si>
  <si>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</si>
  <si>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</si>
  <si>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</si>
  <si>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</si>
  <si>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</si>
  <si>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</si>
  <si>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</si>
  <si>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</si>
  <si>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</si>
  <si>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</si>
  <si>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</si>
  <si>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</si>
  <si>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</si>
  <si>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</si>
  <si>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</si>
  <si>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</si>
  <si>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</si>
  <si>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</si>
  <si>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</si>
  <si>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</si>
  <si>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</si>
  <si>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</si>
  <si>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</si>
  <si>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</si>
  <si>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</si>
  <si>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</si>
  <si>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</si>
  <si>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</si>
  <si>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</si>
  <si>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</si>
  <si>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</si>
  <si>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</si>
  <si>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</si>
  <si>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</si>
  <si>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</si>
  <si>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</si>
  <si>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</si>
  <si>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</si>
  <si>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</si>
  <si>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</si>
  <si>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</si>
  <si>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</si>
  <si>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</si>
  <si>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</si>
  <si>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</si>
  <si>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</si>
  <si>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</si>
  <si>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</si>
  <si>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</si>
  <si>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</si>
  <si>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</si>
  <si>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</si>
  <si>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</si>
  <si>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</si>
  <si>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</si>
  <si>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</si>
  <si>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</si>
  <si>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</si>
  <si>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</si>
  <si>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</si>
  <si>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</si>
  <si>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</si>
  <si>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</si>
  <si>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</si>
  <si>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</si>
  <si>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</si>
  <si>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</si>
  <si>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</si>
  <si>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</si>
  <si>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</si>
  <si>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</si>
  <si>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</si>
  <si>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</si>
  <si>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</si>
  <si>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</si>
  <si>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</si>
  <si>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</si>
  <si>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</si>
  <si>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</si>
  <si>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</si>
  <si>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</si>
  <si>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</si>
  <si>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</si>
  <si>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</si>
  <si>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</si>
  <si>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</si>
  <si>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</si>
  <si>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</si>
  <si>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</si>
  <si>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</si>
  <si>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</si>
  <si>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</si>
  <si>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</si>
  <si>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</si>
  <si>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</si>
  <si>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</si>
  <si>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</si>
  <si>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</si>
  <si>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</si>
  <si>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</si>
  <si>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</si>
  <si>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</si>
  <si>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</si>
  <si>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</si>
  <si>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</si>
  <si>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</si>
  <si>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</si>
  <si>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</si>
  <si>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</si>
  <si>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</si>
  <si>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</si>
  <si>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</si>
  <si>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</si>
  <si>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</si>
  <si>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</si>
  <si>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</si>
  <si>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</si>
  <si>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</si>
  <si>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</si>
  <si>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</si>
  <si>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</si>
  <si>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</si>
  <si>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</si>
  <si>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</si>
  <si>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</si>
  <si>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</si>
  <si>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</si>
  <si>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</si>
  <si>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</si>
  <si>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</si>
  <si>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</si>
  <si>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</si>
  <si>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</si>
  <si>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</si>
  <si>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</si>
  <si>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</si>
  <si>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</si>
  <si>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</si>
  <si>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</si>
  <si>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</si>
  <si>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</si>
  <si>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</si>
  <si>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</si>
  <si>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</si>
  <si>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</si>
  <si>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</si>
  <si>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</si>
  <si>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</si>
  <si>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</si>
  <si>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</si>
  <si>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</si>
  <si>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</si>
  <si>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</si>
  <si>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</si>
  <si>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</si>
  <si>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</si>
  <si>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</si>
  <si>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</si>
  <si>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</si>
  <si>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</si>
  <si>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</si>
  <si>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</si>
  <si>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</si>
  <si>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</si>
  <si>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</si>
  <si>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</si>
  <si>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</si>
  <si>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</si>
  <si>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</si>
  <si>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</si>
  <si>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</si>
  <si>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</si>
  <si>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</si>
  <si>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</si>
  <si>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</si>
  <si>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</si>
  <si>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</si>
  <si>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</si>
  <si>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</si>
  <si>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</si>
  <si>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</si>
  <si>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</si>
  <si>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</si>
  <si>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</si>
  <si>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</si>
  <si>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</si>
  <si>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</si>
  <si>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</si>
  <si>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</si>
  <si>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</si>
  <si>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</si>
  <si>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</si>
  <si>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</si>
  <si>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</si>
  <si>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</si>
  <si>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</si>
  <si>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</si>
  <si>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</si>
  <si>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</si>
  <si>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</si>
  <si>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</si>
  <si>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</si>
  <si>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</si>
  <si>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</si>
  <si>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</si>
  <si>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</si>
  <si>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</si>
  <si>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</si>
  <si>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</si>
  <si>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</si>
  <si>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</si>
  <si>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</si>
  <si>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</si>
  <si>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</si>
  <si>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</si>
  <si>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</si>
  <si>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</si>
  <si>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</si>
  <si>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</si>
  <si>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</si>
  <si>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</si>
  <si>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</si>
  <si>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</si>
  <si>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</si>
  <si>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</si>
  <si>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</si>
  <si>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</si>
  <si>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</si>
  <si>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</si>
  <si>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</si>
  <si>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</si>
  <si>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</si>
  <si>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</si>
  <si>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</si>
  <si>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</si>
  <si>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</si>
  <si>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</si>
  <si>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</si>
  <si>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</si>
  <si>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</si>
  <si>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</si>
  <si>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</si>
  <si>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</si>
  <si>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</si>
  <si>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</si>
  <si>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</si>
  <si>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</si>
  <si>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</si>
  <si>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</si>
  <si>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</si>
  <si>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</si>
  <si>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</si>
  <si>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</si>
  <si>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</si>
  <si>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</si>
  <si>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</si>
  <si>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</si>
  <si>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</si>
  <si>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</si>
  <si>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</si>
  <si>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</si>
  <si>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</si>
  <si>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</si>
  <si>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</si>
  <si>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</si>
  <si>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</si>
  <si>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</si>
  <si>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</si>
  <si>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</si>
  <si>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</si>
  <si>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</si>
  <si>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</si>
  <si>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</si>
  <si>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</si>
  <si>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</si>
  <si>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</si>
  <si>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</si>
  <si>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</si>
  <si>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</si>
  <si>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</si>
  <si>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</si>
  <si>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</si>
  <si>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</si>
  <si>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</si>
  <si>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</si>
  <si>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</si>
  <si>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</si>
  <si>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</si>
  <si>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</si>
  <si>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</si>
  <si>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</si>
  <si>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</si>
  <si>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</si>
  <si>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</si>
  <si>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</si>
  <si>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</si>
  <si>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</si>
  <si>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</si>
  <si>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</si>
  <si>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</si>
  <si>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</si>
  <si>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</si>
  <si>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</si>
  <si>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</si>
  <si>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</si>
  <si>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</si>
  <si>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</si>
  <si>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</si>
  <si>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</si>
  <si>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</si>
  <si>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</si>
  <si>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</si>
  <si>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</si>
  <si>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</si>
  <si>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</si>
  <si>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</si>
  <si>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</si>
  <si>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</si>
  <si>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</si>
  <si>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</si>
  <si>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</si>
  <si>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</si>
  <si>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</si>
  <si>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</si>
  <si>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</si>
  <si>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</si>
  <si>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</si>
  <si>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</si>
  <si>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</si>
  <si>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</si>
  <si>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</si>
  <si>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</si>
  <si>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</si>
  <si>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</si>
  <si>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</si>
  <si>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</si>
  <si>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</si>
  <si>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</si>
  <si>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</si>
  <si>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</si>
  <si>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</si>
  <si>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</si>
  <si>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</si>
  <si>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</si>
  <si>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</si>
  <si>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</si>
  <si>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</si>
  <si>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</si>
  <si>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</si>
  <si>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</si>
  <si>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</si>
  <si>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</si>
  <si>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</si>
  <si>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</si>
  <si>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</si>
  <si>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</si>
  <si>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</si>
  <si>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</si>
  <si>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</si>
  <si>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</si>
  <si>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</si>
  <si>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</si>
  <si>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</si>
  <si>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</si>
  <si>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</si>
  <si>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</si>
  <si>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</si>
  <si>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</si>
  <si>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</si>
  <si>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</si>
  <si>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</si>
  <si>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</si>
  <si>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</si>
  <si>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</si>
  <si>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</si>
  <si>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</si>
  <si>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</si>
  <si>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</si>
  <si>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</si>
  <si>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</si>
  <si>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</si>
  <si>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</si>
  <si>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</si>
  <si>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</si>
  <si>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</si>
  <si>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</si>
  <si>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</si>
  <si>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</si>
  <si>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</si>
  <si>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</si>
  <si>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</si>
  <si>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</si>
  <si>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</si>
  <si>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</si>
  <si>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</si>
  <si>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</si>
  <si>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</si>
  <si>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</si>
  <si>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</si>
  <si>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</si>
  <si>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</si>
  <si>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</si>
  <si>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</si>
  <si>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</si>
  <si>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</si>
  <si>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</si>
  <si>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</si>
  <si>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</si>
  <si>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</si>
  <si>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</si>
  <si>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</si>
  <si>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</si>
  <si>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</si>
  <si>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</si>
  <si>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</si>
  <si>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</si>
  <si>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</si>
  <si>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</si>
  <si>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</si>
  <si>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</si>
  <si>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</si>
  <si>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</si>
  <si>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</si>
  <si>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</si>
  <si>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</si>
  <si>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</si>
  <si>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</si>
  <si>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</si>
  <si>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</si>
  <si>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</si>
  <si>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</si>
  <si>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</si>
  <si>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</si>
  <si>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</si>
  <si>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</si>
  <si>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</si>
  <si>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</si>
  <si>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</si>
  <si>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</si>
  <si>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</si>
  <si>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</si>
  <si>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</si>
  <si>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</si>
  <si>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</si>
  <si>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</si>
  <si>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</si>
  <si>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</si>
  <si>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</si>
  <si>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</si>
  <si>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</si>
  <si>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</si>
  <si>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</si>
  <si>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</si>
  <si>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</si>
  <si>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</si>
  <si>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</si>
  <si>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</si>
  <si>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</si>
  <si>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</si>
  <si>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</si>
  <si>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</si>
  <si>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</si>
  <si>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</si>
  <si>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</si>
  <si>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</si>
  <si>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</si>
  <si>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</si>
  <si>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</si>
  <si>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</si>
  <si>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</si>
  <si>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</si>
  <si>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</si>
  <si>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</si>
  <si>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</si>
  <si>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</si>
  <si>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</si>
  <si>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</si>
  <si>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</si>
  <si>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</si>
  <si>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</si>
  <si>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</si>
  <si>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</si>
  <si>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</si>
  <si>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</si>
  <si>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</si>
  <si>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</si>
  <si>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</si>
  <si>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</si>
  <si>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</si>
  <si>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</si>
  <si>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</si>
  <si>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</si>
  <si>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</si>
  <si>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</si>
  <si>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</si>
  <si>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</si>
  <si>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</si>
  <si>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</si>
  <si>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</si>
  <si>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</si>
  <si>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</si>
  <si>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</si>
  <si>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</si>
  <si>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</si>
  <si>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</si>
  <si>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</si>
  <si>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</si>
  <si>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</si>
  <si>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</si>
  <si>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</si>
  <si>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</si>
  <si>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</si>
  <si>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</si>
  <si>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</si>
  <si>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</si>
  <si>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</si>
  <si>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</si>
  <si>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</si>
  <si>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</si>
  <si>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</si>
  <si>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</si>
  <si>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</si>
  <si>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</si>
  <si>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</si>
  <si>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</si>
  <si>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</si>
  <si>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</si>
  <si>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</si>
  <si>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</si>
  <si>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</si>
  <si>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</si>
  <si>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</si>
  <si>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</si>
  <si>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</si>
  <si>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</si>
  <si>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</si>
  <si>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</si>
  <si>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</si>
  <si>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</si>
  <si>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</si>
  <si>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</si>
  <si>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</si>
  <si>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</si>
  <si>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</si>
  <si>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</si>
  <si>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</si>
  <si>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</si>
  <si>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</si>
  <si>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</si>
  <si>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</si>
  <si>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</si>
  <si>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</si>
  <si>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</si>
  <si>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</si>
  <si>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</si>
  <si>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</si>
  <si>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</si>
  <si>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</si>
  <si>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</si>
  <si>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</si>
  <si>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</si>
  <si>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</si>
  <si>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</si>
  <si>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</si>
  <si>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</si>
  <si>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</si>
  <si>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</si>
  <si>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</si>
  <si>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</si>
  <si>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</si>
  <si>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</si>
  <si>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</si>
  <si>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</si>
  <si>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</si>
  <si>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</si>
  <si>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</si>
  <si>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</si>
  <si>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</si>
  <si>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</si>
  <si>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</si>
  <si>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</si>
  <si>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</si>
  <si>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</si>
  <si>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</si>
  <si>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</si>
  <si>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</si>
  <si>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</si>
  <si>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</si>
  <si>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</si>
  <si>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</si>
  <si>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</si>
  <si>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</si>
  <si>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</si>
  <si>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</si>
  <si>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</si>
  <si>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</si>
  <si>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</si>
  <si>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</si>
  <si>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</si>
  <si>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</si>
  <si>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</si>
  <si>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</si>
  <si>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</si>
  <si>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</si>
  <si>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</si>
  <si>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</si>
  <si>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</si>
  <si>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</si>
  <si>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</si>
  <si>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</si>
  <si>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</si>
  <si>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</si>
  <si>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</si>
  <si>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</si>
  <si>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</si>
  <si>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</si>
  <si>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</si>
  <si>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</si>
  <si>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</si>
  <si>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</si>
  <si>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</si>
  <si>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</si>
  <si>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</si>
  <si>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</si>
  <si>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</si>
  <si>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</si>
  <si>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</si>
  <si>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</si>
  <si>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</si>
  <si>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</si>
  <si>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</si>
  <si>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</si>
  <si>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</si>
  <si>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</si>
  <si>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</si>
  <si>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</si>
  <si>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</si>
  <si>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</si>
  <si>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</si>
  <si>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</si>
  <si>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</si>
  <si>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</si>
  <si>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</si>
  <si>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</si>
  <si>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</si>
  <si>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</si>
  <si>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</si>
  <si>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</si>
  <si>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</si>
  <si>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</si>
  <si>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</si>
  <si>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</si>
  <si>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</si>
  <si>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</si>
  <si>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</si>
  <si>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</si>
  <si>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</si>
  <si>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</si>
  <si>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</si>
  <si>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</si>
  <si>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</si>
  <si>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</si>
  <si>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</si>
  <si>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</si>
  <si>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</si>
  <si>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</si>
  <si>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</si>
  <si>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</si>
  <si>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</si>
  <si>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</si>
  <si>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</si>
  <si>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</si>
  <si>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</si>
  <si>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</si>
  <si>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</si>
  <si>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</si>
  <si>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</si>
  <si>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</si>
  <si>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</si>
  <si>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</si>
  <si>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</si>
  <si>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</si>
  <si>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</si>
  <si>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</si>
  <si>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</si>
  <si>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</si>
  <si>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</si>
  <si>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</si>
  <si>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</si>
  <si>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</si>
  <si>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</si>
  <si>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</si>
  <si>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</si>
  <si>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</si>
  <si>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</si>
  <si>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</si>
  <si>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</si>
  <si>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</si>
  <si>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</si>
  <si>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</si>
  <si>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</si>
  <si>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</si>
  <si>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</si>
  <si>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</si>
  <si>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</si>
  <si>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</si>
  <si>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</si>
  <si>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</si>
  <si>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</si>
  <si>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</si>
  <si>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</si>
  <si>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</si>
  <si>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</si>
  <si>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</si>
  <si>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</si>
  <si>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</si>
  <si>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</si>
  <si>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</si>
  <si>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</si>
  <si>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</si>
  <si>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</si>
  <si>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</si>
  <si>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</si>
  <si>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</si>
  <si>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</si>
  <si>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</si>
  <si>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</si>
  <si>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</si>
  <si>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</si>
  <si>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</si>
  <si>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</si>
  <si>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</si>
  <si>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</si>
  <si>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</si>
  <si>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</si>
  <si>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</si>
  <si>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</si>
  <si>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</si>
  <si>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</si>
  <si>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</si>
  <si>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</si>
  <si>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</si>
  <si>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</si>
  <si>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</si>
  <si>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</si>
  <si>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</si>
  <si>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</si>
  <si>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</si>
  <si>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</si>
  <si>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</si>
  <si>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</si>
  <si>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</si>
  <si>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</si>
  <si>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</si>
  <si>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</si>
  <si>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</si>
  <si>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</si>
  <si>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</si>
  <si>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</si>
  <si>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</si>
  <si>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</si>
  <si>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</si>
  <si>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</si>
  <si>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</si>
  <si>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</si>
  <si>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</si>
  <si>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</si>
  <si>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</si>
  <si>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</si>
  <si>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</si>
  <si>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</si>
  <si>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</si>
  <si>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</si>
  <si>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</si>
  <si>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</si>
  <si>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</si>
  <si>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</si>
  <si>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</si>
  <si>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</si>
  <si>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</si>
  <si>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</si>
  <si>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</si>
  <si>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</si>
  <si>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</si>
  <si>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</si>
  <si>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</si>
  <si>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</si>
  <si>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</si>
  <si>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</si>
  <si>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</si>
  <si>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</si>
  <si>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</si>
  <si>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</si>
  <si>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</si>
  <si>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</si>
  <si>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</si>
  <si>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</si>
  <si>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</si>
  <si>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</si>
  <si>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</si>
  <si>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</si>
  <si>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</si>
  <si>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</si>
  <si>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</si>
  <si>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</si>
  <si>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</si>
  <si>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</si>
  <si>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</si>
  <si>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</si>
  <si>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</si>
  <si>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</si>
  <si>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</si>
  <si>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</si>
  <si>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</si>
  <si>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</si>
  <si>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</si>
  <si>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</si>
  <si>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</si>
  <si>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</si>
  <si>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</si>
  <si>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</si>
  <si>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</si>
  <si>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</si>
  <si>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</si>
  <si>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</si>
  <si>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</si>
  <si>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</si>
  <si>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</si>
  <si>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</si>
  <si>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</si>
  <si>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</si>
  <si>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</si>
  <si>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</si>
  <si>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</si>
  <si>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</si>
  <si>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</si>
  <si>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</si>
  <si>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</si>
  <si>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</si>
  <si>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</si>
  <si>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</si>
  <si>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</si>
  <si>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</si>
  <si>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</si>
  <si>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</si>
  <si>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</si>
  <si>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</si>
  <si>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</si>
  <si>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</si>
  <si>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</si>
  <si>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</si>
  <si>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</si>
  <si>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</si>
  <si>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</si>
  <si>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</si>
  <si>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</si>
  <si>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</si>
  <si>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</si>
  <si>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</si>
  <si>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</si>
  <si>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</si>
  <si>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</si>
  <si>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</si>
  <si>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</si>
  <si>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</si>
  <si>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</si>
  <si>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</si>
  <si>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</si>
  <si>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</si>
  <si>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</si>
  <si>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</si>
  <si>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</si>
  <si>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</si>
  <si>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</si>
  <si>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</si>
  <si>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</si>
  <si>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</si>
  <si>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</si>
  <si>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</si>
  <si>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</si>
  <si>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</si>
  <si>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</si>
  <si>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</si>
  <si>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</si>
  <si>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</si>
  <si>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</si>
  <si>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</si>
  <si>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</si>
  <si>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</si>
  <si>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</si>
  <si>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</si>
  <si>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</si>
  <si>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</si>
  <si>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</si>
  <si>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</si>
  <si>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</si>
  <si>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</si>
  <si>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</si>
  <si>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</si>
  <si>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</si>
  <si>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</si>
  <si>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</si>
  <si>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</si>
  <si>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</si>
  <si>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</si>
  <si>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</si>
  <si>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</si>
  <si>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</si>
  <si>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</si>
  <si>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</si>
  <si>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</si>
  <si>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</si>
  <si>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</si>
  <si>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</si>
  <si>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</si>
  <si>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</si>
  <si>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</si>
  <si>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</si>
  <si>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</si>
  <si>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</si>
  <si>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</si>
  <si>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</si>
  <si>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</si>
  <si>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</si>
  <si>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</si>
  <si>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</si>
  <si>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</si>
  <si>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</si>
  <si>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</si>
  <si>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</si>
  <si>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</si>
  <si>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</si>
  <si>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</si>
  <si>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</si>
  <si>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</si>
  <si>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</si>
  <si>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</si>
  <si>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</si>
  <si>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</si>
  <si>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</si>
  <si>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</si>
  <si>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</si>
  <si>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</si>
  <si>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</si>
  <si>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</si>
  <si>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</si>
  <si>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</si>
  <si>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</si>
  <si>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</si>
  <si>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</si>
  <si>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</si>
  <si>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</si>
  <si>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</si>
  <si>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</si>
  <si>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</si>
  <si>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</si>
  <si>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</si>
  <si>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</si>
  <si>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</si>
  <si>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</si>
  <si>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</si>
  <si>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</si>
  <si>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</si>
  <si>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</si>
  <si>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</si>
  <si>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</si>
  <si>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</si>
  <si>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</si>
  <si>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</si>
  <si>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</si>
  <si>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</si>
  <si>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</si>
  <si>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</si>
  <si>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</si>
  <si>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</si>
  <si>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</si>
  <si>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</si>
  <si>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</si>
  <si>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</si>
  <si>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</si>
  <si>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</si>
  <si>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</si>
  <si>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</si>
  <si>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</si>
  <si>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</si>
  <si>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</si>
  <si>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</si>
  <si>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</si>
  <si>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</si>
  <si>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</si>
  <si>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</si>
  <si>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</si>
  <si>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</si>
  <si>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</si>
  <si>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</si>
  <si>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</si>
  <si>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</si>
  <si>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</si>
  <si>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</si>
  <si>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</si>
  <si>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</si>
  <si>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</si>
  <si>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</si>
  <si>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</si>
  <si>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</si>
  <si>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</si>
  <si>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</si>
  <si>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</si>
  <si>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</si>
  <si>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</si>
  <si>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</si>
  <si>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</si>
  <si>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</si>
  <si>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</si>
  <si>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</si>
  <si>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</si>
  <si>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</si>
  <si>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</si>
  <si>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</si>
  <si>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</si>
  <si>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</si>
  <si>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</si>
  <si>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</si>
  <si>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</si>
  <si>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</si>
  <si>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</si>
  <si>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</si>
  <si>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</si>
  <si>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</si>
  <si>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</si>
  <si>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</si>
  <si>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</si>
  <si>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</si>
  <si>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</si>
  <si>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</si>
  <si>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</si>
  <si>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</si>
  <si>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</si>
  <si>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</si>
  <si>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</si>
  <si>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</si>
  <si>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</si>
  <si>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</si>
  <si>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</si>
  <si>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</si>
  <si>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</si>
  <si>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</si>
  <si>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</si>
  <si>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</si>
  <si>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</si>
  <si>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</si>
  <si>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</si>
  <si>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</si>
  <si>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</si>
  <si>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</si>
  <si>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</si>
  <si>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</si>
  <si>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</si>
  <si>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</si>
  <si>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</si>
  <si>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</si>
  <si>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</si>
  <si>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</si>
  <si>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</si>
  <si>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</si>
  <si>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</si>
  <si>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</si>
  <si>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</si>
  <si>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</si>
  <si>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</si>
  <si>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</si>
  <si>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</si>
  <si>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</si>
  <si>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</si>
  <si>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</si>
  <si>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</si>
  <si>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</si>
  <si>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</si>
  <si>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</si>
  <si>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</si>
  <si>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</si>
  <si>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</si>
  <si>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</si>
  <si>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</si>
  <si>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</si>
  <si>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</si>
  <si>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</si>
  <si>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</si>
  <si>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</si>
  <si>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</si>
  <si>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</si>
  <si>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</si>
  <si>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</si>
  <si>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</si>
  <si>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</si>
  <si>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</si>
  <si>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</si>
  <si>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</si>
  <si>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</si>
  <si>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</si>
  <si>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</si>
  <si>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</si>
  <si>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</si>
  <si>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</si>
  <si>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</si>
  <si>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</si>
  <si>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</si>
  <si>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</si>
  <si>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</si>
  <si>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</si>
  <si>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</si>
  <si>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</si>
  <si>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</si>
  <si>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</si>
  <si>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</si>
  <si>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</si>
  <si>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</si>
  <si>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</si>
  <si>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</si>
  <si>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</si>
  <si>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</si>
  <si>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</si>
  <si>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</si>
  <si>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</si>
  <si>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</si>
  <si>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</si>
  <si>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</si>
  <si>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</si>
  <si>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</si>
  <si>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</si>
  <si>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</si>
  <si>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</si>
  <si>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</si>
  <si>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</si>
  <si>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</si>
  <si>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</si>
  <si>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</si>
  <si>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</si>
  <si>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</si>
  <si>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</si>
  <si>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</si>
  <si>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</si>
  <si>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</si>
  <si>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</si>
  <si>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</si>
  <si>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</si>
  <si>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</si>
  <si>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</si>
  <si>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</si>
  <si>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</si>
  <si>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</si>
  <si>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</si>
  <si>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</si>
  <si>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</si>
  <si>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</si>
  <si>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</si>
  <si>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</si>
  <si>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</si>
  <si>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</si>
  <si>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</si>
  <si>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</si>
  <si>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</si>
  <si>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</si>
  <si>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</si>
  <si>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</si>
  <si>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</si>
  <si>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</si>
  <si>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</si>
  <si>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</si>
  <si>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</si>
  <si>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</si>
  <si>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</si>
  <si>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</si>
  <si>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</si>
  <si>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</si>
  <si>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</si>
  <si>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</si>
  <si>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</si>
  <si>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</si>
  <si>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</si>
  <si>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</si>
  <si>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</si>
  <si>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</si>
  <si>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</si>
  <si>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</si>
  <si>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</si>
  <si>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</si>
  <si>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</si>
  <si>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</si>
  <si>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</si>
  <si>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</si>
  <si>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</si>
  <si>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</si>
  <si>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</si>
  <si>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</si>
  <si>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</si>
  <si>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</si>
  <si>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</si>
  <si>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</si>
  <si>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</si>
  <si>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</si>
  <si>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</si>
  <si>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</si>
  <si>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</si>
  <si>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</si>
  <si>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</si>
  <si>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</si>
  <si>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</si>
  <si>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</si>
  <si>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</si>
  <si>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</si>
  <si>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</si>
  <si>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</si>
  <si>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</si>
  <si>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</si>
  <si>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</si>
  <si>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</si>
  <si>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</si>
  <si>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</si>
  <si>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</si>
  <si>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</si>
  <si>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</si>
  <si>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</si>
  <si>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</si>
  <si>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</si>
  <si>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</si>
  <si>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</si>
  <si>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</si>
  <si>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</si>
  <si>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</si>
  <si>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</si>
  <si>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</si>
  <si>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</si>
  <si>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</si>
  <si>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</si>
  <si>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</si>
  <si>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</si>
  <si>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</si>
  <si>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</si>
  <si>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</si>
  <si>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</si>
  <si>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</si>
  <si>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</si>
  <si>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</si>
  <si>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</si>
  <si>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</si>
  <si>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</si>
  <si>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</si>
  <si>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</si>
  <si>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</si>
  <si>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</si>
  <si>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</si>
  <si>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</si>
  <si>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</si>
  <si>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</si>
  <si>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</si>
  <si>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</si>
  <si>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</si>
  <si>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</si>
  <si>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</si>
  <si>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</si>
  <si>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</si>
  <si>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</si>
  <si>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</si>
  <si>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</si>
  <si>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</si>
  <si>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</si>
  <si>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</si>
  <si>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</si>
  <si>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</si>
  <si>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</si>
  <si>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</si>
  <si>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</si>
  <si>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</si>
  <si>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</si>
  <si>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</si>
  <si>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</si>
  <si>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</si>
  <si>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</si>
  <si>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</si>
  <si>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</si>
  <si>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</si>
  <si>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</si>
  <si>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</si>
  <si>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</si>
  <si>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</si>
  <si>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</si>
  <si>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</si>
  <si>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</si>
  <si>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</si>
  <si>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</si>
  <si>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</si>
  <si>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</si>
  <si>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</si>
  <si>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</si>
  <si>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</si>
  <si>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</si>
  <si>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</si>
  <si>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</si>
  <si>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</si>
  <si>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</si>
  <si>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</si>
  <si>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</si>
  <si>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</si>
  <si>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</si>
  <si>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</si>
  <si>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</si>
  <si>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</si>
  <si>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</si>
  <si>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</si>
  <si>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</si>
  <si>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</si>
  <si>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</si>
  <si>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</si>
  <si>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</si>
  <si>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</si>
  <si>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</si>
  <si>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</si>
  <si>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</si>
  <si>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</si>
  <si>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</si>
  <si>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</si>
  <si>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</si>
  <si>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</si>
  <si>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</si>
  <si>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</si>
  <si>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</si>
  <si>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</si>
  <si>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</si>
  <si>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</si>
  <si>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</si>
  <si>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</si>
  <si>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</si>
  <si>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</si>
  <si>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</si>
  <si>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</si>
  <si>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</si>
  <si>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</si>
  <si>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</si>
  <si>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</si>
  <si>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</si>
  <si>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</si>
  <si>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</si>
  <si>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</si>
  <si>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</si>
  <si>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</si>
  <si>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</si>
  <si>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</si>
  <si>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</si>
  <si>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</si>
  <si>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</si>
  <si>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</si>
  <si>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</si>
  <si>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</si>
  <si>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</si>
  <si>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</si>
  <si>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</si>
  <si>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</si>
  <si>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</si>
  <si>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</si>
  <si>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</si>
  <si>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</si>
  <si>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</si>
  <si>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</si>
  <si>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</si>
  <si>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</si>
  <si>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</si>
  <si>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</si>
  <si>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</si>
  <si>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</si>
  <si>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</si>
  <si>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</si>
  <si>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</si>
  <si>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</si>
  <si>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</si>
  <si>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</si>
  <si>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</si>
  <si>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</si>
  <si>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</si>
  <si>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</si>
  <si>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</si>
  <si>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</si>
  <si>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</si>
  <si>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</si>
  <si>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</si>
  <si>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</si>
  <si>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</si>
  <si>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</si>
  <si>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</si>
  <si>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</si>
  <si>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</si>
  <si>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</si>
  <si>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</si>
  <si>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</si>
  <si>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</si>
  <si>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</si>
  <si>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</si>
  <si>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</si>
  <si>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</si>
  <si>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</si>
  <si>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</si>
  <si>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</si>
  <si>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</si>
  <si>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</si>
  <si>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</si>
  <si>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</si>
  <si>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</si>
  <si>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</si>
  <si>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</si>
  <si>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</si>
  <si>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</si>
  <si>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</si>
  <si>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</si>
  <si>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</si>
  <si>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</si>
  <si>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</si>
  <si>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</si>
  <si>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</si>
  <si>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</si>
  <si>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</si>
  <si>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</si>
  <si>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</si>
  <si>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</si>
  <si>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</si>
  <si>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</si>
  <si>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</si>
  <si>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</si>
  <si>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</si>
  <si>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</si>
  <si>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</si>
  <si>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</si>
  <si>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</si>
  <si>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</si>
  <si>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</si>
  <si>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</si>
  <si>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</si>
  <si>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</si>
  <si>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</si>
  <si>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</si>
  <si>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</si>
  <si>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</si>
  <si>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</si>
  <si>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</si>
  <si>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</si>
  <si>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</si>
  <si>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</si>
  <si>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</si>
  <si>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</si>
  <si>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</si>
  <si>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</si>
  <si>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</si>
  <si>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</si>
  <si>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</si>
  <si>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</si>
  <si>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</si>
  <si>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</si>
  <si>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</si>
  <si>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</si>
  <si>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</si>
  <si>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</si>
  <si>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</si>
  <si>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</si>
  <si>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</si>
  <si>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</si>
  <si>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</si>
  <si>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</si>
  <si>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</si>
  <si>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</si>
  <si>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</si>
  <si>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</si>
  <si>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</si>
  <si>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</si>
  <si>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</si>
  <si>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</si>
  <si>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</si>
  <si>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</si>
  <si>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</si>
  <si>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</si>
  <si>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</si>
  <si>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</si>
  <si>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</si>
  <si>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</si>
  <si>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</si>
  <si>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</si>
  <si>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</si>
  <si>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</si>
  <si>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</si>
  <si>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</si>
  <si>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</si>
  <si>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</si>
  <si>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</si>
  <si>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</si>
  <si>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</si>
  <si>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</si>
  <si>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</si>
  <si>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</si>
  <si>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</si>
  <si>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</si>
  <si>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</si>
  <si>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</si>
  <si>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</si>
  <si>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</si>
  <si>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</si>
  <si>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</si>
  <si>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</si>
  <si>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</si>
  <si>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</si>
  <si>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</si>
  <si>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</si>
  <si>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</si>
  <si>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</si>
  <si>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</si>
  <si>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</si>
  <si>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</si>
  <si>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</si>
  <si>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</si>
  <si>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</si>
  <si>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</si>
  <si>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</si>
  <si>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</si>
  <si>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</si>
  <si>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</si>
  <si>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</si>
  <si>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</si>
  <si>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</si>
  <si>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</si>
  <si>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</si>
  <si>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</si>
  <si>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</si>
  <si>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</si>
  <si>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</si>
  <si>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</si>
  <si>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</si>
  <si>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</si>
  <si>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</si>
  <si>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</si>
  <si>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</si>
  <si>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</si>
  <si>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</si>
  <si>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</si>
  <si>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</si>
  <si>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</si>
  <si>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</si>
  <si>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</si>
  <si>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</si>
  <si>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</si>
  <si>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</si>
  <si>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</si>
  <si>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</si>
  <si>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</si>
  <si>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</si>
  <si>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</si>
  <si>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</si>
  <si>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</si>
  <si>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</si>
  <si>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</si>
  <si>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</si>
  <si>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</si>
  <si>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</si>
  <si>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</si>
  <si>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</si>
  <si>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</si>
  <si>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</si>
  <si>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</si>
  <si>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</si>
  <si>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</si>
  <si>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</si>
  <si>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</si>
  <si>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</si>
  <si>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</si>
  <si>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</si>
  <si>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</si>
  <si>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</si>
  <si>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</si>
  <si>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</si>
  <si>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</si>
  <si>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</si>
  <si>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</si>
  <si>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</si>
  <si>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</si>
  <si>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</si>
  <si>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</si>
  <si>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</si>
  <si>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</si>
  <si>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</si>
  <si>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</si>
  <si>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</si>
  <si>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</si>
  <si>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</si>
  <si>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</si>
  <si>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</si>
  <si>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</si>
  <si>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</si>
  <si>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</si>
  <si>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</si>
  <si>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</si>
  <si>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</si>
  <si>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</si>
  <si>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</si>
  <si>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</si>
  <si>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</si>
  <si>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</si>
  <si>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</si>
  <si>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</si>
  <si>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</si>
  <si>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</si>
  <si>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</si>
  <si>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</si>
  <si>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</si>
  <si>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</si>
  <si>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</si>
  <si>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</si>
  <si>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</si>
  <si>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</si>
  <si>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</si>
  <si>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</si>
  <si>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</si>
  <si>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</si>
  <si>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</si>
  <si>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</si>
  <si>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</si>
  <si>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</si>
  <si>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</si>
  <si>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</si>
  <si>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</si>
  <si>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</si>
  <si>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</si>
  <si>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</si>
  <si>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</si>
  <si>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</si>
  <si>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</si>
  <si>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</si>
  <si>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</si>
  <si>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</si>
  <si>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</si>
  <si>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</si>
  <si>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</si>
  <si>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</si>
  <si>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</si>
  <si>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</si>
  <si>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</si>
  <si>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</si>
  <si>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</si>
  <si>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</si>
  <si>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</si>
  <si>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</si>
  <si>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</si>
  <si>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</si>
  <si>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</si>
  <si>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</si>
  <si>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</si>
  <si>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</si>
  <si>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</si>
  <si>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</si>
  <si>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</si>
  <si>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</si>
  <si>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</si>
  <si>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</si>
  <si>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</si>
  <si>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</si>
  <si>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</si>
  <si>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</si>
  <si>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</si>
  <si>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</si>
  <si>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</si>
  <si>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</si>
  <si>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</si>
  <si>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</si>
  <si>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</si>
  <si>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</si>
  <si>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</si>
  <si>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</si>
  <si>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</si>
  <si>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</si>
  <si>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</si>
  <si>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</si>
  <si>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</si>
  <si>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</si>
  <si>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</si>
  <si>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</si>
  <si>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</si>
  <si>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</si>
  <si>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</si>
  <si>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</si>
  <si>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</si>
  <si>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</si>
  <si>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</si>
  <si>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</si>
  <si>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</si>
  <si>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</si>
  <si>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</si>
  <si>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</si>
  <si>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</si>
  <si>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</si>
  <si>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</si>
  <si>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</si>
  <si>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</si>
  <si>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</si>
  <si>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</si>
  <si>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</si>
  <si>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</si>
  <si>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</si>
  <si>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</si>
  <si>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</si>
  <si>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</si>
  <si>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</si>
  <si>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</si>
  <si>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</si>
  <si>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</si>
  <si>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</si>
  <si>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</si>
  <si>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</si>
  <si>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</si>
  <si>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</si>
  <si>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</si>
  <si>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</si>
  <si>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</si>
  <si>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</si>
  <si>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</si>
  <si>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</si>
  <si>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</si>
  <si>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</si>
  <si>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</si>
  <si>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</si>
  <si>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</si>
  <si>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</si>
  <si>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</si>
  <si>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</si>
  <si>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</si>
  <si>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</si>
  <si>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</si>
  <si>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</si>
  <si>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</si>
  <si>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</si>
  <si>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</si>
  <si>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</si>
  <si>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</si>
  <si>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</si>
  <si>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</si>
  <si>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</si>
  <si>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</si>
  <si>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</si>
  <si>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</si>
  <si>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</si>
  <si>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</si>
  <si>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</si>
  <si>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</si>
  <si>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</si>
  <si>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</si>
  <si>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</si>
  <si>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</si>
  <si>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</si>
  <si>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</si>
  <si>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</si>
  <si>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</si>
  <si>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</si>
  <si>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</si>
  <si>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</si>
  <si>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</si>
  <si>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</si>
  <si>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</si>
  <si>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</si>
  <si>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</si>
  <si>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</si>
  <si>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</si>
  <si>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</si>
  <si>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</si>
  <si>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</si>
  <si>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</si>
  <si>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</si>
  <si>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</si>
  <si>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</si>
  <si>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</si>
  <si>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</si>
  <si>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</si>
  <si>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</si>
  <si>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</si>
  <si>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</si>
  <si>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</si>
  <si>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</si>
  <si>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</si>
  <si>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</si>
  <si>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</si>
  <si>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</si>
  <si>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</si>
  <si>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</si>
  <si>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</si>
  <si>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</si>
  <si>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</si>
  <si>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</si>
  <si>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</si>
  <si>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</si>
  <si>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</si>
  <si>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</si>
  <si>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</si>
  <si>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</si>
  <si>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</si>
  <si>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</si>
  <si>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</si>
  <si>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</si>
  <si>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</si>
  <si>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</si>
  <si>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</si>
  <si>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</si>
  <si>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</si>
  <si>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</si>
  <si>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</si>
  <si>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</si>
  <si>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</si>
  <si>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</si>
  <si>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</si>
  <si>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</si>
  <si>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</si>
  <si>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</si>
  <si>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</si>
  <si>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</si>
  <si>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</si>
  <si>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</si>
  <si>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</si>
  <si>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</si>
  <si>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</si>
  <si>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</si>
  <si>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</si>
  <si>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</si>
  <si>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</si>
  <si>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</si>
  <si>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</si>
  <si>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</si>
  <si>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</si>
  <si>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</si>
  <si>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</si>
  <si>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</si>
  <si>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</si>
  <si>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</si>
  <si>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</si>
  <si>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</si>
  <si>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</si>
  <si>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</si>
  <si>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</si>
  <si>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</si>
  <si>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</si>
  <si>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</si>
  <si>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</si>
  <si>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</si>
  <si>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</si>
  <si>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</si>
  <si>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</si>
  <si>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</si>
  <si>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</si>
  <si>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</si>
  <si>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</si>
  <si>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</si>
  <si>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</si>
  <si>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</si>
  <si>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</si>
  <si>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</si>
  <si>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</si>
  <si>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</si>
  <si>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</si>
  <si>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</si>
  <si>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</si>
  <si>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</si>
  <si>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</si>
  <si>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</si>
  <si>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</si>
  <si>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</si>
  <si>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</si>
  <si>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</si>
  <si>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</si>
  <si>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</si>
  <si>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</si>
  <si>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</si>
  <si>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</si>
  <si>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</si>
  <si>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</si>
  <si>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</si>
  <si>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</si>
  <si>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</si>
  <si>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</si>
  <si>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</si>
  <si>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</si>
  <si>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</si>
  <si>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</si>
  <si>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</si>
  <si>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</si>
  <si>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</si>
  <si>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</si>
  <si>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</si>
  <si>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</si>
  <si>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</si>
  <si>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</si>
  <si>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</si>
  <si>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</si>
  <si>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</si>
  <si>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</si>
  <si>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</si>
  <si>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</si>
  <si>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</si>
  <si>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</si>
  <si>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</si>
  <si>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</si>
  <si>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</si>
  <si>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</si>
  <si>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</si>
  <si>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</si>
  <si>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</si>
  <si>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</si>
  <si>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</si>
  <si>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</si>
  <si>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</si>
  <si>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</si>
  <si>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</si>
  <si>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</si>
  <si>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</si>
  <si>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</si>
  <si>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</si>
  <si>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</si>
  <si>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</si>
  <si>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</si>
  <si>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</si>
  <si>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</si>
  <si>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</si>
  <si>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</si>
  <si>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</si>
  <si>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</si>
  <si>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</si>
  <si>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</si>
  <si>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</si>
  <si>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</si>
  <si>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</si>
  <si>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</si>
  <si>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</si>
  <si>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</si>
  <si>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</si>
  <si>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</si>
  <si>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</si>
  <si>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</si>
  <si>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</si>
  <si>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</si>
  <si>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</si>
  <si>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</si>
  <si>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</si>
  <si>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</si>
  <si>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</si>
  <si>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</si>
  <si>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</si>
  <si>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</si>
  <si>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</si>
  <si>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</si>
  <si>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</si>
  <si>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</si>
  <si>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</si>
  <si>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</si>
  <si>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</si>
  <si>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</si>
  <si>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</si>
  <si>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</si>
  <si>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</si>
  <si>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</si>
  <si>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</si>
  <si>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</si>
  <si>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</si>
  <si>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</si>
  <si>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</si>
  <si>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</si>
  <si>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</si>
  <si>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</si>
  <si>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</si>
  <si>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</si>
  <si>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</si>
  <si>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</si>
  <si>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</si>
  <si>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</si>
  <si>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</si>
  <si>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</si>
  <si>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</si>
  <si>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</si>
  <si>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</si>
  <si>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</si>
  <si>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</si>
  <si>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</si>
  <si>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</si>
  <si>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</si>
  <si>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</si>
  <si>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</si>
  <si>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</si>
  <si>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</si>
  <si>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</si>
  <si>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</si>
  <si>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</si>
  <si>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</si>
  <si>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</si>
  <si>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</si>
  <si>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</si>
  <si>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</si>
  <si>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</si>
  <si>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</si>
  <si>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</si>
  <si>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</si>
  <si>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</si>
  <si>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</si>
  <si>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</si>
  <si>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</si>
  <si>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</si>
  <si>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</si>
  <si>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</si>
  <si>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</si>
  <si>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</si>
  <si>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</si>
  <si>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</si>
  <si>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</si>
  <si>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</si>
  <si>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</si>
  <si>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</si>
  <si>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</si>
  <si>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</si>
  <si>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</si>
  <si>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</si>
  <si>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</si>
  <si>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</si>
  <si>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</si>
  <si>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</si>
  <si>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</si>
  <si>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</si>
  <si>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</si>
  <si>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</si>
  <si>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</si>
  <si>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</si>
  <si>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</si>
  <si>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</si>
  <si>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</si>
  <si>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</si>
  <si>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</si>
  <si>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</si>
  <si>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</si>
  <si>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</si>
  <si>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</si>
  <si>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</si>
  <si>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</si>
  <si>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</si>
  <si>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</si>
  <si>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</si>
  <si>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</si>
  <si>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</si>
  <si>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</si>
  <si>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</si>
  <si>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</si>
  <si>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</si>
  <si>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</si>
  <si>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</si>
  <si>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</si>
  <si>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</si>
  <si>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</si>
  <si>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</si>
  <si>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</si>
  <si>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</si>
  <si>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</si>
  <si>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</si>
  <si>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</si>
  <si>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</si>
  <si>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</si>
  <si>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</si>
  <si>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</si>
  <si>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</si>
  <si>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</si>
  <si>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</si>
  <si>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</si>
  <si>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</si>
  <si>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</si>
  <si>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</si>
  <si>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</si>
  <si>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</si>
  <si>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</si>
  <si>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</si>
  <si>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</si>
  <si>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</si>
  <si>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</si>
  <si>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</si>
  <si>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</si>
  <si>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</si>
  <si>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</si>
  <si>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</si>
  <si>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</si>
  <si>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</si>
  <si>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</si>
  <si>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</si>
  <si>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</si>
  <si>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</si>
  <si>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</si>
  <si>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</si>
  <si>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</si>
  <si>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</si>
  <si>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</si>
  <si>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</si>
  <si>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</si>
  <si>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</si>
  <si>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</si>
  <si>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</si>
  <si>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</si>
  <si>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</si>
  <si>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</si>
  <si>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</si>
  <si>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</si>
  <si>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</si>
  <si>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</si>
  <si>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</si>
  <si>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</si>
  <si>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</si>
  <si>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</si>
  <si>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</si>
  <si>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</si>
  <si>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</si>
  <si>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</si>
  <si>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</si>
  <si>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</si>
  <si>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</si>
  <si>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</si>
  <si>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</si>
  <si>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</si>
  <si>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</si>
  <si>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</si>
  <si>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</si>
  <si>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</si>
  <si>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</si>
  <si>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</si>
  <si>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</si>
  <si>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</si>
  <si>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</si>
  <si>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</si>
  <si>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</si>
  <si>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</si>
  <si>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</si>
  <si>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</si>
  <si>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</si>
  <si>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</si>
  <si>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</si>
  <si>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</si>
  <si>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</si>
  <si>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</si>
  <si>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</si>
  <si>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</si>
  <si>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</si>
  <si>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</si>
  <si>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</si>
  <si>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</si>
  <si>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</si>
  <si>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</si>
  <si>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</si>
  <si>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</si>
  <si>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</si>
  <si>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</si>
  <si>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</si>
  <si>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</si>
  <si>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</si>
  <si>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</si>
  <si>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</si>
  <si>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state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</si>
  <si>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</si>
  <si>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</si>
  <si>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</si>
  <si>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</si>
  <si>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</si>
  <si>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</si>
  <si>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</si>
  <si>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</si>
  <si>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</si>
  <si>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</si>
  <si>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</si>
  <si>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</si>
  <si>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</si>
  <si>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</si>
  <si>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</si>
  <si>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</si>
  <si>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</si>
  <si>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</si>
  <si>
    <t>Goal</t>
  </si>
  <si>
    <t>Number Sucessful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</si>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</sst>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7" formatCode="&quot;$&quot;#,##0.00_);\(&quot;$&quot;#,##0.00\)"/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7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[StarterBook-HW.xlsx]Pivot I!PivotTable1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I'!$B$3:$B$4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I'!$A$5:$A$14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I'!$B$5:$B$14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39-4469-8E71-42C768BE0F4D}"/>
            </c:ext>
          </c:extLst>
        </c:ser>
        <c:ser>
          <c:idx val="1"/>
          <c:order val="1"/>
          <c:tx>
            <c:strRef>
              <c:f>'Pivot I'!$C$3:$C$4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I'!$A$5:$A$14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I'!$C$5:$C$14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A39-4469-8E71-42C768BE0F4D}"/>
            </c:ext>
          </c:extLst>
        </c:ser>
        <c:ser>
          <c:idx val="2"/>
          <c:order val="2"/>
          <c:tx>
            <c:strRef>
              <c:f>'Pivot I'!$D$3:$D$4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I'!$A$5:$A$14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I'!$D$5:$D$14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A39-4469-8E71-42C768BE0F4D}"/>
            </c:ext>
          </c:extLst>
        </c:ser>
        <c:ser>
          <c:idx val="3"/>
          <c:order val="3"/>
          <c:tx>
            <c:strRef>
              <c:f>'Pivot I'!$E$3:$E$4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I'!$A$5:$A$14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I'!$E$5:$E$14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A39-4469-8E71-42C768BE0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0771416"/>
        <c:axId val="320768792"/>
      </c:barChart>
      <c:catAx>
        <c:axId val="32077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768792"/>
        <c:crosses val="autoZero"/>
        <c:auto val="1"/>
        <c:lblAlgn val="ctr"/>
        <c:lblOffset val="100"/>
        <c:noMultiLvlLbl val="0"/>
      </c:catAx>
      <c:valAx>
        <c:axId val="32076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77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[StarterBook-HW.xlsx]Pivot II!PivotTable2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II'!$B$3:$B$4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II'!$A$5:$A$46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II'!$B$5:$B$46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89-42A6-BBC7-229617596F73}"/>
            </c:ext>
          </c:extLst>
        </c:ser>
        <c:ser>
          <c:idx val="1"/>
          <c:order val="1"/>
          <c:tx>
            <c:strRef>
              <c:f>'Pivot II'!$C$3:$C$4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II'!$A$5:$A$46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II'!$C$5:$C$46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89-42A6-BBC7-229617596F73}"/>
            </c:ext>
          </c:extLst>
        </c:ser>
        <c:ser>
          <c:idx val="2"/>
          <c:order val="2"/>
          <c:tx>
            <c:strRef>
              <c:f>'Pivot II'!$D$3:$D$4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II'!$A$5:$A$46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II'!$D$5:$D$46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89-42A6-BBC7-229617596F73}"/>
            </c:ext>
          </c:extLst>
        </c:ser>
        <c:ser>
          <c:idx val="3"/>
          <c:order val="3"/>
          <c:tx>
            <c:strRef>
              <c:f>'Pivot II'!$E$3:$E$4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II'!$A$5:$A$46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II'!$E$5:$E$46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89-42A6-BBC7-229617596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4588384"/>
        <c:axId val="324591664"/>
      </c:barChart>
      <c:catAx>
        <c:axId val="32458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591664"/>
        <c:crosses val="autoZero"/>
        <c:auto val="1"/>
        <c:lblAlgn val="ctr"/>
        <c:lblOffset val="100"/>
        <c:noMultiLvlLbl val="0"/>
      </c:catAx>
      <c:valAx>
        <c:axId val="3245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58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[StarterBook-HW.xlsx]Pivot III!PivotTable1</c:name>
    <c:fmtId val="4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III'!$B$4:$B$5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III'!$A$6:$A$18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III'!$B$6:$B$18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95-4216-869E-FA0646F7AFF4}"/>
            </c:ext>
          </c:extLst>
        </c:ser>
        <c:ser>
          <c:idx val="1"/>
          <c:order val="1"/>
          <c:tx>
            <c:strRef>
              <c:f>'Pivot III'!$C$4:$C$5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III'!$A$6:$A$18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III'!$C$6:$C$18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95-4216-869E-FA0646F7AFF4}"/>
            </c:ext>
          </c:extLst>
        </c:ser>
        <c:ser>
          <c:idx val="2"/>
          <c:order val="2"/>
          <c:tx>
            <c:strRef>
              <c:f>'Pivot III'!$D$4:$D$5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III'!$A$6:$A$18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III'!$D$6:$D$18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95-4216-869E-FA0646F7A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046800"/>
        <c:axId val="316047128"/>
      </c:lineChart>
      <c:catAx>
        <c:axId val="31604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047128"/>
        <c:crosses val="autoZero"/>
        <c:auto val="1"/>
        <c:lblAlgn val="ctr"/>
        <c:lblOffset val="100"/>
        <c:noMultiLvlLbl val="0"/>
      </c:catAx>
      <c:valAx>
        <c:axId val="31604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04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0F-4D23-94AF-4B25C7D60A6E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0F-4D23-94AF-4B25C7D60A6E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0F-4D23-94AF-4B25C7D60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020728"/>
        <c:axId val="3140204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50F-4D23-94AF-4B25C7D60A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50F-4D23-94AF-4B25C7D60A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50F-4D23-94AF-4B25C7D60A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50F-4D23-94AF-4B25C7D60A6E}"/>
                  </c:ext>
                </c:extLst>
              </c15:ser>
            </c15:filteredLineSeries>
          </c:ext>
        </c:extLst>
      </c:lineChart>
      <c:catAx>
        <c:axId val="314020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20400"/>
        <c:crosses val="autoZero"/>
        <c:auto val="1"/>
        <c:lblAlgn val="ctr"/>
        <c:lblOffset val="100"/>
        <c:noMultiLvlLbl val="0"/>
      </c:catAx>
      <c:valAx>
        <c:axId val="31402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2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746760</xdr:colOff>
      <xdr:row>1</xdr:row>
      <xdr:rowOff>137160</xdr:rowOff>
    </xdr:from>
    <xdr:to>
      <xdr:col>18</xdr:col>
      <xdr:colOff>563880</xdr:colOff>
      <xdr:row>24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</xdr:row>
      <xdr:rowOff>114300</xdr:rowOff>
    </xdr:from>
    <xdr:to>
      <xdr:col>15</xdr:col>
      <xdr:colOff>381000</xdr:colOff>
      <xdr:row>22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525780</xdr:colOff>
      <xdr:row>4</xdr:row>
      <xdr:rowOff>22860</xdr:rowOff>
    </xdr:from>
    <xdr:to>
      <xdr:col>13</xdr:col>
      <xdr:colOff>91440</xdr:colOff>
      <xdr:row>19</xdr:row>
      <xdr:rowOff>22860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594360</xdr:colOff>
      <xdr:row>0</xdr:row>
      <xdr:rowOff>160020</xdr:rowOff>
    </xdr:from>
    <xdr:to>
      <xdr:col>19</xdr:col>
      <xdr:colOff>510540</xdr:colOff>
      <xdr:row>24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ydin Yildirim" refreshedDate="43487.91073275463" createdVersion="6" refreshedVersion="6" minRefreshableVersion="3" recordCount="4114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7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ydin Yildirim" refreshedDate="43488.314485069444" createdVersion="6" refreshedVersion="6" minRefreshableVersion="3" recordCount="4114">
  <cacheSource type="worksheet">
    <worksheetSource ref="A1:T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7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7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numFmtId="7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1442" zoomScale="80" zoomScaleNormal="80" workbookViewId="0">
      <selection activeCell="C8" sqref="C8"/>
    </sheetView>
  </sheetViews>
  <sheetFormatPr defaultRowHeight="14.4" x14ac:dyDescent="0.3"/>
  <cols>
    <col min="1" max="1" width="5" bestFit="1" customWidth="1"/>
    <col min="2" max="2" width="48" style="3" bestFit="1" customWidth="1"/>
    <col min="3" max="3" width="50.44140625" style="3" bestFit="1" customWidth="1"/>
    <col min="4" max="4" width="10" bestFit="1" customWidth="1"/>
    <col min="5" max="5" width="11" bestFit="1" customWidth="1"/>
    <col min="6" max="6" width="10.7773437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7.21875" bestFit="1" customWidth="1"/>
    <col min="15" max="15" width="14.6640625" style="5" bestFit="1" customWidth="1"/>
    <col min="16" max="16" width="16.5546875" style="6" bestFit="1" customWidth="1"/>
    <col min="17" max="17" width="11.88671875" bestFit="1" customWidth="1"/>
    <col min="18" max="18" width="16.33203125" customWidth="1"/>
    <col min="19" max="19" width="22.77734375" style="10" bestFit="1" customWidth="1"/>
    <col min="20" max="20" width="21.33203125" style="10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0" t="s">
        <v>8366</v>
      </c>
      <c r="T1" s="10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</f>
        <v>1.3685882352941177</v>
      </c>
      <c r="P2" s="6">
        <f>IF(L2,E2/L2,0)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IF(L3,E3/L3,0)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</f>
        <v>1.7333333333333334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ref="P67:P130" si="5">IF(L67,E67/L67,0)</f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</f>
        <v>1.8669999999999999E-2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>
        <f t="shared" ref="P131:P194" si="9">IF(L131,E131/L131,0)</f>
        <v>0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</f>
        <v>1.7E-5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>
        <f t="shared" ref="P195:P258" si="13">IF(L195,E195/L195,0)</f>
        <v>0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</f>
        <v>1.391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ref="P259:P322" si="17">IF(L259,E259/L259,0)</f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</f>
        <v>1.0658000000000001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ref="P323:P386" si="21">IF(L323,E323/L323,0)</f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</f>
        <v>1.1210500000000001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ref="P387:P450" si="25">IF(L387,E387/L387,0)</f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</f>
        <v>3.2804E-2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ref="P451:P514" si="29">IF(L451,E451/L451,0)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</f>
        <v>1.3749999999999999E-3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ref="P515:P578" si="33">IF(L515,E515/L515,0)</f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</f>
        <v>1.2500000000000001E-5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ref="P579:P642" si="37">IF(L579,E579/L579,0)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</f>
        <v>1.4428571428571428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6">
        <f t="shared" ref="P643:P706" si="41">IF(L643,E643/L643,0)</f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</f>
        <v>8.7454545454545458E-3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ref="P707:P770" si="45">IF(L707,E707/L707,0)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</f>
        <v>0</v>
      </c>
      <c r="P770" s="6">
        <f t="shared" si="45"/>
        <v>0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ref="P771:P834" si="49">IF(L771,E771/L771,0)</f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</f>
        <v>1.0060706666666666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6">
        <f t="shared" ref="P835:P898" si="53">IF(L835,E835/L835,0)</f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</f>
        <v>0.4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>
        <f t="shared" ref="P899:P962" si="57">IF(L899,E899/L899,0)</f>
        <v>0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</f>
        <v>0.46100628930817611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ref="P963:P1026" si="61">IF(L963,E963/L963,0)</f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</f>
        <v>1.1863774999999999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6">
        <f t="shared" ref="P1027:P1090" si="65">IF(L1027,E1027/L1027,0)</f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</f>
        <v>0.14182977777777778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ref="P1091:P1154" si="69">IF(L1091,E1091/L1091,0)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</f>
        <v>5.6937500000000002E-2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ref="P1155:P1218" si="73">IF(L1155,E1155/L1155,0)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</f>
        <v>1.4570000000000001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6">
        <f t="shared" ref="P1219:P1282" si="77">IF(L1219,E1219/L1219,0)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</f>
        <v>1.1091186666666666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6">
        <f t="shared" ref="P1283:P1346" si="81">IF(L1283,E1283/L1283,0)</f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</f>
        <v>3.7773333333333334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6">
        <f t="shared" ref="P1347:P1410" si="85">IF(L1347,E1347/L1347,0)</f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</f>
        <v>7.1999999999999995E-2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>
        <f t="shared" ref="P1411:P1474" si="89">IF(L1411,E1411/L1411,0)</f>
        <v>0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</f>
        <v>1.3870400000000001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6">
        <f t="shared" ref="P1475:P1538" si="93">IF(L1475,E1475/L1475,0)</f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</f>
        <v>2.5030841666666666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6">
        <f t="shared" ref="P1539:P1602" si="97">IF(L1539,E1539/L1539,0)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</f>
        <v>7.3400000000000007E-2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6">
        <f t="shared" ref="P1603:P1666" si="101">IF(L1603,E1603/L1603,0)</f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(E1666/D1666)</f>
        <v>1.2240879999999998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6">
        <f t="shared" ref="P1667:P1730" si="105">IF(L1667,E1667/L1667,0)</f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(E1730/D1730)</f>
        <v>0.68400000000000005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>
        <f t="shared" ref="P1731:P1794" si="109">IF(L1731,E1731/L1731,0)</f>
        <v>0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(E1794/D1794)</f>
        <v>0.61124000000000001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ref="P1795:P1858" si="113">IF(L1795,E1795/L1795,0)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(E1858/D1858)</f>
        <v>1.0125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6">
        <f t="shared" ref="P1859:P1922" si="117">IF(L1859,E1859/L1859,0)</f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(E1922/D1922)</f>
        <v>0.43030000000000002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6">
        <f t="shared" ref="P1923:P1986" si="121">IF(L1923,E1923/L1923,0)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(E1986/D1986)</f>
        <v>0.21146666666666666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ref="P1987:P2050" si="125">IF(L1987,E1987/L1987,0)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(E2050/D2050)</f>
        <v>1.4833229411764706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6">
        <f t="shared" ref="P2051:P2114" si="129">IF(L2051,E2051/L2051,0)</f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(E2114/D2114)</f>
        <v>1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6">
        <f t="shared" ref="P2115:P2178" si="133">IF(L2115,E2115/L2115,0)</f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(E2178/D2178)</f>
        <v>1.2602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6">
        <f t="shared" ref="P2179:P2242" si="137">IF(L2179,E2179/L2179,0)</f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(E2242/D2242)</f>
        <v>2.7067999999999999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ref="P2243:P2306" si="141">IF(L2243,E2243/L2243,0)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(E2306/D2306)</f>
        <v>1.0070033333333335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ref="P2307:P2370" si="145">IF(L2307,E2307/L2307,0)</f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(E2370/D2370)</f>
        <v>2.5000000000000001E-3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>
        <f t="shared" ref="P2371:P2434" si="149">IF(L2371,E2371/L2371,0)</f>
        <v>0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(E2434/D2434)</f>
        <v>1.4285714285714287E-4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>
        <f t="shared" ref="P2435:P2498" si="153">IF(L2435,E2435/L2435,0)</f>
        <v>0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(E2498/D2498)</f>
        <v>1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ref="P2499:P2562" si="157">IF(L2499,E2499/L2499,0)</f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(E2562/D2562)</f>
        <v>1.0009999999999999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>
        <f t="shared" ref="P2563:P2626" si="161">IF(L2563,E2563/L2563,0)</f>
        <v>0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(E2626/D2626)</f>
        <v>13.794206249999998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ref="P2627:P2690" si="165">IF(L2627,E2627/L2627,0)</f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(E2690/D2690)</f>
        <v>1.48E-3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ref="P2691:P2754" si="169">IF(L2691,E2691/L2691,0)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(E2754/D2754)</f>
        <v>0.11458333333333333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ref="P2755:P2818" si="173">IF(L2755,E2755/L2755,0)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(E2818/D2818)</f>
        <v>1.4156666666666666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ref="P2819:P2882" si="177">IF(L2819,E2819/L2819,0)</f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(E2882/D2882)</f>
        <v>0.23333333333333334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>
        <f t="shared" ref="P2883:P2946" si="181">IF(L2883,E2883/L2883,0)</f>
        <v>0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(E2946/D2946)</f>
        <v>0.01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>
        <f t="shared" ref="P2947:P3010" si="185">IF(L2947,E2947/L2947,0)</f>
        <v>0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(E3010/D3010)</f>
        <v>1.0116666666666667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ref="P3011:P3074" si="189">IF(L3011,E3011/L3011,0)</f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(E3074/D3074)</f>
        <v>1.6666666666666666E-4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ref="P3075:P3138" si="193">IF(L3075,E3075/L3075,0)</f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(E3138/D3138)</f>
        <v>1.278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ref="P3139:P3202" si="197">IF(L3139,E3139/L3139,0)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(E3202/D3202)</f>
        <v>2.0000000000000002E-5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ref="P3203:P3266" si="201">IF(L3203,E3203/L3203,0)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(E3266/D3266)</f>
        <v>1.03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ref="P3267:P3330" si="205">IF(L3267,E3267/L3267,0)</f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(E3330/D3330)</f>
        <v>1.4638888888888888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ref="P3331:P3394" si="209">IF(L3331,E3331/L3331,0)</f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(E3394/D3394)</f>
        <v>1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ref="P3395:P3458" si="213">IF(L3395,E3395/L3395,0)</f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(E3458/D3458)</f>
        <v>1.913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ref="P3459:P3522" si="217">IF(L3459,E3459/L3459,0)</f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(E3522/D3522)</f>
        <v>1.0075000000000001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ref="P3523:P3586" si="221">IF(L3523,E3523/L3523,0)</f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(E3586/D3586)</f>
        <v>1.155</v>
      </c>
      <c r="P3586" s="6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ref="P3587:P3650" si="225">IF(L3587,E3587/L3587,0)</f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(E3650/D3650)</f>
        <v>1.003825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ref="P3651:P3714" si="229">IF(L3651,E3651/L3651,0)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(E3714/D3714)</f>
        <v>1.5373333333333334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ref="P3715:P3778" si="233">IF(L3715,E3715/L3715,0)</f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(E3778/D3778)</f>
        <v>1.0671250000000001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ref="P3779:P3842" si="237">IF(L3779,E3779/L3779,0)</f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(E3842/D3842)</f>
        <v>65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ref="P3843:P3906" si="241">IF(L3843,E3843/L3843,0)</f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(E3906/D3906)</f>
        <v>2.9999999999999997E-4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ref="P3907:P3970" si="245">IF(L3907,E3907/L3907,0)</f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(E3970/D3970)</f>
        <v>0.10539999999999999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ref="P3971:P4034" si="249">IF(L3971,E3971/L3971,0)</f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(E4034/D4034)</f>
        <v>6.8287037037037035E-2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ref="P4035:P4098" si="253">IF(L4035,E4035/L4035,0)</f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(E4098/D4098)</f>
        <v>0.11428571428571428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>
        <f t="shared" ref="P4099:P4115" si="257">IF(L4099,E4099/L4099,0)</f>
        <v>0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autoFilter ref="F1:F4115"/>
  <conditionalFormatting sqref="F2:F1048576">
    <cfRule type="cellIs" dxfId="3" priority="6" operator="equal">
      <formula>"Live"</formula>
    </cfRule>
    <cfRule type="cellIs" dxfId="2" priority="7" operator="equal">
      <formula>"Canceled"</formula>
    </cfRule>
    <cfRule type="cellIs" dxfId="1" priority="8" operator="equal">
      <formula>"Failed"</formula>
    </cfRule>
    <cfRule type="cellIs" dxfId="0" priority="9" operator="equal">
      <formula>"successful"</formula>
    </cfRule>
  </conditionalFormatting>
  <conditionalFormatting sqref="O2:O1048576">
    <cfRule type="colorScale" priority="1">
      <colorScale>
        <cfvo type="num" val="0"/>
        <cfvo type="num" val="1"/>
        <cfvo type="num" val="2"/>
        <color rgb="FFC00000"/>
        <color theme="9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27" sqref="F27"/>
    </sheetView>
  </sheetViews>
  <sheetFormatPr defaultRowHeight="14.4" x14ac:dyDescent="0.3"/>
  <cols>
    <col min="1" max="1" width="12.88671875" customWidth="1"/>
    <col min="2" max="2" width="15.5546875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customWidth="1"/>
    <col min="7" max="7" width="12" bestFit="1" customWidth="1"/>
    <col min="8" max="8" width="9.6640625" bestFit="1" customWidth="1"/>
    <col min="9" max="9" width="10.44140625" bestFit="1" customWidth="1"/>
    <col min="10" max="10" width="7.109375" customWidth="1"/>
    <col min="11" max="11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P27" sqref="P27"/>
    </sheetView>
  </sheetViews>
  <sheetFormatPr defaultRowHeight="14.4" x14ac:dyDescent="0.3"/>
  <cols>
    <col min="1" max="1" width="20.44140625" customWidth="1"/>
    <col min="2" max="2" width="15.5546875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8365</v>
      </c>
      <c r="B3" s="7" t="s">
        <v>8362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8315</v>
      </c>
      <c r="B5" s="9"/>
      <c r="C5" s="9">
        <v>100</v>
      </c>
      <c r="D5" s="9"/>
      <c r="E5" s="9"/>
      <c r="F5" s="9">
        <v>100</v>
      </c>
    </row>
    <row r="6" spans="1:6" x14ac:dyDescent="0.3">
      <c r="A6" s="8" t="s">
        <v>8343</v>
      </c>
      <c r="B6" s="9"/>
      <c r="C6" s="9"/>
      <c r="D6" s="9">
        <v>20</v>
      </c>
      <c r="E6" s="9"/>
      <c r="F6" s="9">
        <v>20</v>
      </c>
    </row>
    <row r="7" spans="1:6" x14ac:dyDescent="0.3">
      <c r="A7" s="8" t="s">
        <v>8331</v>
      </c>
      <c r="B7" s="9"/>
      <c r="C7" s="9"/>
      <c r="D7" s="9">
        <v>24</v>
      </c>
      <c r="E7" s="9"/>
      <c r="F7" s="9">
        <v>24</v>
      </c>
    </row>
    <row r="8" spans="1:6" x14ac:dyDescent="0.3">
      <c r="A8" s="8" t="s">
        <v>8357</v>
      </c>
      <c r="B8" s="9"/>
      <c r="C8" s="9">
        <v>40</v>
      </c>
      <c r="D8" s="9"/>
      <c r="E8" s="9"/>
      <c r="F8" s="9">
        <v>40</v>
      </c>
    </row>
    <row r="9" spans="1:6" x14ac:dyDescent="0.3">
      <c r="A9" s="8" t="s">
        <v>8353</v>
      </c>
      <c r="B9" s="9">
        <v>40</v>
      </c>
      <c r="C9" s="9"/>
      <c r="D9" s="9"/>
      <c r="E9" s="9"/>
      <c r="F9" s="9">
        <v>40</v>
      </c>
    </row>
    <row r="10" spans="1:6" x14ac:dyDescent="0.3">
      <c r="A10" s="8" t="s">
        <v>8314</v>
      </c>
      <c r="B10" s="9">
        <v>180</v>
      </c>
      <c r="C10" s="9"/>
      <c r="D10" s="9"/>
      <c r="E10" s="9"/>
      <c r="F10" s="9">
        <v>180</v>
      </c>
    </row>
    <row r="11" spans="1:6" x14ac:dyDescent="0.3">
      <c r="A11" s="8" t="s">
        <v>8313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8329</v>
      </c>
      <c r="B12" s="9">
        <v>40</v>
      </c>
      <c r="C12" s="9"/>
      <c r="D12" s="9"/>
      <c r="E12" s="9"/>
      <c r="F12" s="9">
        <v>40</v>
      </c>
    </row>
    <row r="13" spans="1:6" x14ac:dyDescent="0.3">
      <c r="A13" s="8" t="s">
        <v>8346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3">
      <c r="A14" s="8" t="s">
        <v>8323</v>
      </c>
      <c r="B14" s="9"/>
      <c r="C14" s="9">
        <v>40</v>
      </c>
      <c r="D14" s="9"/>
      <c r="E14" s="9"/>
      <c r="F14" s="9">
        <v>40</v>
      </c>
    </row>
    <row r="15" spans="1:6" x14ac:dyDescent="0.3">
      <c r="A15" s="8" t="s">
        <v>8336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3">
      <c r="A16" s="8" t="s">
        <v>8347</v>
      </c>
      <c r="B16" s="9"/>
      <c r="C16" s="9">
        <v>20</v>
      </c>
      <c r="D16" s="9"/>
      <c r="E16" s="9"/>
      <c r="F16" s="9">
        <v>20</v>
      </c>
    </row>
    <row r="17" spans="1:6" x14ac:dyDescent="0.3">
      <c r="A17" s="8" t="s">
        <v>8348</v>
      </c>
      <c r="B17" s="9">
        <v>140</v>
      </c>
      <c r="C17" s="9"/>
      <c r="D17" s="9"/>
      <c r="E17" s="9"/>
      <c r="F17" s="9">
        <v>140</v>
      </c>
    </row>
    <row r="18" spans="1:6" x14ac:dyDescent="0.3">
      <c r="A18" s="8" t="s">
        <v>8328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3">
      <c r="A19" s="8" t="s">
        <v>8327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8355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3">
      <c r="A21" s="8" t="s">
        <v>8326</v>
      </c>
      <c r="B21" s="9">
        <v>20</v>
      </c>
      <c r="C21" s="9"/>
      <c r="D21" s="9"/>
      <c r="E21" s="9"/>
      <c r="F21" s="9">
        <v>20</v>
      </c>
    </row>
    <row r="22" spans="1:6" x14ac:dyDescent="0.3">
      <c r="A22" s="8" t="s">
        <v>8334</v>
      </c>
      <c r="B22" s="9"/>
      <c r="C22" s="9">
        <v>40</v>
      </c>
      <c r="D22" s="9"/>
      <c r="E22" s="9"/>
      <c r="F22" s="9">
        <v>40</v>
      </c>
    </row>
    <row r="23" spans="1:6" x14ac:dyDescent="0.3">
      <c r="A23" s="8" t="s">
        <v>8358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3">
      <c r="A24" s="8" t="s">
        <v>8342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8322</v>
      </c>
      <c r="B25" s="9">
        <v>60</v>
      </c>
      <c r="C25" s="9"/>
      <c r="D25" s="9"/>
      <c r="E25" s="9"/>
      <c r="F25" s="9">
        <v>60</v>
      </c>
    </row>
    <row r="26" spans="1:6" x14ac:dyDescent="0.3">
      <c r="A26" s="8" t="s">
        <v>8349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8338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3">
      <c r="A28" s="8" t="s">
        <v>8344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8317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3">
      <c r="A30" s="8" t="s">
        <v>8345</v>
      </c>
      <c r="B30" s="9">
        <v>40</v>
      </c>
      <c r="C30" s="9"/>
      <c r="D30" s="9"/>
      <c r="E30" s="9"/>
      <c r="F30" s="9">
        <v>40</v>
      </c>
    </row>
    <row r="31" spans="1:6" x14ac:dyDescent="0.3">
      <c r="A31" s="8" t="s">
        <v>8341</v>
      </c>
      <c r="B31" s="9">
        <v>20</v>
      </c>
      <c r="C31" s="9"/>
      <c r="D31" s="9"/>
      <c r="E31" s="9"/>
      <c r="F31" s="9">
        <v>20</v>
      </c>
    </row>
    <row r="32" spans="1:6" x14ac:dyDescent="0.3">
      <c r="A32" s="8" t="s">
        <v>8352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8325</v>
      </c>
      <c r="B33" s="9">
        <v>260</v>
      </c>
      <c r="C33" s="9"/>
      <c r="D33" s="9"/>
      <c r="E33" s="9"/>
      <c r="F33" s="9">
        <v>260</v>
      </c>
    </row>
    <row r="34" spans="1:6" x14ac:dyDescent="0.3">
      <c r="A34" s="8" t="s">
        <v>8312</v>
      </c>
      <c r="B34" s="9"/>
      <c r="C34" s="9"/>
      <c r="D34" s="9">
        <v>40</v>
      </c>
      <c r="E34" s="9"/>
      <c r="F34" s="9">
        <v>40</v>
      </c>
    </row>
    <row r="35" spans="1:6" x14ac:dyDescent="0.3">
      <c r="A35" s="8" t="s">
        <v>8311</v>
      </c>
      <c r="B35" s="9">
        <v>60</v>
      </c>
      <c r="C35" s="9"/>
      <c r="D35" s="9"/>
      <c r="E35" s="9"/>
      <c r="F35" s="9">
        <v>60</v>
      </c>
    </row>
    <row r="36" spans="1:6" x14ac:dyDescent="0.3">
      <c r="A36" s="8" t="s">
        <v>8351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3">
      <c r="A37" s="8" t="s">
        <v>8354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3">
      <c r="A38" s="8" t="s">
        <v>8356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3">
      <c r="A39" s="8" t="s">
        <v>8350</v>
      </c>
      <c r="B39" s="9">
        <v>80</v>
      </c>
      <c r="C39" s="9"/>
      <c r="D39" s="9"/>
      <c r="E39" s="9"/>
      <c r="F39" s="9">
        <v>80</v>
      </c>
    </row>
    <row r="40" spans="1:6" x14ac:dyDescent="0.3">
      <c r="A40" s="8" t="s">
        <v>8310</v>
      </c>
      <c r="B40" s="9">
        <v>60</v>
      </c>
      <c r="C40" s="9"/>
      <c r="D40" s="9"/>
      <c r="E40" s="9"/>
      <c r="F40" s="9">
        <v>60</v>
      </c>
    </row>
    <row r="41" spans="1:6" x14ac:dyDescent="0.3">
      <c r="A41" s="8" t="s">
        <v>8340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3">
      <c r="A42" s="8" t="s">
        <v>8333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8" t="s">
        <v>8320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3">
      <c r="A44" s="8" t="s">
        <v>8319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3">
      <c r="A45" s="8" t="s">
        <v>8339</v>
      </c>
      <c r="B45" s="9"/>
      <c r="C45" s="9"/>
      <c r="D45" s="9">
        <v>20</v>
      </c>
      <c r="E45" s="9"/>
      <c r="F45" s="9">
        <v>20</v>
      </c>
    </row>
    <row r="46" spans="1:6" x14ac:dyDescent="0.3">
      <c r="A46" s="8" t="s">
        <v>8361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tabSelected="1" workbookViewId="0">
      <selection activeCell="H27" sqref="H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customWidth="1"/>
    <col min="4" max="4" width="8.44140625" customWidth="1"/>
    <col min="5" max="5" width="10.77734375" customWidth="1"/>
    <col min="6" max="6" width="10.77734375" bestFit="1" customWidth="1"/>
  </cols>
  <sheetData>
    <row r="1" spans="1:5" x14ac:dyDescent="0.3">
      <c r="A1" s="7" t="s">
        <v>8359</v>
      </c>
      <c r="B1" t="s">
        <v>8364</v>
      </c>
    </row>
    <row r="2" spans="1:5" x14ac:dyDescent="0.3">
      <c r="A2" s="7" t="s">
        <v>8380</v>
      </c>
      <c r="B2" t="s">
        <v>8364</v>
      </c>
    </row>
    <row r="4" spans="1:5" x14ac:dyDescent="0.3">
      <c r="A4" s="7" t="s">
        <v>8363</v>
      </c>
      <c r="B4" s="7" t="s">
        <v>8362</v>
      </c>
    </row>
    <row r="5" spans="1:5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11" x14ac:dyDescent="0.3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11" x14ac:dyDescent="0.3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  <row r="21" spans="1:11" x14ac:dyDescent="0.3">
      <c r="K21" t="s">
        <v>8381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C22" sqref="C22"/>
    </sheetView>
  </sheetViews>
  <sheetFormatPr defaultRowHeight="14.4" x14ac:dyDescent="0.3"/>
  <cols>
    <col min="1" max="1" width="26.5546875" bestFit="1" customWidth="1"/>
    <col min="2" max="2" width="15.554687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style="12" bestFit="1" customWidth="1"/>
    <col min="7" max="7" width="15.44140625" bestFit="1" customWidth="1"/>
    <col min="8" max="8" width="18.664062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12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COUNTIFS(KickStart!D2:D4115,"&lt;1000",KickStart!F2:F4115,"Successful")</f>
        <v>322</v>
      </c>
      <c r="C2">
        <f>COUNTIFS(KickStart!D2:D4115,"&lt;1000",KickStart!F2:F4115,"failed")</f>
        <v>113</v>
      </c>
      <c r="D2">
        <f>COUNTIFS(KickStart!D2:D4115,"&lt;1000",KickStart!F2:F4115,"canceled")</f>
        <v>18</v>
      </c>
      <c r="E2">
        <f>SUM(B2:D2)</f>
        <v>453</v>
      </c>
      <c r="F2" s="12">
        <f>(B2/E2)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t="s">
        <v>8391</v>
      </c>
      <c r="B3">
        <f>COUNTIFS(KickStart!D2:D4115,"&lt;=4999",KickStart!F2:F4115,"Successful",KickStart!D2:D4115,"&gt;=1000")</f>
        <v>932</v>
      </c>
      <c r="C3">
        <f>COUNTIFS(KickStart!D2:D4115,"&lt;4999",KickStart!F2:F4115,"failed",KickStart!D2:D4115,"&gt;=1000")</f>
        <v>420</v>
      </c>
      <c r="D3">
        <f>COUNTIFS(KickStart!D2:D4115,"&lt;4999",KickStart!F2:F4115,"canceled",KickStart!D2:D4115,"&gt;=1000")</f>
        <v>60</v>
      </c>
      <c r="E3">
        <f t="shared" ref="E3:E13" si="0">SUM(B3:D3)</f>
        <v>1412</v>
      </c>
      <c r="F3" s="12">
        <f t="shared" ref="F3:F13" si="1">(B3/E3)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">
      <c r="A4" t="s">
        <v>8392</v>
      </c>
      <c r="B4">
        <f>COUNTIFS(KickStart!D2:D4115,"&lt;=9999",KickStart!F2:F4115,"Successful",KickStart!D2:D4115,"&gt;=5000")</f>
        <v>381</v>
      </c>
      <c r="C4">
        <f>COUNTIFS(KickStart!D2:D4115,"&lt;=9999",KickStart!F2:F4115,"Failed",KickStart!D2:D4115,"&gt;=5000")</f>
        <v>283</v>
      </c>
      <c r="D4">
        <f>COUNTIFS(KickStart!D2:D4115,"&lt;=9999",KickStart!F2:F4115,"canceled",KickStart!D2:D4115,"&gt;=5000")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8393</v>
      </c>
      <c r="B5">
        <f>COUNTIFS(KickStart!D2:D4115,"&lt;=14999",KickStart!F2:F4115,"Successful",KickStart!D2:D4115,"&gt;=10000")</f>
        <v>168</v>
      </c>
      <c r="C5">
        <f>COUNTIFS(KickStart!D2:D4115,"&gt;=10000",KickStart!F2:F4115,"failed",KickStart!D2:D4115,"&lt;=14999")</f>
        <v>144</v>
      </c>
      <c r="D5">
        <f>COUNTIFS(KickStart!$D$2:$D$4115,"&gt;=10000",KickStart!$F$2:$F$4115,"canceled",KickStart!$D$2:$D$4115,"&lt;=14999")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8394</v>
      </c>
      <c r="B6">
        <f>COUNTIFS(KickStart!$D$2:$D$4115,"&gt;=15000",KickStart!$F$2:$F$4115,"successful",KickStart!$D$2:$D$4115,"&lt;=19999")</f>
        <v>94</v>
      </c>
      <c r="C6">
        <f>COUNTIFS(KickStart!$D$2:$D$4115,"&gt;=15000",KickStart!$F$2:$F$4115,"failed",KickStart!$D$2:$D$4115,"&lt;=19999")</f>
        <v>90</v>
      </c>
      <c r="D6">
        <f>COUNTIFS(KickStart!$D$2:$D$4115,"&gt;=15000",KickStart!$F$2:$F$4115,"canceled",KickStart!$D$2:$D$4115,"&lt;=19999")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8395</v>
      </c>
      <c r="B7">
        <f>COUNTIFS(KickStart!$D$2:$D$4115,"&gt;=20000",KickStart!$F$2:$F$4115,"successful",KickStart!$D$2:$D$4115,"&lt;=24999")</f>
        <v>62</v>
      </c>
      <c r="C7">
        <f>COUNTIFS(KickStart!$D$2:$D$4115,"&gt;=20000",KickStart!$F$2:$F$4115,"failed",KickStart!$D$2:$D$4115,"&lt;=24999")</f>
        <v>72</v>
      </c>
      <c r="D7">
        <f>COUNTIFS(KickStart!$D$2:$D$4115,"&gt;=20000",KickStart!$F$2:$F$4115,"canceled",KickStart!$D$2:$D$4115,"&lt;=24999")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8396</v>
      </c>
      <c r="B8">
        <f>COUNTIFS(KickStart!$D$2:$D$4115,"&gt;=25000",KickStart!$F$2:$F$4115,"successful",KickStart!$D$2:$D$4115,"&lt;=29999")</f>
        <v>55</v>
      </c>
      <c r="C8">
        <f>COUNTIFS(KickStart!$D$2:$D$4115,"&gt;=25000",KickStart!$F$2:$F$4115,"failed",KickStart!$D$2:$D$4115,"&lt;=29999")</f>
        <v>64</v>
      </c>
      <c r="D8">
        <f>COUNTIFS(KickStart!$D$2:$D$4115,"&gt;=25000",KickStart!$F$2:$F$4115,"canceled",KickStart!$D$2:$D$4115,"&lt;=29999")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8397</v>
      </c>
      <c r="B9">
        <f>COUNTIFS(KickStart!$D$2:$D$4115,"&gt;=30000",KickStart!$F$2:$F$4115,"successful",KickStart!$D$2:$D$4115,"&lt;=34999")</f>
        <v>32</v>
      </c>
      <c r="C9">
        <f>COUNTIFS(KickStart!$D$2:$D$4115,"&gt;=30000",KickStart!$F$2:$F$4115,"failed",KickStart!$D$2:$D$4115,"&lt;=34999")</f>
        <v>37</v>
      </c>
      <c r="D9">
        <f>COUNTIFS(KickStart!$D$2:$D$4115,"&gt;=30000",KickStart!$F$2:$F$4115,"canceled",KickStart!$D$2:$D$4115,"&lt;=34999")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8398</v>
      </c>
      <c r="B10">
        <f>COUNTIFS(KickStart!$D$2:$D$4115,"&gt;=35000",KickStart!$F$2:$F$4115,"successful",KickStart!$D$2:$D$4115,"&lt;=39999")</f>
        <v>26</v>
      </c>
      <c r="C10">
        <f>COUNTIFS(KickStart!$D$2:$D$4115,"&gt;=35000",KickStart!$F$2:$F$4115,"failed",KickStart!$D$2:$D$4115,"&lt;=39999")</f>
        <v>22</v>
      </c>
      <c r="D10">
        <f>COUNTIFS(KickStart!$D$2:$D$4115,"&gt;=35000",KickStart!$F$2:$F$4115,"canceled",KickStart!$D$2:$D$4115,"&lt;=39999")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8399</v>
      </c>
      <c r="B11">
        <f>COUNTIFS(KickStart!$D$2:$D$4115,"&gt;=40000",KickStart!$F$2:$F$4115,"successful",KickStart!$D$2:$D$4115,"&lt;=44999")</f>
        <v>21</v>
      </c>
      <c r="C11">
        <f>COUNTIFS(KickStart!$D$2:$D$4115,"&gt;=40000",KickStart!$F$2:$F$4115,"failed",KickStart!$D$2:$D$4115,"&lt;=44999")</f>
        <v>16</v>
      </c>
      <c r="D11">
        <f>COUNTIFS(KickStart!$D$2:$D$4115,"&gt;=40000",KickStart!$F$2:$F$4115,"canceled",KickStart!$D$2:$D$4115,"&lt;=44999")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8400</v>
      </c>
      <c r="B12">
        <f>COUNTIFS(KickStart!$D$2:$D$4115,"&gt;=45000",KickStart!$F$2:$F$4115,"successful",KickStart!$D$2:$D$4115,"&lt;=49999")</f>
        <v>6</v>
      </c>
      <c r="C12">
        <f>COUNTIFS(KickStart!$D$2:$D$4115,"&gt;=45000",KickStart!$F$2:$F$4115,"failed",KickStart!$D$2:$D$4115,"&lt;=49999")</f>
        <v>11</v>
      </c>
      <c r="D12">
        <f>COUNTIFS(KickStart!$D$2:$D$4115,"&gt;=45000",KickStart!$F$2:$F$4115,"canceled",KickStart!$D$2:$D$4115,"&lt;=49999")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8401</v>
      </c>
      <c r="B13">
        <f>COUNTIFS(KickStart!$D$2:$D$4115,"&gt;=50000",KickStart!$F$2:$F$4115,"successful")</f>
        <v>86</v>
      </c>
      <c r="C13">
        <f>COUNTIFS(KickStart!$D$2:$D$4115,"&gt;=50000",KickStart!$F$2:$F$4115,"failed")</f>
        <v>258</v>
      </c>
      <c r="D13">
        <f>COUNTIFS(KickStart!$D$2:$D$4115,"&gt;=50000",KickStart!$F$2:$F$4115,"canceled")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4294967293" verticalDpi="4294967293" r:id="rId1"/>
  <ignoredErrors>
    <ignoredError sqref="C2 B5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</vt:lpstr>
      <vt:lpstr>Pivot I</vt:lpstr>
      <vt:lpstr>Pivot II</vt:lpstr>
      <vt:lpstr>Pivot III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Aydin Yildirim</cp:lastModifiedBy>
  <dcterms:created xsi:type="dcterms:W3CDTF">2017-04-20T15:17:24Z</dcterms:created>
  <dcterms:modified xsi:type="dcterms:W3CDTF">2019-01-27T21:15:24Z</dcterms:modified>
</cp:coreProperties>
</file>