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yeemacaraig/Documents/Mundus Amsterdam/Data Journalism/"/>
    </mc:Choice>
  </mc:AlternateContent>
  <xr:revisionPtr revIDLastSave="0" documentId="13_ncr:1_{F5DFF5E0-7321-CD4F-B21A-D1CBE0554B6E}" xr6:coauthVersionLast="45" xr6:coauthVersionMax="45" xr10:uidLastSave="{00000000-0000-0000-0000-000000000000}"/>
  <bookViews>
    <workbookView xWindow="0" yWindow="460" windowWidth="27240" windowHeight="15620" xr2:uid="{00000000-000D-0000-FFFF-FFFF00000000}"/>
  </bookViews>
  <sheets>
    <sheet name="2020" sheetId="1" r:id="rId1"/>
    <sheet name="2019" sheetId="2" r:id="rId2"/>
    <sheet name="2018" sheetId="3" r:id="rId3"/>
    <sheet name="2017" sheetId="4" r:id="rId4"/>
    <sheet name="2016" sheetId="5" r:id="rId5"/>
    <sheet name="2015" sheetId="6" r:id="rId6"/>
    <sheet name="2014" sheetId="7" r:id="rId7"/>
    <sheet name="2013" sheetId="8" r:id="rId8"/>
    <sheet name="Recap Score" sheetId="9" r:id="rId9"/>
    <sheet name="Recap Rang" sheetId="10" r:id="rId10"/>
    <sheet name="201320" sheetId="11" r:id="rId11"/>
    <sheet name="LIENS UTILES" sheetId="12" r:id="rId12"/>
    <sheet name="Tableau croisé dynamique 1" sheetId="13" r:id="rId13"/>
  </sheets>
  <definedNames>
    <definedName name="_xlnm._FilterDatabase" localSheetId="7" hidden="1">'2013'!$A$1:$I$181</definedName>
    <definedName name="_xlnm._FilterDatabase" localSheetId="6" hidden="1">'2014'!$A$1:$M$181</definedName>
    <definedName name="_xlnm._FilterDatabase" localSheetId="5" hidden="1">'2015'!$A$1:$M$181</definedName>
    <definedName name="_xlnm._FilterDatabase" localSheetId="4" hidden="1">'2016'!$A$1:$M$181</definedName>
    <definedName name="_xlnm._FilterDatabase" localSheetId="3" hidden="1">'2017'!$A$1:$M$181</definedName>
    <definedName name="_xlnm._FilterDatabase" localSheetId="2" hidden="1">'2018'!$A$1:$M$181</definedName>
    <definedName name="_xlnm._FilterDatabase" localSheetId="1" hidden="1">'2019'!$A$1:$L$181</definedName>
    <definedName name="_xlnm._FilterDatabase" localSheetId="0" hidden="1">'2020'!$A$1:$L$181</definedName>
    <definedName name="_xlnm._FilterDatabase" localSheetId="9" hidden="1">'Recap Rang'!$A$1:$K$181</definedName>
    <definedName name="_xlnm._FilterDatabase" localSheetId="8" hidden="1">'Recap Score'!$A$1:$K$181</definedName>
    <definedName name="Z_624F33E1_EC63_46F1_BDF3_848165743820_.wvu.FilterData" localSheetId="0" hidden="1">'2020'!$A$1:$L$181</definedName>
  </definedNames>
  <calcPr calcId="191029"/>
  <customWorkbookViews>
    <customWorkbookView name="Filtre 1" guid="{624F33E1-EC63-46F1-BDF3-848165743820}" maximized="1" windowWidth="0" windowHeight="0" activeSheetId="0"/>
  </customWorkbookViews>
  <pivotCaches>
    <pivotCache cacheId="6" r:id="rId14"/>
    <pivotCache cacheId="1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1" i="10" l="1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K181" i="7"/>
  <c r="G181" i="7"/>
  <c r="K180" i="7"/>
  <c r="G180" i="7"/>
  <c r="K179" i="7"/>
  <c r="G179" i="7"/>
  <c r="K178" i="7"/>
  <c r="G178" i="7"/>
  <c r="K177" i="7"/>
  <c r="G177" i="7"/>
  <c r="K176" i="7"/>
  <c r="G176" i="7"/>
  <c r="K175" i="7"/>
  <c r="G175" i="7"/>
  <c r="K174" i="7"/>
  <c r="G174" i="7"/>
  <c r="K173" i="7"/>
  <c r="G173" i="7"/>
  <c r="K172" i="7"/>
  <c r="G172" i="7"/>
  <c r="K171" i="7"/>
  <c r="G171" i="7"/>
  <c r="K170" i="7"/>
  <c r="G170" i="7"/>
  <c r="K169" i="7"/>
  <c r="G169" i="7"/>
  <c r="K168" i="7"/>
  <c r="G168" i="7"/>
  <c r="K167" i="7"/>
  <c r="G167" i="7"/>
  <c r="K166" i="7"/>
  <c r="G166" i="7"/>
  <c r="K165" i="7"/>
  <c r="G165" i="7"/>
  <c r="K164" i="7"/>
  <c r="G164" i="7"/>
  <c r="K163" i="7"/>
  <c r="G163" i="7"/>
  <c r="K162" i="7"/>
  <c r="G162" i="7"/>
  <c r="K161" i="7"/>
  <c r="G161" i="7"/>
  <c r="K160" i="7"/>
  <c r="G160" i="7"/>
  <c r="K159" i="7"/>
  <c r="G159" i="7"/>
  <c r="K158" i="7"/>
  <c r="G158" i="7"/>
  <c r="K157" i="7"/>
  <c r="G157" i="7"/>
  <c r="K156" i="7"/>
  <c r="G156" i="7"/>
  <c r="K155" i="7"/>
  <c r="G155" i="7"/>
  <c r="K154" i="7"/>
  <c r="G154" i="7"/>
  <c r="K153" i="7"/>
  <c r="G153" i="7"/>
  <c r="K152" i="7"/>
  <c r="G152" i="7"/>
  <c r="K151" i="7"/>
  <c r="G151" i="7"/>
  <c r="K150" i="7"/>
  <c r="G150" i="7"/>
  <c r="K149" i="7"/>
  <c r="G149" i="7"/>
  <c r="K148" i="7"/>
  <c r="G148" i="7"/>
  <c r="K147" i="7"/>
  <c r="G147" i="7"/>
  <c r="K146" i="7"/>
  <c r="G146" i="7"/>
  <c r="K145" i="7"/>
  <c r="G145" i="7"/>
  <c r="K144" i="7"/>
  <c r="G144" i="7"/>
  <c r="K143" i="7"/>
  <c r="G143" i="7"/>
  <c r="K142" i="7"/>
  <c r="G142" i="7"/>
  <c r="K141" i="7"/>
  <c r="G141" i="7"/>
  <c r="K140" i="7"/>
  <c r="G140" i="7"/>
  <c r="K139" i="7"/>
  <c r="G139" i="7"/>
  <c r="K138" i="7"/>
  <c r="G138" i="7"/>
  <c r="K137" i="7"/>
  <c r="G137" i="7"/>
  <c r="K136" i="7"/>
  <c r="G136" i="7"/>
  <c r="K135" i="7"/>
  <c r="G135" i="7"/>
  <c r="K134" i="7"/>
  <c r="G134" i="7"/>
  <c r="K133" i="7"/>
  <c r="G133" i="7"/>
  <c r="K132" i="7"/>
  <c r="G132" i="7"/>
  <c r="K131" i="7"/>
  <c r="G131" i="7"/>
  <c r="K130" i="7"/>
  <c r="G130" i="7"/>
  <c r="K129" i="7"/>
  <c r="G129" i="7"/>
  <c r="K128" i="7"/>
  <c r="G128" i="7"/>
  <c r="K127" i="7"/>
  <c r="G127" i="7"/>
  <c r="K126" i="7"/>
  <c r="G126" i="7"/>
  <c r="K125" i="7"/>
  <c r="G125" i="7"/>
  <c r="K124" i="7"/>
  <c r="G124" i="7"/>
  <c r="K123" i="7"/>
  <c r="G123" i="7"/>
  <c r="K122" i="7"/>
  <c r="G122" i="7"/>
  <c r="K121" i="7"/>
  <c r="G121" i="7"/>
  <c r="K120" i="7"/>
  <c r="G120" i="7"/>
  <c r="K119" i="7"/>
  <c r="G119" i="7"/>
  <c r="K118" i="7"/>
  <c r="G118" i="7"/>
  <c r="K117" i="7"/>
  <c r="G117" i="7"/>
  <c r="K116" i="7"/>
  <c r="G116" i="7"/>
  <c r="K115" i="7"/>
  <c r="G115" i="7"/>
  <c r="K114" i="7"/>
  <c r="G114" i="7"/>
  <c r="K113" i="7"/>
  <c r="G113" i="7"/>
  <c r="K112" i="7"/>
  <c r="G112" i="7"/>
  <c r="K111" i="7"/>
  <c r="G111" i="7"/>
  <c r="K110" i="7"/>
  <c r="G110" i="7"/>
  <c r="K109" i="7"/>
  <c r="G109" i="7"/>
  <c r="K108" i="7"/>
  <c r="G108" i="7"/>
  <c r="K107" i="7"/>
  <c r="G107" i="7"/>
  <c r="K106" i="7"/>
  <c r="G106" i="7"/>
  <c r="K105" i="7"/>
  <c r="G105" i="7"/>
  <c r="K104" i="7"/>
  <c r="G104" i="7"/>
  <c r="K103" i="7"/>
  <c r="G103" i="7"/>
  <c r="K102" i="7"/>
  <c r="G102" i="7"/>
  <c r="K101" i="7"/>
  <c r="G101" i="7"/>
  <c r="K100" i="7"/>
  <c r="G100" i="7"/>
  <c r="K99" i="7"/>
  <c r="G99" i="7"/>
  <c r="K98" i="7"/>
  <c r="G98" i="7"/>
  <c r="K97" i="7"/>
  <c r="G97" i="7"/>
  <c r="K96" i="7"/>
  <c r="G96" i="7"/>
  <c r="K95" i="7"/>
  <c r="G95" i="7"/>
  <c r="K94" i="7"/>
  <c r="G94" i="7"/>
  <c r="K93" i="7"/>
  <c r="G93" i="7"/>
  <c r="K92" i="7"/>
  <c r="G92" i="7"/>
  <c r="K91" i="7"/>
  <c r="G91" i="7"/>
  <c r="K90" i="7"/>
  <c r="G90" i="7"/>
  <c r="K89" i="7"/>
  <c r="G89" i="7"/>
  <c r="K88" i="7"/>
  <c r="G88" i="7"/>
  <c r="K87" i="7"/>
  <c r="G87" i="7"/>
  <c r="K86" i="7"/>
  <c r="G86" i="7"/>
  <c r="K85" i="7"/>
  <c r="G85" i="7"/>
  <c r="K84" i="7"/>
  <c r="G84" i="7"/>
  <c r="K83" i="7"/>
  <c r="G83" i="7"/>
  <c r="K82" i="7"/>
  <c r="G82" i="7"/>
  <c r="K81" i="7"/>
  <c r="G81" i="7"/>
  <c r="K80" i="7"/>
  <c r="G80" i="7"/>
  <c r="K79" i="7"/>
  <c r="G79" i="7"/>
  <c r="K78" i="7"/>
  <c r="G78" i="7"/>
  <c r="K77" i="7"/>
  <c r="G77" i="7"/>
  <c r="K76" i="7"/>
  <c r="G76" i="7"/>
  <c r="K75" i="7"/>
  <c r="G75" i="7"/>
  <c r="K74" i="7"/>
  <c r="G74" i="7"/>
  <c r="K73" i="7"/>
  <c r="G73" i="7"/>
  <c r="K72" i="7"/>
  <c r="G72" i="7"/>
  <c r="K71" i="7"/>
  <c r="G71" i="7"/>
  <c r="K70" i="7"/>
  <c r="G70" i="7"/>
  <c r="K69" i="7"/>
  <c r="G69" i="7"/>
  <c r="K68" i="7"/>
  <c r="G68" i="7"/>
  <c r="K67" i="7"/>
  <c r="G67" i="7"/>
  <c r="K66" i="7"/>
  <c r="G66" i="7"/>
  <c r="K65" i="7"/>
  <c r="G65" i="7"/>
  <c r="K64" i="7"/>
  <c r="G64" i="7"/>
  <c r="K63" i="7"/>
  <c r="G63" i="7"/>
  <c r="K62" i="7"/>
  <c r="G62" i="7"/>
  <c r="K61" i="7"/>
  <c r="G61" i="7"/>
  <c r="K60" i="7"/>
  <c r="G60" i="7"/>
  <c r="K59" i="7"/>
  <c r="G59" i="7"/>
  <c r="K58" i="7"/>
  <c r="G58" i="7"/>
  <c r="K57" i="7"/>
  <c r="G57" i="7"/>
  <c r="K56" i="7"/>
  <c r="G56" i="7"/>
  <c r="K55" i="7"/>
  <c r="G55" i="7"/>
  <c r="K54" i="7"/>
  <c r="G54" i="7"/>
  <c r="K53" i="7"/>
  <c r="G53" i="7"/>
  <c r="K52" i="7"/>
  <c r="G52" i="7"/>
  <c r="K51" i="7"/>
  <c r="G51" i="7"/>
  <c r="K50" i="7"/>
  <c r="G50" i="7"/>
  <c r="K49" i="7"/>
  <c r="G49" i="7"/>
  <c r="K48" i="7"/>
  <c r="G48" i="7"/>
  <c r="K47" i="7"/>
  <c r="G47" i="7"/>
  <c r="K46" i="7"/>
  <c r="G46" i="7"/>
  <c r="K45" i="7"/>
  <c r="G45" i="7"/>
  <c r="K44" i="7"/>
  <c r="G44" i="7"/>
  <c r="K43" i="7"/>
  <c r="G43" i="7"/>
  <c r="K42" i="7"/>
  <c r="G42" i="7"/>
  <c r="K41" i="7"/>
  <c r="G41" i="7"/>
  <c r="K40" i="7"/>
  <c r="G40" i="7"/>
  <c r="K39" i="7"/>
  <c r="G39" i="7"/>
  <c r="K38" i="7"/>
  <c r="G38" i="7"/>
  <c r="K37" i="7"/>
  <c r="G37" i="7"/>
  <c r="K36" i="7"/>
  <c r="G36" i="7"/>
  <c r="K35" i="7"/>
  <c r="G35" i="7"/>
  <c r="K34" i="7"/>
  <c r="G34" i="7"/>
  <c r="K33" i="7"/>
  <c r="G33" i="7"/>
  <c r="K32" i="7"/>
  <c r="G32" i="7"/>
  <c r="K31" i="7"/>
  <c r="G31" i="7"/>
  <c r="K30" i="7"/>
  <c r="G30" i="7"/>
  <c r="K29" i="7"/>
  <c r="G29" i="7"/>
  <c r="K28" i="7"/>
  <c r="G28" i="7"/>
  <c r="K27" i="7"/>
  <c r="G27" i="7"/>
  <c r="K26" i="7"/>
  <c r="G26" i="7"/>
  <c r="K25" i="7"/>
  <c r="G25" i="7"/>
  <c r="K24" i="7"/>
  <c r="G24" i="7"/>
  <c r="K23" i="7"/>
  <c r="G23" i="7"/>
  <c r="K22" i="7"/>
  <c r="G22" i="7"/>
  <c r="K21" i="7"/>
  <c r="G21" i="7"/>
  <c r="K20" i="7"/>
  <c r="G20" i="7"/>
  <c r="K19" i="7"/>
  <c r="G19" i="7"/>
  <c r="K18" i="7"/>
  <c r="G18" i="7"/>
  <c r="K17" i="7"/>
  <c r="G17" i="7"/>
  <c r="K16" i="7"/>
  <c r="G16" i="7"/>
  <c r="K15" i="7"/>
  <c r="G15" i="7"/>
  <c r="K14" i="7"/>
  <c r="G14" i="7"/>
  <c r="K13" i="7"/>
  <c r="G13" i="7"/>
  <c r="K12" i="7"/>
  <c r="G12" i="7"/>
  <c r="K11" i="7"/>
  <c r="G11" i="7"/>
  <c r="K10" i="7"/>
  <c r="G10" i="7"/>
  <c r="K9" i="7"/>
  <c r="G9" i="7"/>
  <c r="K8" i="7"/>
  <c r="G8" i="7"/>
  <c r="K7" i="7"/>
  <c r="G7" i="7"/>
  <c r="K6" i="7"/>
  <c r="G6" i="7"/>
  <c r="K5" i="7"/>
  <c r="G5" i="7"/>
  <c r="K4" i="7"/>
  <c r="G4" i="7"/>
  <c r="K3" i="7"/>
  <c r="G3" i="7"/>
  <c r="K2" i="7"/>
  <c r="G2" i="7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I180" i="2"/>
  <c r="I179" i="2"/>
  <c r="I175" i="2"/>
  <c r="I174" i="2"/>
  <c r="I170" i="2"/>
  <c r="I166" i="2"/>
  <c r="I165" i="2"/>
  <c r="I163" i="2"/>
  <c r="I161" i="2"/>
  <c r="I160" i="2"/>
  <c r="I159" i="2"/>
  <c r="I158" i="2"/>
  <c r="I157" i="2"/>
  <c r="I156" i="2"/>
  <c r="I155" i="2"/>
  <c r="I154" i="2"/>
  <c r="I153" i="2"/>
  <c r="I152" i="2"/>
  <c r="I148" i="2"/>
  <c r="I145" i="2"/>
  <c r="I140" i="2"/>
  <c r="I137" i="2"/>
  <c r="I136" i="2"/>
  <c r="I131" i="2"/>
  <c r="I130" i="2"/>
  <c r="I127" i="2"/>
  <c r="I125" i="2"/>
  <c r="I124" i="2"/>
  <c r="I123" i="2"/>
  <c r="I117" i="2"/>
  <c r="I113" i="2"/>
  <c r="I112" i="2"/>
  <c r="I111" i="2"/>
  <c r="I110" i="2"/>
  <c r="I107" i="2"/>
  <c r="I100" i="2"/>
  <c r="I99" i="2"/>
  <c r="I96" i="2"/>
  <c r="I93" i="2"/>
  <c r="I86" i="2"/>
  <c r="I85" i="2"/>
  <c r="I84" i="2"/>
  <c r="I81" i="2"/>
  <c r="I80" i="2"/>
  <c r="I77" i="2"/>
  <c r="I76" i="2"/>
  <c r="I75" i="2"/>
  <c r="I73" i="2"/>
  <c r="I72" i="2"/>
  <c r="I71" i="2"/>
  <c r="I70" i="2"/>
  <c r="I68" i="2"/>
  <c r="I66" i="2"/>
  <c r="I65" i="2"/>
  <c r="I62" i="2"/>
  <c r="I61" i="2"/>
  <c r="I56" i="2"/>
  <c r="I55" i="2"/>
  <c r="I53" i="2"/>
  <c r="I52" i="2"/>
  <c r="I50" i="2"/>
  <c r="I46" i="2"/>
  <c r="I45" i="2"/>
  <c r="I44" i="2"/>
  <c r="I43" i="2"/>
  <c r="I42" i="2"/>
  <c r="I40" i="2"/>
  <c r="I39" i="2"/>
  <c r="I38" i="2"/>
  <c r="I34" i="2"/>
  <c r="I33" i="2"/>
  <c r="I31" i="2"/>
  <c r="I30" i="2"/>
  <c r="I27" i="2"/>
  <c r="I26" i="2"/>
  <c r="I25" i="2"/>
  <c r="I24" i="2"/>
  <c r="I23" i="2"/>
  <c r="I21" i="2"/>
  <c r="I20" i="2"/>
  <c r="I19" i="2"/>
  <c r="I18" i="2"/>
  <c r="I16" i="2"/>
  <c r="I14" i="2"/>
  <c r="I13" i="2"/>
  <c r="I12" i="2"/>
  <c r="I11" i="2"/>
  <c r="I8" i="2"/>
  <c r="I6" i="2"/>
  <c r="I3" i="2"/>
  <c r="I2" i="2"/>
  <c r="I180" i="1"/>
  <c r="I179" i="1"/>
  <c r="I178" i="1"/>
  <c r="I176" i="1"/>
  <c r="I175" i="1"/>
  <c r="I171" i="1"/>
  <c r="I168" i="1"/>
  <c r="I166" i="1"/>
  <c r="I164" i="1"/>
  <c r="I162" i="1"/>
  <c r="I160" i="1"/>
  <c r="I158" i="1"/>
  <c r="I157" i="1"/>
  <c r="I156" i="1"/>
  <c r="I155" i="1"/>
  <c r="I154" i="1"/>
  <c r="I153" i="1"/>
  <c r="I151" i="1"/>
  <c r="I150" i="1"/>
  <c r="I148" i="1"/>
  <c r="I144" i="1"/>
  <c r="I142" i="1"/>
  <c r="I139" i="1"/>
  <c r="I138" i="1"/>
  <c r="I134" i="1"/>
  <c r="I133" i="1"/>
  <c r="I132" i="1"/>
  <c r="I129" i="1"/>
  <c r="I127" i="1"/>
  <c r="I126" i="1"/>
  <c r="I120" i="1"/>
  <c r="I117" i="1"/>
  <c r="I116" i="1"/>
  <c r="I112" i="1"/>
  <c r="I109" i="1"/>
  <c r="I107" i="1"/>
  <c r="I102" i="1"/>
  <c r="I100" i="1"/>
  <c r="I97" i="1"/>
  <c r="I93" i="1"/>
  <c r="I92" i="1"/>
  <c r="I89" i="1"/>
  <c r="I88" i="1"/>
  <c r="I86" i="1"/>
  <c r="I83" i="1"/>
  <c r="I80" i="1"/>
  <c r="I79" i="1"/>
  <c r="I77" i="1"/>
  <c r="I75" i="1"/>
  <c r="I73" i="1"/>
  <c r="I72" i="1"/>
  <c r="I71" i="1"/>
  <c r="I69" i="1"/>
  <c r="I68" i="1"/>
  <c r="I67" i="1"/>
  <c r="I66" i="1"/>
  <c r="I64" i="1"/>
  <c r="I62" i="1"/>
  <c r="I61" i="1"/>
  <c r="I60" i="1"/>
  <c r="I59" i="1"/>
  <c r="I58" i="1"/>
  <c r="I57" i="1"/>
  <c r="I56" i="1"/>
  <c r="I55" i="1"/>
  <c r="I54" i="1"/>
  <c r="I53" i="1"/>
  <c r="I50" i="1"/>
  <c r="I48" i="1"/>
  <c r="I46" i="1"/>
  <c r="I45" i="1"/>
  <c r="I42" i="1"/>
  <c r="I41" i="1"/>
  <c r="I40" i="1"/>
  <c r="I38" i="1"/>
  <c r="I37" i="1"/>
  <c r="I34" i="1"/>
  <c r="I33" i="1"/>
  <c r="I32" i="1"/>
  <c r="I30" i="1"/>
  <c r="I29" i="1"/>
  <c r="I28" i="1"/>
  <c r="I26" i="1"/>
  <c r="I25" i="1"/>
  <c r="I24" i="1"/>
  <c r="I23" i="1"/>
  <c r="I22" i="1"/>
  <c r="I21" i="1"/>
  <c r="I20" i="1"/>
  <c r="I18" i="1"/>
  <c r="I17" i="1"/>
  <c r="I14" i="1"/>
  <c r="I12" i="1"/>
  <c r="I11" i="1"/>
  <c r="I8" i="1"/>
  <c r="I7" i="1"/>
  <c r="I4" i="1"/>
  <c r="I3" i="1"/>
  <c r="I2" i="1"/>
</calcChain>
</file>

<file path=xl/sharedStrings.xml><?xml version="1.0" encoding="utf-8"?>
<sst xmlns="http://schemas.openxmlformats.org/spreadsheetml/2006/main" count="18836" uniqueCount="1045">
  <si>
    <t>ISO</t>
  </si>
  <si>
    <t>Rank2019</t>
  </si>
  <si>
    <t>FR_Country</t>
  </si>
  <si>
    <t>EN_country</t>
  </si>
  <si>
    <t>ES_country</t>
  </si>
  <si>
    <t>AR_country</t>
  </si>
  <si>
    <t>FA_country</t>
  </si>
  <si>
    <t>Score 2019</t>
  </si>
  <si>
    <t>Progression RANK</t>
  </si>
  <si>
    <t>Rank 2018</t>
  </si>
  <si>
    <t>Score 2018</t>
  </si>
  <si>
    <t>Zone</t>
  </si>
  <si>
    <t>NOR</t>
  </si>
  <si>
    <t>Norvège</t>
  </si>
  <si>
    <t>Norway</t>
  </si>
  <si>
    <t>Noruega</t>
  </si>
  <si>
    <t>النرويج</t>
  </si>
  <si>
    <t>نروژ</t>
  </si>
  <si>
    <t>UE Balkans</t>
  </si>
  <si>
    <t>FIN</t>
  </si>
  <si>
    <t>Finlande</t>
  </si>
  <si>
    <t>Finland</t>
  </si>
  <si>
    <t>Finlandia</t>
  </si>
  <si>
    <t>فنلندا</t>
  </si>
  <si>
    <t>فنلاند</t>
  </si>
  <si>
    <t>SWE</t>
  </si>
  <si>
    <t>Suede</t>
  </si>
  <si>
    <t>Sweden</t>
  </si>
  <si>
    <t>Suecia</t>
  </si>
  <si>
    <t>السويد</t>
  </si>
  <si>
    <t>سوئد</t>
  </si>
  <si>
    <t>NLD</t>
  </si>
  <si>
    <t>Pays-Bas</t>
  </si>
  <si>
    <t>Netherlands</t>
  </si>
  <si>
    <t>Países Bajos</t>
  </si>
  <si>
    <t>هولندا</t>
  </si>
  <si>
    <t>هلند</t>
  </si>
  <si>
    <t>DNK</t>
  </si>
  <si>
    <t>Danemark</t>
  </si>
  <si>
    <t>Denmark</t>
  </si>
  <si>
    <t>Dinamarca</t>
  </si>
  <si>
    <t>الدنمارك</t>
  </si>
  <si>
    <t>دانمارک</t>
  </si>
  <si>
    <t>CHE</t>
  </si>
  <si>
    <t>Suisse</t>
  </si>
  <si>
    <t>Switzerland</t>
  </si>
  <si>
    <t>Suiza</t>
  </si>
  <si>
    <t>سويسرا</t>
  </si>
  <si>
    <t>سويیس</t>
  </si>
  <si>
    <t>NZL</t>
  </si>
  <si>
    <t>Nouvelle-Zélande</t>
  </si>
  <si>
    <t>New Zealand</t>
  </si>
  <si>
    <t>Nueva Zelanda</t>
  </si>
  <si>
    <t>نيوزيلاندا</t>
  </si>
  <si>
    <t>زلاند نو</t>
  </si>
  <si>
    <t>Asie-Pacifique</t>
  </si>
  <si>
    <t>JAM</t>
  </si>
  <si>
    <t>Jamaïque</t>
  </si>
  <si>
    <t>Jamaica</t>
  </si>
  <si>
    <t>جامايكا</t>
  </si>
  <si>
    <t>جامائیکا</t>
  </si>
  <si>
    <t>Amériques</t>
  </si>
  <si>
    <t>BEL</t>
  </si>
  <si>
    <t>Belgique</t>
  </si>
  <si>
    <t>Belgium</t>
  </si>
  <si>
    <t>Bélgica</t>
  </si>
  <si>
    <t>بلجيكا</t>
  </si>
  <si>
    <t>بلژیک</t>
  </si>
  <si>
    <t>CRI</t>
  </si>
  <si>
    <t>Costa Rica</t>
  </si>
  <si>
    <t>كوستاريكا</t>
  </si>
  <si>
    <t>کاستاریکا</t>
  </si>
  <si>
    <t>EST</t>
  </si>
  <si>
    <t>Estonie</t>
  </si>
  <si>
    <t>Estonia</t>
  </si>
  <si>
    <t>إستونيا</t>
  </si>
  <si>
    <t>استونی</t>
  </si>
  <si>
    <t>PRT</t>
  </si>
  <si>
    <t>Portugal</t>
  </si>
  <si>
    <t>البرتغال</t>
  </si>
  <si>
    <t>پرتغال</t>
  </si>
  <si>
    <t>DEU</t>
  </si>
  <si>
    <t>Allemagne</t>
  </si>
  <si>
    <t>Germany</t>
  </si>
  <si>
    <t>Alemania</t>
  </si>
  <si>
    <t>ألمانيا</t>
  </si>
  <si>
    <t>آلمان</t>
  </si>
  <si>
    <t>ISL</t>
  </si>
  <si>
    <t>Islande</t>
  </si>
  <si>
    <t>Iceland</t>
  </si>
  <si>
    <t>Islandia</t>
  </si>
  <si>
    <t>أيسلندا</t>
  </si>
  <si>
    <t>ایسلند</t>
  </si>
  <si>
    <t>IRL</t>
  </si>
  <si>
    <t>Irlande</t>
  </si>
  <si>
    <t>Ireland</t>
  </si>
  <si>
    <t>Irlanda</t>
  </si>
  <si>
    <t>أيرلندا</t>
  </si>
  <si>
    <t>ایرلند</t>
  </si>
  <si>
    <t>AUT</t>
  </si>
  <si>
    <t>Autriche</t>
  </si>
  <si>
    <t>Austria</t>
  </si>
  <si>
    <t>النمسا</t>
  </si>
  <si>
    <t>اتریش</t>
  </si>
  <si>
    <t>LUX</t>
  </si>
  <si>
    <t>Luxembourg</t>
  </si>
  <si>
    <t>Luxemburgo</t>
  </si>
  <si>
    <t>لوكسمبورغ</t>
  </si>
  <si>
    <t>لوکزامبورگ</t>
  </si>
  <si>
    <t>CAN</t>
  </si>
  <si>
    <t>Canada</t>
  </si>
  <si>
    <t>Canadà</t>
  </si>
  <si>
    <t>كندا</t>
  </si>
  <si>
    <t>کانادا</t>
  </si>
  <si>
    <t>URY</t>
  </si>
  <si>
    <t>Uruguay</t>
  </si>
  <si>
    <t>أوروغواي</t>
  </si>
  <si>
    <t>اروگويه</t>
  </si>
  <si>
    <t>SUR</t>
  </si>
  <si>
    <t>Surinam</t>
  </si>
  <si>
    <t>Suriname</t>
  </si>
  <si>
    <t>سورينام</t>
  </si>
  <si>
    <t>سورینام</t>
  </si>
  <si>
    <t>AUS</t>
  </si>
  <si>
    <t>Australie</t>
  </si>
  <si>
    <t>Australia</t>
  </si>
  <si>
    <t>أستراليا</t>
  </si>
  <si>
    <t>استرالیا</t>
  </si>
  <si>
    <t>WSM</t>
  </si>
  <si>
    <t>Samoa</t>
  </si>
  <si>
    <t>ساموا</t>
  </si>
  <si>
    <t>ساموآ</t>
  </si>
  <si>
    <t>NAM</t>
  </si>
  <si>
    <t>Namibie</t>
  </si>
  <si>
    <t>Namibia</t>
  </si>
  <si>
    <t>ناميبيا</t>
  </si>
  <si>
    <t>نامیبیا</t>
  </si>
  <si>
    <t>Afrique</t>
  </si>
  <si>
    <t>LVA</t>
  </si>
  <si>
    <t>Lettonie</t>
  </si>
  <si>
    <t>Latvia</t>
  </si>
  <si>
    <t>Letonia</t>
  </si>
  <si>
    <t>لاتفيا</t>
  </si>
  <si>
    <t>لتوانی</t>
  </si>
  <si>
    <t>CPV</t>
  </si>
  <si>
    <t>Cap-Vert</t>
  </si>
  <si>
    <t>Cape Verde</t>
  </si>
  <si>
    <t>Cabo Verde</t>
  </si>
  <si>
    <t>الرأس الأخضر</t>
  </si>
  <si>
    <t>کیپورد</t>
  </si>
  <si>
    <t>LIE</t>
  </si>
  <si>
    <t>Liechtenstein</t>
  </si>
  <si>
    <t>ليختنشتاين</t>
  </si>
  <si>
    <t>لیختن‌اشتاین</t>
  </si>
  <si>
    <t>GHA</t>
  </si>
  <si>
    <t>Ghana</t>
  </si>
  <si>
    <t>غانا</t>
  </si>
  <si>
    <t>غنا</t>
  </si>
  <si>
    <t>CYP</t>
  </si>
  <si>
    <t>Chypre</t>
  </si>
  <si>
    <t>Cyprus</t>
  </si>
  <si>
    <t>Chipre</t>
  </si>
  <si>
    <t>قبرص</t>
  </si>
  <si>
    <t>قبرس</t>
  </si>
  <si>
    <t>ESP</t>
  </si>
  <si>
    <t>Espagne</t>
  </si>
  <si>
    <t>Spain</t>
  </si>
  <si>
    <t>España</t>
  </si>
  <si>
    <t>إسبانيا</t>
  </si>
  <si>
    <t>اسپانیا</t>
  </si>
  <si>
    <t>LTU</t>
  </si>
  <si>
    <t>Lituanie</t>
  </si>
  <si>
    <t>Lithuania</t>
  </si>
  <si>
    <t>Lituania</t>
  </si>
  <si>
    <t>ليتوانيا</t>
  </si>
  <si>
    <t>لیتوانی</t>
  </si>
  <si>
    <t>ZAF</t>
  </si>
  <si>
    <t>Afrique du Sud</t>
  </si>
  <si>
    <t>South Africa</t>
  </si>
  <si>
    <t>Sudàfrica</t>
  </si>
  <si>
    <t>جنوب أفريقيا</t>
  </si>
  <si>
    <t>آفریقای جنوبی</t>
  </si>
  <si>
    <t>FRA</t>
  </si>
  <si>
    <t>France</t>
  </si>
  <si>
    <t>Francia</t>
  </si>
  <si>
    <t>فرنسا</t>
  </si>
  <si>
    <t>فرانسه</t>
  </si>
  <si>
    <t>Rank2018</t>
  </si>
  <si>
    <t>Rank 2017</t>
  </si>
  <si>
    <t>Score 2017</t>
  </si>
  <si>
    <t>Diff Prog Score</t>
  </si>
  <si>
    <t>Score Exa</t>
  </si>
  <si>
    <t>Score A</t>
  </si>
  <si>
    <t>SVK</t>
  </si>
  <si>
    <t>Slovaquie</t>
  </si>
  <si>
    <t>Slovakia</t>
  </si>
  <si>
    <t>Eslovaquia</t>
  </si>
  <si>
    <t>SVN</t>
  </si>
  <si>
    <t>Slovénie</t>
  </si>
  <si>
    <t>Slovenia</t>
  </si>
  <si>
    <t>Eslovenia</t>
  </si>
  <si>
    <t>CZE</t>
  </si>
  <si>
    <t>République tchèque</t>
  </si>
  <si>
    <t>Czech Republic</t>
  </si>
  <si>
    <t>Repœblica Checa</t>
  </si>
  <si>
    <t>XCD</t>
  </si>
  <si>
    <t>OECS</t>
  </si>
  <si>
    <t>AND</t>
  </si>
  <si>
    <t>Andorre</t>
  </si>
  <si>
    <t>Andorra</t>
  </si>
  <si>
    <t>CHL</t>
  </si>
  <si>
    <t>Chili</t>
  </si>
  <si>
    <t>Chile</t>
  </si>
  <si>
    <t>TTO</t>
  </si>
  <si>
    <t>Trinité-et-Tobago</t>
  </si>
  <si>
    <t>Trinidad and Tobago</t>
  </si>
  <si>
    <t>Trinidad y Tobago</t>
  </si>
  <si>
    <t>GBR</t>
  </si>
  <si>
    <t>Royaume-Uni</t>
  </si>
  <si>
    <t>United Kingdom</t>
  </si>
  <si>
    <t>Reino Unido</t>
  </si>
  <si>
    <t>BFA</t>
  </si>
  <si>
    <t>Burkina Faso</t>
  </si>
  <si>
    <t>TWN</t>
  </si>
  <si>
    <t>Taïwan</t>
  </si>
  <si>
    <t>Taiwan</t>
  </si>
  <si>
    <t>Taiwàn</t>
  </si>
  <si>
    <t>KOR</t>
  </si>
  <si>
    <t>Corée du Sud</t>
  </si>
  <si>
    <t>South Korea</t>
  </si>
  <si>
    <t>Corea del Sur</t>
  </si>
  <si>
    <t>ROU</t>
  </si>
  <si>
    <t>Roumanie</t>
  </si>
  <si>
    <t>Romania</t>
  </si>
  <si>
    <t>Rumania</t>
  </si>
  <si>
    <t>USA</t>
  </si>
  <si>
    <t>Etats Unis</t>
  </si>
  <si>
    <t>United States</t>
  </si>
  <si>
    <t>Estados Unidos</t>
  </si>
  <si>
    <t>ITA</t>
  </si>
  <si>
    <t>Italie</t>
  </si>
  <si>
    <t>Italy</t>
  </si>
  <si>
    <t>Italia</t>
  </si>
  <si>
    <t>BLZ</t>
  </si>
  <si>
    <t>Bélize</t>
  </si>
  <si>
    <t>Belize</t>
  </si>
  <si>
    <t>Belice</t>
  </si>
  <si>
    <t>BWA</t>
  </si>
  <si>
    <t>Botswana</t>
  </si>
  <si>
    <t>Botsuana</t>
  </si>
  <si>
    <t>COM</t>
  </si>
  <si>
    <t>Comores</t>
  </si>
  <si>
    <t>Comoros</t>
  </si>
  <si>
    <t>Comoras</t>
  </si>
  <si>
    <t>SEN</t>
  </si>
  <si>
    <t>Sénégal</t>
  </si>
  <si>
    <t>Senegal</t>
  </si>
  <si>
    <t>TON</t>
  </si>
  <si>
    <t>Tonga</t>
  </si>
  <si>
    <t>ARG</t>
  </si>
  <si>
    <t>Argentine</t>
  </si>
  <si>
    <t>Argentina</t>
  </si>
  <si>
    <t>PNG</t>
  </si>
  <si>
    <t>Papouasie-Nouvelle-Guinée</t>
  </si>
  <si>
    <t>Papua New Guinea</t>
  </si>
  <si>
    <t>Papœa Nueva Guinea</t>
  </si>
  <si>
    <t>MDG</t>
  </si>
  <si>
    <t>Madagascar</t>
  </si>
  <si>
    <t>GUY</t>
  </si>
  <si>
    <t>Guyana</t>
  </si>
  <si>
    <t>MUS</t>
  </si>
  <si>
    <t>Maurice</t>
  </si>
  <si>
    <t>Mauritius</t>
  </si>
  <si>
    <t>Mauricio</t>
  </si>
  <si>
    <t>FJI</t>
  </si>
  <si>
    <t>Fidji</t>
  </si>
  <si>
    <t>Fiji</t>
  </si>
  <si>
    <t>Fiyi</t>
  </si>
  <si>
    <t>POL</t>
  </si>
  <si>
    <t>Pologne</t>
  </si>
  <si>
    <t>Poland</t>
  </si>
  <si>
    <t>Polonia</t>
  </si>
  <si>
    <t>DOM</t>
  </si>
  <si>
    <t>République dominicaine</t>
  </si>
  <si>
    <t>Dominican Republic</t>
  </si>
  <si>
    <t>Repœblica Dominicana</t>
  </si>
  <si>
    <t>HTI</t>
  </si>
  <si>
    <t>Haïti</t>
  </si>
  <si>
    <t>Haiti</t>
  </si>
  <si>
    <t>Haití</t>
  </si>
  <si>
    <t>GEO</t>
  </si>
  <si>
    <t>Géorgie</t>
  </si>
  <si>
    <t>Georgia</t>
  </si>
  <si>
    <t>EEAC</t>
  </si>
  <si>
    <t>BIH</t>
  </si>
  <si>
    <t>Bosnie-Herzégovine</t>
  </si>
  <si>
    <t>Bosnia and Herzegovina</t>
  </si>
  <si>
    <t>Bosnia-Herzegovina</t>
  </si>
  <si>
    <t>NER</t>
  </si>
  <si>
    <t>Niger</t>
  </si>
  <si>
    <t>المملكة المتحدة</t>
  </si>
  <si>
    <t>بریتانیا</t>
  </si>
  <si>
    <t>MWI</t>
  </si>
  <si>
    <t>Malawi</t>
  </si>
  <si>
    <t>Malaui</t>
  </si>
  <si>
    <t>MLT</t>
  </si>
  <si>
    <t>Malte</t>
  </si>
  <si>
    <t>Malta</t>
  </si>
  <si>
    <t>SLV</t>
  </si>
  <si>
    <t>El Salvador</t>
  </si>
  <si>
    <t>JPN</t>
  </si>
  <si>
    <t>سلوفينيا</t>
  </si>
  <si>
    <t>Japon</t>
  </si>
  <si>
    <t>اسلوانی</t>
  </si>
  <si>
    <t>Japan</t>
  </si>
  <si>
    <t>Japón</t>
  </si>
  <si>
    <t>LSO</t>
  </si>
  <si>
    <t>Lesotho</t>
  </si>
  <si>
    <t>Lesoto</t>
  </si>
  <si>
    <t>سلوفاكيا</t>
  </si>
  <si>
    <t>اسلواکی</t>
  </si>
  <si>
    <t>HRV</t>
  </si>
  <si>
    <t>Croatie</t>
  </si>
  <si>
    <t>بوركينا فاسو</t>
  </si>
  <si>
    <t>Croatia</t>
  </si>
  <si>
    <t>بورکینافاسو</t>
  </si>
  <si>
    <t>Croacia</t>
  </si>
  <si>
    <t>HKG</t>
  </si>
  <si>
    <t>Hong-Kong</t>
  </si>
  <si>
    <t>Hong Kong</t>
  </si>
  <si>
    <t>MNG</t>
  </si>
  <si>
    <t>Mongolie</t>
  </si>
  <si>
    <t>Mongolia</t>
  </si>
  <si>
    <t>MRT</t>
  </si>
  <si>
    <t>Mauritanie</t>
  </si>
  <si>
    <t>Mauritania</t>
  </si>
  <si>
    <t>HUN</t>
  </si>
  <si>
    <t>Hongrie</t>
  </si>
  <si>
    <t>Hungary</t>
  </si>
  <si>
    <t>Hungría</t>
  </si>
  <si>
    <t>GRC</t>
  </si>
  <si>
    <t>Grèce</t>
  </si>
  <si>
    <t>Greece</t>
  </si>
  <si>
    <t>Grecia</t>
  </si>
  <si>
    <t>ALB</t>
  </si>
  <si>
    <t>Albanie</t>
  </si>
  <si>
    <t>Albania</t>
  </si>
  <si>
    <t>SRB</t>
  </si>
  <si>
    <t>Serbie</t>
  </si>
  <si>
    <t>Serbia</t>
  </si>
  <si>
    <t>CTU</t>
  </si>
  <si>
    <t>Chypre (partie Nord)</t>
  </si>
  <si>
    <t>Cyprus North</t>
  </si>
  <si>
    <t>Chipre Norte</t>
  </si>
  <si>
    <t>XKO</t>
  </si>
  <si>
    <t>Kosovo</t>
  </si>
  <si>
    <t>أندورا</t>
  </si>
  <si>
    <t>آندور</t>
  </si>
  <si>
    <t>SLE</t>
  </si>
  <si>
    <t>Rank2020</t>
  </si>
  <si>
    <t>Sierra Leone</t>
  </si>
  <si>
    <t>Sierra Leona</t>
  </si>
  <si>
    <t>ARM</t>
  </si>
  <si>
    <t>Score 2020</t>
  </si>
  <si>
    <t>Arménie</t>
  </si>
  <si>
    <t>Armenia</t>
  </si>
  <si>
    <t>Rank 2019</t>
  </si>
  <si>
    <t>MDA</t>
  </si>
  <si>
    <t>Moldavie</t>
  </si>
  <si>
    <t>Moldova</t>
  </si>
  <si>
    <t>Moldavia</t>
  </si>
  <si>
    <t>بابوا غينيا الجديدة</t>
  </si>
  <si>
    <t>پاپوآ گینه نو</t>
  </si>
  <si>
    <t>CIV</t>
  </si>
  <si>
    <t>Côte d'Ivoire</t>
  </si>
  <si>
    <t>Ivory Coast</t>
  </si>
  <si>
    <t>Costa de Marfil</t>
  </si>
  <si>
    <t>GNB</t>
  </si>
  <si>
    <t>Guinée-Bissau</t>
  </si>
  <si>
    <t>Guinea-Bissau</t>
  </si>
  <si>
    <t>Guinea-Bisàu</t>
  </si>
  <si>
    <t>ترينيداد وتوباغو</t>
  </si>
  <si>
    <t>BEN</t>
  </si>
  <si>
    <t>Bénin</t>
  </si>
  <si>
    <t>Benin</t>
  </si>
  <si>
    <t>Benín</t>
  </si>
  <si>
    <t>ترنتی و توبوگو</t>
  </si>
  <si>
    <t>SYC</t>
  </si>
  <si>
    <t>Seychelles</t>
  </si>
  <si>
    <t>TGO</t>
  </si>
  <si>
    <t>Togo</t>
  </si>
  <si>
    <t>جمهورية التشيك</t>
  </si>
  <si>
    <t>جمهوری چک</t>
  </si>
  <si>
    <t>ISR</t>
  </si>
  <si>
    <t>Israël</t>
  </si>
  <si>
    <t>Israel</t>
  </si>
  <si>
    <t>كوريا الجنوبية</t>
  </si>
  <si>
    <t>کره جنوبی</t>
  </si>
  <si>
    <t>MENA</t>
  </si>
  <si>
    <t>PER</t>
  </si>
  <si>
    <t>Perou</t>
  </si>
  <si>
    <t>Peru</t>
  </si>
  <si>
    <t>تايوان</t>
  </si>
  <si>
    <t>تایوان</t>
  </si>
  <si>
    <t>LBR</t>
  </si>
  <si>
    <t>Liberia</t>
  </si>
  <si>
    <t>NIC</t>
  </si>
  <si>
    <t>Nicaragua</t>
  </si>
  <si>
    <t>إيطاليا</t>
  </si>
  <si>
    <t>ایتالیا</t>
  </si>
  <si>
    <t>PAN</t>
  </si>
  <si>
    <t>Panama</t>
  </si>
  <si>
    <t>Panamà</t>
  </si>
  <si>
    <t>بوتسوانا</t>
  </si>
  <si>
    <t>بوستاوانا</t>
  </si>
  <si>
    <t>ECU</t>
  </si>
  <si>
    <t>Equateur</t>
  </si>
  <si>
    <t>Ecuador</t>
  </si>
  <si>
    <t>TZA</t>
  </si>
  <si>
    <t>Tanzanie</t>
  </si>
  <si>
    <t>Tanzania</t>
  </si>
  <si>
    <t>BTN</t>
  </si>
  <si>
    <t>Bhoutan</t>
  </si>
  <si>
    <t>Bhutan</t>
  </si>
  <si>
    <t>Butàn</t>
  </si>
  <si>
    <t>TLS</t>
  </si>
  <si>
    <t>Timor-Leste</t>
  </si>
  <si>
    <t>East Timor</t>
  </si>
  <si>
    <t>Timor Oriental</t>
  </si>
  <si>
    <t>KEN</t>
  </si>
  <si>
    <t>Kenya</t>
  </si>
  <si>
    <t>Kenia</t>
  </si>
  <si>
    <t>TUN</t>
  </si>
  <si>
    <t>Tunisie</t>
  </si>
  <si>
    <t>تونغا</t>
  </si>
  <si>
    <t>Tunisia</t>
  </si>
  <si>
    <t>تونگا</t>
  </si>
  <si>
    <t>Tœnez</t>
  </si>
  <si>
    <t>KGZ</t>
  </si>
  <si>
    <t>Kirghizstan</t>
  </si>
  <si>
    <t>Kyrgyzstan</t>
  </si>
  <si>
    <t>Kirguistàn</t>
  </si>
  <si>
    <t>MOZ</t>
  </si>
  <si>
    <t>Mozambique</t>
  </si>
  <si>
    <t>تشيلي</t>
  </si>
  <si>
    <t>شیلی</t>
  </si>
  <si>
    <t>LBN</t>
  </si>
  <si>
    <t>Liban</t>
  </si>
  <si>
    <t>Lebanon</t>
  </si>
  <si>
    <t>Líbano</t>
  </si>
  <si>
    <t>رومانيا</t>
  </si>
  <si>
    <t>رومانی</t>
  </si>
  <si>
    <t>UKR</t>
  </si>
  <si>
    <t>Ukraine</t>
  </si>
  <si>
    <t>Ucrania</t>
  </si>
  <si>
    <t>الولايات المتحدة</t>
  </si>
  <si>
    <t>ایالات متحده امریکا</t>
  </si>
  <si>
    <t>BRA</t>
  </si>
  <si>
    <t>Brésil</t>
  </si>
  <si>
    <t>Brazil</t>
  </si>
  <si>
    <t>Brasil</t>
  </si>
  <si>
    <t>السنغال</t>
  </si>
  <si>
    <t>سنگال</t>
  </si>
  <si>
    <t>MNE</t>
  </si>
  <si>
    <t>Monténégro</t>
  </si>
  <si>
    <t>Montenegro</t>
  </si>
  <si>
    <t>GIN</t>
  </si>
  <si>
    <t>Guinée</t>
  </si>
  <si>
    <t>Guinea</t>
  </si>
  <si>
    <t>الكاريبي</t>
  </si>
  <si>
    <t>جزایر کارائیب شرقی</t>
  </si>
  <si>
    <t>KWT</t>
  </si>
  <si>
    <t>Koweït</t>
  </si>
  <si>
    <t>Kuwait</t>
  </si>
  <si>
    <t>غويانا</t>
  </si>
  <si>
    <t>گیانا</t>
  </si>
  <si>
    <t>NPL</t>
  </si>
  <si>
    <t>Népal</t>
  </si>
  <si>
    <t>Nepal</t>
  </si>
  <si>
    <t>PRY</t>
  </si>
  <si>
    <t>Paraguay</t>
  </si>
  <si>
    <t>فيجي</t>
  </si>
  <si>
    <t>فیجی</t>
  </si>
  <si>
    <t>GAB</t>
  </si>
  <si>
    <t>Gabon</t>
  </si>
  <si>
    <t>Repœblica Gabonesa</t>
  </si>
  <si>
    <t>MKD</t>
  </si>
  <si>
    <t>Macédoine</t>
  </si>
  <si>
    <t>Macedonia</t>
  </si>
  <si>
    <t>بليز</t>
  </si>
  <si>
    <t>Repœblica de Macedonia</t>
  </si>
  <si>
    <t>بلیز</t>
  </si>
  <si>
    <t>BOL</t>
  </si>
  <si>
    <t>Bolivie</t>
  </si>
  <si>
    <t>Bolivia</t>
  </si>
  <si>
    <t>مدغشقر</t>
  </si>
  <si>
    <t>ماداگاسکار</t>
  </si>
  <si>
    <t>BGR</t>
  </si>
  <si>
    <t>Bulgarie</t>
  </si>
  <si>
    <t>Bulgaria</t>
  </si>
  <si>
    <t>CAF</t>
  </si>
  <si>
    <t>République centrafricaine</t>
  </si>
  <si>
    <t>Central African Republic</t>
  </si>
  <si>
    <t>Repœblica Centroafricana</t>
  </si>
  <si>
    <t>ZMB</t>
  </si>
  <si>
    <t>جمهورية الدومينيكان</t>
  </si>
  <si>
    <t>جمهوری دومینیک</t>
  </si>
  <si>
    <t>Zambie</t>
  </si>
  <si>
    <t>Zambia</t>
  </si>
  <si>
    <t>COG</t>
  </si>
  <si>
    <t>Congo</t>
  </si>
  <si>
    <t>Repœblica del Congo</t>
  </si>
  <si>
    <t>MLI</t>
  </si>
  <si>
    <t>Mali</t>
  </si>
  <si>
    <t>جزر القمر</t>
  </si>
  <si>
    <t>Malí</t>
  </si>
  <si>
    <t>کومور</t>
  </si>
  <si>
    <t>GTM</t>
  </si>
  <si>
    <t xml:space="preserve">Guatemala </t>
  </si>
  <si>
    <t>Guatemala</t>
  </si>
  <si>
    <t>الأرجنتين</t>
  </si>
  <si>
    <t>آرژانتین</t>
  </si>
  <si>
    <t>UGA</t>
  </si>
  <si>
    <t>Ouganda</t>
  </si>
  <si>
    <t>Uganda</t>
  </si>
  <si>
    <t>موريشيوس</t>
  </si>
  <si>
    <t>موریس</t>
  </si>
  <si>
    <t>AFG</t>
  </si>
  <si>
    <t>Afghanistan</t>
  </si>
  <si>
    <t>Afganistàn</t>
  </si>
  <si>
    <t>بولندا</t>
  </si>
  <si>
    <t>لهستان</t>
  </si>
  <si>
    <t>NGA</t>
  </si>
  <si>
    <t>Nigeria</t>
  </si>
  <si>
    <t>MDV</t>
  </si>
  <si>
    <t>Maldives</t>
  </si>
  <si>
    <t>Maldivas</t>
  </si>
  <si>
    <t>جورجيا</t>
  </si>
  <si>
    <t>گرجستان</t>
  </si>
  <si>
    <t>AGO</t>
  </si>
  <si>
    <t>Angola</t>
  </si>
  <si>
    <t>GMB</t>
  </si>
  <si>
    <t>Gambie</t>
  </si>
  <si>
    <t>Gambia</t>
  </si>
  <si>
    <t>TCD</t>
  </si>
  <si>
    <t>Tchad</t>
  </si>
  <si>
    <t>Chad</t>
  </si>
  <si>
    <t>IDN</t>
  </si>
  <si>
    <t>Indonésie</t>
  </si>
  <si>
    <t>Indonesia</t>
  </si>
  <si>
    <t>QAT</t>
  </si>
  <si>
    <t>Qatar</t>
  </si>
  <si>
    <t>Catar</t>
  </si>
  <si>
    <t>ZWE</t>
  </si>
  <si>
    <t>Zimbabwe</t>
  </si>
  <si>
    <t>Zimbabue</t>
  </si>
  <si>
    <t>OMN</t>
  </si>
  <si>
    <t>Oman</t>
  </si>
  <si>
    <t>Omàn</t>
  </si>
  <si>
    <t>ARE</t>
  </si>
  <si>
    <t>Émirats arabes unis</t>
  </si>
  <si>
    <t>United Arab Emirates</t>
  </si>
  <si>
    <t>Emiratos çrabes Unidos</t>
  </si>
  <si>
    <t>CMR</t>
  </si>
  <si>
    <t>أرمينيا</t>
  </si>
  <si>
    <t>ارمنستان</t>
  </si>
  <si>
    <t>Cameroun</t>
  </si>
  <si>
    <t>Cameroon</t>
  </si>
  <si>
    <t>Camerœn</t>
  </si>
  <si>
    <t>COL</t>
  </si>
  <si>
    <t>Colombie</t>
  </si>
  <si>
    <t>Colombia</t>
  </si>
  <si>
    <t>هايتي</t>
  </si>
  <si>
    <t>هايیتی</t>
  </si>
  <si>
    <t>LKA</t>
  </si>
  <si>
    <t>Sri Lanka</t>
  </si>
  <si>
    <t>JOR</t>
  </si>
  <si>
    <t>Jordanie</t>
  </si>
  <si>
    <t>البوسنة والهرسك</t>
  </si>
  <si>
    <t>Jordan</t>
  </si>
  <si>
    <t>بوسنی هرزوگوین</t>
  </si>
  <si>
    <t>Jordania</t>
  </si>
  <si>
    <t>PHL</t>
  </si>
  <si>
    <t>Philippines</t>
  </si>
  <si>
    <t>Filipinas</t>
  </si>
  <si>
    <t>كرواتيا</t>
  </si>
  <si>
    <t>کرواسی</t>
  </si>
  <si>
    <t>PSE</t>
  </si>
  <si>
    <t>Palestine</t>
  </si>
  <si>
    <t>Palestina</t>
  </si>
  <si>
    <t>MAR</t>
  </si>
  <si>
    <t>Maroc</t>
  </si>
  <si>
    <t>Morocco</t>
  </si>
  <si>
    <t>Marruecos</t>
  </si>
  <si>
    <t>اليونان</t>
  </si>
  <si>
    <t>یونان</t>
  </si>
  <si>
    <t>DZA</t>
  </si>
  <si>
    <t>Algérie</t>
  </si>
  <si>
    <t>Algeria</t>
  </si>
  <si>
    <t>Argelia</t>
  </si>
  <si>
    <t>النيجر</t>
  </si>
  <si>
    <t>نیجر</t>
  </si>
  <si>
    <t>MMR</t>
  </si>
  <si>
    <t>Birmanie</t>
  </si>
  <si>
    <t>Myanmar</t>
  </si>
  <si>
    <t>Birmania</t>
  </si>
  <si>
    <t>اليابان</t>
  </si>
  <si>
    <t>ژاپن</t>
  </si>
  <si>
    <t>IND</t>
  </si>
  <si>
    <t>Inde</t>
  </si>
  <si>
    <t>India</t>
  </si>
  <si>
    <t>PAK</t>
  </si>
  <si>
    <t>Pakistan</t>
  </si>
  <si>
    <t>Pakistàn</t>
  </si>
  <si>
    <t>مالاوي</t>
  </si>
  <si>
    <t>مالاوی</t>
  </si>
  <si>
    <t>THA</t>
  </si>
  <si>
    <t>Thaïlande</t>
  </si>
  <si>
    <t>Thailand</t>
  </si>
  <si>
    <t>سيشيل</t>
  </si>
  <si>
    <t>Tailandia</t>
  </si>
  <si>
    <t>سی‌شل</t>
  </si>
  <si>
    <t>HND</t>
  </si>
  <si>
    <t>Honduras</t>
  </si>
  <si>
    <t>KHM</t>
  </si>
  <si>
    <t>Cambodge</t>
  </si>
  <si>
    <t>Cambodia</t>
  </si>
  <si>
    <t>Camboya</t>
  </si>
  <si>
    <t>منغوليا</t>
  </si>
  <si>
    <t>مغولستان</t>
  </si>
  <si>
    <t>VEN</t>
  </si>
  <si>
    <t>Venezuela</t>
  </si>
  <si>
    <t>SSD</t>
  </si>
  <si>
    <t>Soudan du Sud</t>
  </si>
  <si>
    <t>ساحل العاج</t>
  </si>
  <si>
    <t>South Sudan</t>
  </si>
  <si>
    <t>ساحل عاج</t>
  </si>
  <si>
    <t>Sudàn del Sur</t>
  </si>
  <si>
    <t>MYS</t>
  </si>
  <si>
    <t>Malaisie</t>
  </si>
  <si>
    <t>Malaysia</t>
  </si>
  <si>
    <t>Malasia</t>
  </si>
  <si>
    <t>BGD</t>
  </si>
  <si>
    <t>Bangladesh</t>
  </si>
  <si>
    <t>Bangladés</t>
  </si>
  <si>
    <t>تونس</t>
  </si>
  <si>
    <t>MEX</t>
  </si>
  <si>
    <t>Mexique</t>
  </si>
  <si>
    <t>Mexico</t>
  </si>
  <si>
    <t>México</t>
  </si>
  <si>
    <t>RUS</t>
  </si>
  <si>
    <t>Russie</t>
  </si>
  <si>
    <t>Russian Federation</t>
  </si>
  <si>
    <t>Rusia</t>
  </si>
  <si>
    <t>TJK</t>
  </si>
  <si>
    <t>Tadjikistan</t>
  </si>
  <si>
    <t>Tajikistan</t>
  </si>
  <si>
    <t>هونغ كونغ</t>
  </si>
  <si>
    <t>Tayikistàn</t>
  </si>
  <si>
    <t>هنگ کنگ</t>
  </si>
  <si>
    <t>ETH</t>
  </si>
  <si>
    <t>Éthiopie</t>
  </si>
  <si>
    <t>قبرص (الجزء الشمالي)</t>
  </si>
  <si>
    <t>Ethiopia</t>
  </si>
  <si>
    <t>قبرس (شمالی)</t>
  </si>
  <si>
    <t>Etiopía</t>
  </si>
  <si>
    <t>SGP</t>
  </si>
  <si>
    <t xml:space="preserve">Singapour    </t>
  </si>
  <si>
    <t>Singapore</t>
  </si>
  <si>
    <t>Singapur</t>
  </si>
  <si>
    <t>SWZ</t>
  </si>
  <si>
    <t>Swaziland</t>
  </si>
  <si>
    <t>Suazilandia</t>
  </si>
  <si>
    <t>BRN</t>
  </si>
  <si>
    <t>كوسوفو</t>
  </si>
  <si>
    <t>Brunei</t>
  </si>
  <si>
    <t>کوسووو</t>
  </si>
  <si>
    <t>Brunei Darussalam</t>
  </si>
  <si>
    <t>Brunéi</t>
  </si>
  <si>
    <t>COD</t>
  </si>
  <si>
    <t>RD Congo</t>
  </si>
  <si>
    <t>The Democratic Republic Of The Congo</t>
  </si>
  <si>
    <t>توغو</t>
  </si>
  <si>
    <t>توگو</t>
  </si>
  <si>
    <t>BLR</t>
  </si>
  <si>
    <t>Bélarus</t>
  </si>
  <si>
    <t>Belarus</t>
  </si>
  <si>
    <t>Bielorrusia</t>
  </si>
  <si>
    <t>RWA</t>
  </si>
  <si>
    <t>Rwanda</t>
  </si>
  <si>
    <t>Ruanda</t>
  </si>
  <si>
    <t>مالطا</t>
  </si>
  <si>
    <t>مالت</t>
  </si>
  <si>
    <t>TUR</t>
  </si>
  <si>
    <t>Turquie</t>
  </si>
  <si>
    <t>Turkey</t>
  </si>
  <si>
    <t>Turquía</t>
  </si>
  <si>
    <t>ليسوتو</t>
  </si>
  <si>
    <t>لسو‌تو</t>
  </si>
  <si>
    <t>KAZ</t>
  </si>
  <si>
    <t>Kazakhstan</t>
  </si>
  <si>
    <t>Kazajistàn</t>
  </si>
  <si>
    <t>بنما</t>
  </si>
  <si>
    <t>پاناما</t>
  </si>
  <si>
    <t>BDI</t>
  </si>
  <si>
    <t>Burundi</t>
  </si>
  <si>
    <t>IRQ</t>
  </si>
  <si>
    <t>Irak</t>
  </si>
  <si>
    <t>Iraq</t>
  </si>
  <si>
    <t>بوتان</t>
  </si>
  <si>
    <t>EGY</t>
  </si>
  <si>
    <t>Égypte</t>
  </si>
  <si>
    <t>Egypt</t>
  </si>
  <si>
    <t>Egipto</t>
  </si>
  <si>
    <t>السلفادور</t>
  </si>
  <si>
    <t>ال‌سالوادور</t>
  </si>
  <si>
    <t>LBY</t>
  </si>
  <si>
    <t>Libye</t>
  </si>
  <si>
    <t>Libya</t>
  </si>
  <si>
    <t>Libia</t>
  </si>
  <si>
    <t>ألبانيا</t>
  </si>
  <si>
    <t>آلبانی</t>
  </si>
  <si>
    <t>AZE</t>
  </si>
  <si>
    <t>Azerbaïdjan</t>
  </si>
  <si>
    <t>Azerbaijan</t>
  </si>
  <si>
    <t>Azerbaiyàn</t>
  </si>
  <si>
    <t>قرغيزستان</t>
  </si>
  <si>
    <t>قرقیزستان</t>
  </si>
  <si>
    <t>IRN</t>
  </si>
  <si>
    <t>Iran</t>
  </si>
  <si>
    <t>Islamic Republic of Iran</t>
  </si>
  <si>
    <t>Iràn</t>
  </si>
  <si>
    <t>تيمور الشرقية</t>
  </si>
  <si>
    <t>UZB</t>
  </si>
  <si>
    <t>تیمور شرقی</t>
  </si>
  <si>
    <t>Ouzbékistan</t>
  </si>
  <si>
    <t>Uzbekistan</t>
  </si>
  <si>
    <t>Uzbekistàn</t>
  </si>
  <si>
    <t>بيرو</t>
  </si>
  <si>
    <t>پرو</t>
  </si>
  <si>
    <t>BHR</t>
  </si>
  <si>
    <t>Bahreïn</t>
  </si>
  <si>
    <t>Bahrain</t>
  </si>
  <si>
    <t>Baréin</t>
  </si>
  <si>
    <t>YEM</t>
  </si>
  <si>
    <t>سيراليون</t>
  </si>
  <si>
    <t>سئیرالئون</t>
  </si>
  <si>
    <t>Yémen</t>
  </si>
  <si>
    <t>Yemen</t>
  </si>
  <si>
    <t>SOM</t>
  </si>
  <si>
    <t>المجر</t>
  </si>
  <si>
    <t>مجارستان</t>
  </si>
  <si>
    <t>Somalie</t>
  </si>
  <si>
    <t>Somalia</t>
  </si>
  <si>
    <t>SAU</t>
  </si>
  <si>
    <t>إسرائيل</t>
  </si>
  <si>
    <t>Arabie saoudite</t>
  </si>
  <si>
    <t>اسرائیل</t>
  </si>
  <si>
    <t>Saudi Arabia</t>
  </si>
  <si>
    <t>Arabia Saudita</t>
  </si>
  <si>
    <t>غينيا بيساو</t>
  </si>
  <si>
    <t>گینه بیسائو</t>
  </si>
  <si>
    <t>LAO</t>
  </si>
  <si>
    <t>Laos</t>
  </si>
  <si>
    <t>Lao People's Democratic Republic</t>
  </si>
  <si>
    <t>صربيا</t>
  </si>
  <si>
    <t>صربستان</t>
  </si>
  <si>
    <t>GNQ</t>
  </si>
  <si>
    <t>Guinée équatoriale</t>
  </si>
  <si>
    <t>Equatorial Guinea</t>
  </si>
  <si>
    <t>Guinea Ecuatorial</t>
  </si>
  <si>
    <t>مولدوفا</t>
  </si>
  <si>
    <t>مولداوی</t>
  </si>
  <si>
    <t>CUB</t>
  </si>
  <si>
    <t>Cuba</t>
  </si>
  <si>
    <t>DJI</t>
  </si>
  <si>
    <t>Djibouti</t>
  </si>
  <si>
    <t>Yibuti</t>
  </si>
  <si>
    <t>SDN</t>
  </si>
  <si>
    <t>Soudan</t>
  </si>
  <si>
    <t>Sudan</t>
  </si>
  <si>
    <t>Sudàn</t>
  </si>
  <si>
    <t>VNM</t>
  </si>
  <si>
    <t>غامبيا</t>
  </si>
  <si>
    <t>Viêt Nam</t>
  </si>
  <si>
    <t>گامبیا</t>
  </si>
  <si>
    <t>Vietnam</t>
  </si>
  <si>
    <t>CHN</t>
  </si>
  <si>
    <t>Chine</t>
  </si>
  <si>
    <t>China</t>
  </si>
  <si>
    <t>SYR</t>
  </si>
  <si>
    <t>Syrie</t>
  </si>
  <si>
    <t>Syrian Arab Republic</t>
  </si>
  <si>
    <t>Siria</t>
  </si>
  <si>
    <t>TKM</t>
  </si>
  <si>
    <t>Turkménistan</t>
  </si>
  <si>
    <t>Turkmenistan</t>
  </si>
  <si>
    <t>Turkmenistàn</t>
  </si>
  <si>
    <t>ليبيريا</t>
  </si>
  <si>
    <t>لیبریا</t>
  </si>
  <si>
    <t>ERI</t>
  </si>
  <si>
    <t>Érythrée</t>
  </si>
  <si>
    <t>Eritrea</t>
  </si>
  <si>
    <t>موريتانيا</t>
  </si>
  <si>
    <t>موریتانی</t>
  </si>
  <si>
    <t>PRK</t>
  </si>
  <si>
    <t>Corée du Nord</t>
  </si>
  <si>
    <t>Democratic People's Republic of Korea</t>
  </si>
  <si>
    <t>Corea del Norte</t>
  </si>
  <si>
    <t>مقدونيا</t>
  </si>
  <si>
    <t>مقدونیه</t>
  </si>
  <si>
    <t>بنين</t>
  </si>
  <si>
    <t>بنین</t>
  </si>
  <si>
    <t>الإكوادور</t>
  </si>
  <si>
    <t>اکواتور</t>
  </si>
  <si>
    <t>المالديف</t>
  </si>
  <si>
    <t>مالدیو</t>
  </si>
  <si>
    <t>باراغواي</t>
  </si>
  <si>
    <t>پاراگوئه</t>
  </si>
  <si>
    <t>كينيا</t>
  </si>
  <si>
    <t>کنیا</t>
  </si>
  <si>
    <t>لبنان</t>
  </si>
  <si>
    <t>أوكرانيا</t>
  </si>
  <si>
    <t>اوکراين</t>
  </si>
  <si>
    <t>موزمبيق</t>
  </si>
  <si>
    <t>موزامبیک</t>
  </si>
  <si>
    <t>الجبل الأسود</t>
  </si>
  <si>
    <t>مونته‌نگرو</t>
  </si>
  <si>
    <t>البرازيل</t>
  </si>
  <si>
    <t>برزیل</t>
  </si>
  <si>
    <t>نيبال</t>
  </si>
  <si>
    <t>نپال</t>
  </si>
  <si>
    <t>غينيا</t>
  </si>
  <si>
    <t>گینه</t>
  </si>
  <si>
    <t>الكويت</t>
  </si>
  <si>
    <t>کویت</t>
  </si>
  <si>
    <t>أنغولا</t>
  </si>
  <si>
    <t>آنگولا</t>
  </si>
  <si>
    <t>أثيوبيا</t>
  </si>
  <si>
    <t>اتیوپی</t>
  </si>
  <si>
    <t>بلغاريا</t>
  </si>
  <si>
    <t>بلغارستان</t>
  </si>
  <si>
    <t>مالي</t>
  </si>
  <si>
    <t>مالی</t>
  </si>
  <si>
    <t>بوليفيا</t>
  </si>
  <si>
    <t>بلیوی</t>
  </si>
  <si>
    <t>نيكاراغوا</t>
  </si>
  <si>
    <t>نیکاراگوئه</t>
  </si>
  <si>
    <t>الغابون</t>
  </si>
  <si>
    <t>گابون</t>
  </si>
  <si>
    <t>غواتيمالا</t>
  </si>
  <si>
    <t>گواتمالا</t>
  </si>
  <si>
    <t>الكونغو</t>
  </si>
  <si>
    <t>کنگو</t>
  </si>
  <si>
    <t>تنزانيا</t>
  </si>
  <si>
    <t>تانزانیا</t>
  </si>
  <si>
    <t>زامبيا</t>
  </si>
  <si>
    <t>زامبیا</t>
  </si>
  <si>
    <t>نيجيريا</t>
  </si>
  <si>
    <t>نیجریه</t>
  </si>
  <si>
    <t>أفغانستان</t>
  </si>
  <si>
    <t>افغانستان</t>
  </si>
  <si>
    <t>تشاد</t>
  </si>
  <si>
    <t>چاد</t>
  </si>
  <si>
    <t>ماليزيا</t>
  </si>
  <si>
    <t>مالزی</t>
  </si>
  <si>
    <t>أندونيسيا</t>
  </si>
  <si>
    <t>اندونزی</t>
  </si>
  <si>
    <t>أوغندا</t>
  </si>
  <si>
    <t>اوگاندا</t>
  </si>
  <si>
    <t>سري لانكا</t>
  </si>
  <si>
    <t>سریلانکا</t>
  </si>
  <si>
    <t>زيمبابوي</t>
  </si>
  <si>
    <t>زیمبابوه</t>
  </si>
  <si>
    <t>قطر</t>
  </si>
  <si>
    <t>كولومبيا</t>
  </si>
  <si>
    <t>کلمبیا</t>
  </si>
  <si>
    <t>Rank2017</t>
  </si>
  <si>
    <t>Rank 2016</t>
  </si>
  <si>
    <t>Score 2016</t>
  </si>
  <si>
    <t xml:space="preserve">Diff Prog Score </t>
  </si>
  <si>
    <t>الأردن</t>
  </si>
  <si>
    <t>اردن</t>
  </si>
  <si>
    <t>ScoreA</t>
  </si>
  <si>
    <t>الكاميرون</t>
  </si>
  <si>
    <t>کامرون</t>
  </si>
  <si>
    <t>عمان</t>
  </si>
  <si>
    <t>الإمارات العربية المتحدة</t>
  </si>
  <si>
    <t>امارات متحده عربی</t>
  </si>
  <si>
    <t>الفلبين</t>
  </si>
  <si>
    <t>فلیپین</t>
  </si>
  <si>
    <t>المغرب</t>
  </si>
  <si>
    <t>مراکش</t>
  </si>
  <si>
    <t>تايلاند</t>
  </si>
  <si>
    <t>تایلند</t>
  </si>
  <si>
    <t>فلسطين</t>
  </si>
  <si>
    <t>فلسطین</t>
  </si>
  <si>
    <t>بورما</t>
  </si>
  <si>
    <t>برمه</t>
  </si>
  <si>
    <t>جمهورية جنوب السودان</t>
  </si>
  <si>
    <t>سودان جنوبی</t>
  </si>
  <si>
    <t>الهند</t>
  </si>
  <si>
    <t>هند</t>
  </si>
  <si>
    <t>الجزائر</t>
  </si>
  <si>
    <t>الجزایر</t>
  </si>
  <si>
    <t>باكستان</t>
  </si>
  <si>
    <t>پاکستان</t>
  </si>
  <si>
    <t>كمبوديا</t>
  </si>
  <si>
    <t>کامبوج</t>
  </si>
  <si>
    <t>المكسيك</t>
  </si>
  <si>
    <t>مکزیک</t>
  </si>
  <si>
    <t>جمهورية أفريقيا الوسطى</t>
  </si>
  <si>
    <t>جمهوری آفریقای مرکزی</t>
  </si>
  <si>
    <t>هندوراس</t>
  </si>
  <si>
    <t>سوازيلاند</t>
  </si>
  <si>
    <t>سویزالند</t>
  </si>
  <si>
    <t>فنزويلا</t>
  </si>
  <si>
    <t>ونزوئلا</t>
  </si>
  <si>
    <t>روسيا</t>
  </si>
  <si>
    <t>روسیه</t>
  </si>
  <si>
    <t>بنغلاديش</t>
  </si>
  <si>
    <t>بنگلادش</t>
  </si>
  <si>
    <t>Singapour</t>
  </si>
  <si>
    <t>سنغافورة</t>
  </si>
  <si>
    <t>سنگاپور</t>
  </si>
  <si>
    <t>بروناي</t>
  </si>
  <si>
    <t>برونی</t>
  </si>
  <si>
    <t>روسيا البيضاء</t>
  </si>
  <si>
    <t>روسیه سفید</t>
  </si>
  <si>
    <t>جمهورية الكونغو الديمقراطية</t>
  </si>
  <si>
    <t>URUGUAY</t>
  </si>
  <si>
    <t>جمهوری دمکراتیک کنگو</t>
  </si>
  <si>
    <t>رواندا</t>
  </si>
  <si>
    <t>روندا</t>
  </si>
  <si>
    <t>العراق</t>
  </si>
  <si>
    <t>عراق</t>
  </si>
  <si>
    <t>تركيا</t>
  </si>
  <si>
    <t>ترکیه</t>
  </si>
  <si>
    <t>كازاخستان</t>
  </si>
  <si>
    <t>قزاقستان</t>
  </si>
  <si>
    <t>بوروندي</t>
  </si>
  <si>
    <t>بروندی</t>
  </si>
  <si>
    <t>أوزبكستان</t>
  </si>
  <si>
    <t>اوزبکستان</t>
  </si>
  <si>
    <t>طاجيكستان</t>
  </si>
  <si>
    <t>تاجیکستان</t>
  </si>
  <si>
    <t>ليبيا</t>
  </si>
  <si>
    <t>لیبی</t>
  </si>
  <si>
    <t>مصر</t>
  </si>
  <si>
    <t>الصومال</t>
  </si>
  <si>
    <t>سومالی</t>
  </si>
  <si>
    <t>غينيا الاستوائية</t>
  </si>
  <si>
    <t>گینه اکوادور</t>
  </si>
  <si>
    <t>أذربيجان</t>
  </si>
  <si>
    <t>آذربایجان</t>
  </si>
  <si>
    <t>البحرين</t>
  </si>
  <si>
    <t>بحرین</t>
  </si>
  <si>
    <t>اليمن</t>
  </si>
  <si>
    <t>یمن</t>
  </si>
  <si>
    <t>كوبا</t>
  </si>
  <si>
    <t>کوبا</t>
  </si>
  <si>
    <t>إيران</t>
  </si>
  <si>
    <t>ایران</t>
  </si>
  <si>
    <t>لاوس</t>
  </si>
  <si>
    <t>لائوس</t>
  </si>
  <si>
    <t>المملكة العربية السعودية</t>
  </si>
  <si>
    <t>عربستان سعودی</t>
  </si>
  <si>
    <t>جيبوتي</t>
  </si>
  <si>
    <t>جیبوتی</t>
  </si>
  <si>
    <t>سوريا</t>
  </si>
  <si>
    <t>سوریه</t>
  </si>
  <si>
    <t>السودان</t>
  </si>
  <si>
    <t>سودان</t>
  </si>
  <si>
    <t>فيتنام</t>
  </si>
  <si>
    <t>ویتنام</t>
  </si>
  <si>
    <t>الصين</t>
  </si>
  <si>
    <t>چین</t>
  </si>
  <si>
    <t>إريتريا</t>
  </si>
  <si>
    <t>اریتره</t>
  </si>
  <si>
    <t>تركمانستان</t>
  </si>
  <si>
    <t>ترکمنستان</t>
  </si>
  <si>
    <t>كوريا الشمالية</t>
  </si>
  <si>
    <t>کره شمالی</t>
  </si>
  <si>
    <t>Rep Dom</t>
  </si>
  <si>
    <t>Rank2016</t>
  </si>
  <si>
    <t>Rank 2015</t>
  </si>
  <si>
    <t>Score 2015</t>
  </si>
  <si>
    <t>Rank2015</t>
  </si>
  <si>
    <t>Rank 2014</t>
  </si>
  <si>
    <t>Score 2014</t>
  </si>
  <si>
    <t>Suède</t>
  </si>
  <si>
    <t>Etats-Unis</t>
  </si>
  <si>
    <t xml:space="preserve">VENEZUELA </t>
  </si>
  <si>
    <t>Pérou</t>
  </si>
  <si>
    <t>Rank2014</t>
  </si>
  <si>
    <t>Rank 2013</t>
  </si>
  <si>
    <t>Score 2013</t>
  </si>
  <si>
    <t>Emirats arabes unis</t>
  </si>
  <si>
    <t>Ethiopie</t>
  </si>
  <si>
    <t>NA</t>
  </si>
  <si>
    <t>Egypte</t>
  </si>
  <si>
    <t>Erythrée</t>
  </si>
  <si>
    <t>Rank2013</t>
  </si>
  <si>
    <t>República Checa</t>
  </si>
  <si>
    <t>Canadá</t>
  </si>
  <si>
    <t>Année</t>
  </si>
  <si>
    <t>Rang</t>
  </si>
  <si>
    <t>Score</t>
  </si>
  <si>
    <t>États-Unis</t>
  </si>
  <si>
    <t>Papúa Nueva Guinea</t>
  </si>
  <si>
    <t>Trinidad-et-Tobago</t>
  </si>
  <si>
    <t>Taiwán</t>
  </si>
  <si>
    <t>Sudáfrica</t>
  </si>
  <si>
    <t>República Centroafricana</t>
  </si>
  <si>
    <t>República del Congo</t>
  </si>
  <si>
    <t>República Dominicana</t>
  </si>
  <si>
    <t>Bután</t>
  </si>
  <si>
    <t>Gabón</t>
  </si>
  <si>
    <t>Guinea-Bisáu</t>
  </si>
  <si>
    <t>Kirguistán</t>
  </si>
  <si>
    <t>Panamá</t>
  </si>
  <si>
    <t>Emiratos Árabes Unidos</t>
  </si>
  <si>
    <t>República de Macedonia</t>
  </si>
  <si>
    <t>Équateur</t>
  </si>
  <si>
    <t>Camerún</t>
  </si>
  <si>
    <t>Tayikistán</t>
  </si>
  <si>
    <t>Sudán del Sur</t>
  </si>
  <si>
    <t>Afganistán</t>
  </si>
  <si>
    <t>Túnez</t>
  </si>
  <si>
    <t>Omán</t>
  </si>
  <si>
    <t>Azerbaiyán</t>
  </si>
  <si>
    <t>Pakistán</t>
  </si>
  <si>
    <t>Kazajistán</t>
  </si>
  <si>
    <t>Uzbekistán</t>
  </si>
  <si>
    <t>Sudán</t>
  </si>
  <si>
    <t>Irán</t>
  </si>
  <si>
    <t>Turkmenistán</t>
  </si>
  <si>
    <t>Somme de Score</t>
  </si>
  <si>
    <t>SCORE</t>
  </si>
  <si>
    <t>https://public.tableau.com/views/EvolClassement2013-18/Tableaudebord1?:embed=y&amp;:display_count=yes&amp;publish=yes</t>
  </si>
  <si>
    <t>RANG</t>
  </si>
  <si>
    <t>https://public.tableau.com/views/Evolutionrang2013-18/Tableaudebord1?:embed=y&amp;:display_count=yes</t>
  </si>
  <si>
    <t>SUM of Rang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</si>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</sst>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name val="Arial"/>
    </font>
    <font>
      <sz val="11"/>
      <name val="Calibri"/>
    </font>
    <font>
      <sz val="11"/>
      <color rgb="FFFF0000"/>
      <name val="Arial"/>
    </font>
    <font>
      <sz val="11"/>
      <name val="Arial"/>
    </font>
    <font>
      <sz val="11"/>
      <color rgb="FFFF0000"/>
      <name val="Arial"/>
    </font>
    <font>
      <sz val="11"/>
      <name val="Calibri"/>
    </font>
    <font>
      <b/>
      <sz val="11"/>
      <name val="Calibri"/>
    </font>
    <font>
      <u/>
      <sz val="11"/>
      <color rgb="FF0000FF"/>
      <name val="Calibri"/>
    </font>
    <font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2" fontId="0" fillId="0" borderId="1" xfId="0" applyNumberFormat="1" applyFont="1" applyBorder="1" applyAlignment="1"/>
    <xf numFmtId="0" fontId="0" fillId="0" borderId="1" xfId="0" applyFont="1" applyBorder="1" applyAlignment="1"/>
    <xf numFmtId="0" fontId="0" fillId="4" borderId="1" xfId="0" applyFont="1" applyFill="1" applyBorder="1" applyAlignment="1">
      <alignment horizontal="right"/>
    </xf>
    <xf numFmtId="2" fontId="0" fillId="4" borderId="1" xfId="0" applyNumberFormat="1" applyFont="1" applyFill="1" applyBorder="1" applyAlignment="1">
      <alignment horizontal="right"/>
    </xf>
    <xf numFmtId="0" fontId="8" fillId="0" borderId="1" xfId="0" applyFont="1" applyBorder="1" applyAlignment="1"/>
    <xf numFmtId="0" fontId="8" fillId="4" borderId="1" xfId="0" applyFont="1" applyFill="1" applyBorder="1"/>
    <xf numFmtId="0" fontId="8" fillId="0" borderId="1" xfId="0" applyFont="1" applyBorder="1"/>
    <xf numFmtId="0" fontId="8" fillId="4" borderId="1" xfId="0" applyFont="1" applyFill="1" applyBorder="1" applyAlignment="1"/>
    <xf numFmtId="1" fontId="0" fillId="0" borderId="1" xfId="0" applyNumberFormat="1" applyFont="1" applyBorder="1"/>
    <xf numFmtId="1" fontId="0" fillId="0" borderId="1" xfId="0" applyNumberFormat="1" applyFont="1" applyBorder="1" applyAlignment="1"/>
    <xf numFmtId="0" fontId="0" fillId="0" borderId="0" xfId="0" applyFont="1"/>
    <xf numFmtId="0" fontId="9" fillId="4" borderId="5" xfId="0" applyFont="1" applyFill="1" applyBorder="1" applyAlignment="1"/>
    <xf numFmtId="0" fontId="8" fillId="5" borderId="7" xfId="0" applyFont="1" applyFill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0" xfId="0" applyNumberFormat="1" applyFont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0" xfId="0" pivotButton="1" applyFont="1" applyAlignment="1"/>
    <xf numFmtId="0" fontId="0" fillId="6" borderId="1" xfId="0" applyFont="1" applyFill="1" applyBorder="1"/>
    <xf numFmtId="0" fontId="0" fillId="7" borderId="1" xfId="0" applyFont="1" applyFill="1" applyBorder="1"/>
    <xf numFmtId="0" fontId="0" fillId="0" borderId="1" xfId="0" applyFont="1" applyFill="1" applyBorder="1"/>
    <xf numFmtId="0" fontId="10" fillId="0" borderId="6" xfId="0" applyFont="1" applyBorder="1" applyAlignment="1"/>
    <xf numFmtId="0" fontId="8" fillId="0" borderId="6" xfId="0" applyFont="1" applyBorder="1"/>
    <xf numFmtId="0" fontId="11" fillId="0" borderId="8" xfId="0" applyFont="1" applyBorder="1" applyAlignment="1"/>
    <xf numFmtId="0" fontId="8" fillId="0" borderId="8" xfId="0" applyFont="1" applyBorder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a Maria Margarita Macaraig" refreshedDate="44153.238783217595" refreshedVersion="6" recordCount="1080" xr:uid="{00000000-000A-0000-FFFF-FFFF0A000000}">
  <cacheSource type="worksheet">
    <worksheetSource ref="N1:Q1081" sheet="Recap Score"/>
  </cacheSource>
  <cacheFields count="4">
    <cacheField name="Zone" numFmtId="0">
      <sharedItems count="6">
        <s v="Afrique"/>
        <s v="Amériques"/>
        <s v="Asie-Pacifique"/>
        <s v="EEAC"/>
        <s v="MENA"/>
        <s v="UE Balkans"/>
      </sharedItems>
    </cacheField>
    <cacheField name="FR_Country" numFmtId="0">
      <sharedItems count="155">
        <s v="Afrique du Sud"/>
        <s v="Angola"/>
        <s v="Bénin"/>
        <s v="Botswana"/>
        <s v="Burkina Faso"/>
        <s v="Burundi"/>
        <s v="Cameroun"/>
        <s v="Cap-Vert"/>
        <s v="Comores"/>
        <s v="Congo"/>
        <s v="Côte d'Ivoire"/>
        <s v="Djibouti"/>
        <s v="Érythrée"/>
        <s v="Éthiopie"/>
        <s v="Gabon"/>
        <s v="Gambie"/>
        <s v="Ghana"/>
        <s v="Guinée"/>
        <s v="Guinée équatoriale"/>
        <s v="Guinée-Bissau"/>
        <s v="Kenya"/>
        <s v="Lesotho"/>
        <s v="Liberia"/>
        <s v="Madagascar"/>
        <s v="Malawi"/>
        <s v="Mali"/>
        <s v="Maurice"/>
        <s v="Mauritanie"/>
        <s v="Mozambique"/>
        <s v="Namibie"/>
        <s v="Niger"/>
        <s v="Nigeria"/>
        <s v="Ouganda"/>
        <s v="RD Congo"/>
        <s v="République centrafricaine"/>
        <s v="Rwanda"/>
        <s v="Sénégal"/>
        <s v="Seychelles"/>
        <s v="Sierra Leone"/>
        <s v="Somalie"/>
        <s v="Soudan"/>
        <s v="Soudan du Sud"/>
        <s v="Swaziland"/>
        <s v="Tanzanie"/>
        <s v="Tchad"/>
        <s v="Togo"/>
        <s v="Zambie"/>
        <s v="Zimbabwe"/>
        <s v="Argentine"/>
        <s v="Bélize"/>
        <s v="Bolivie"/>
        <s v="Brésil"/>
        <s v="Canada"/>
        <s v="Chili"/>
        <s v="Colombie"/>
        <s v="Costa Rica"/>
        <s v="Cuba"/>
        <s v="El Salvador"/>
        <s v="Equateur"/>
        <s v="Etats Unis"/>
        <s v="Guatemala"/>
        <s v="Guyana"/>
        <s v="Haïti"/>
        <s v="Honduras"/>
        <s v="Jamaïque"/>
        <s v="Mexique"/>
        <s v="Nicaragua"/>
        <s v="OECS"/>
        <s v="Panama"/>
        <s v="Paraguay"/>
        <s v="Perou"/>
        <s v="République dominicaine"/>
        <s v="Surinam"/>
        <s v="Trinité-et-Tobago"/>
        <s v="Uruguay"/>
        <s v="Venezuela"/>
        <s v="Afghanistan"/>
        <s v="Australie"/>
        <s v="Bangladesh"/>
        <s v="Bhoutan"/>
        <s v="Birmanie"/>
        <s v="Brunei"/>
        <s v="Cambodge"/>
        <s v="Chine"/>
        <s v="Corée du Nord"/>
        <s v="Corée du Sud"/>
        <s v="Fidji"/>
        <s v="Hong-Kong"/>
        <s v="Inde"/>
        <s v="Indonésie"/>
        <s v="Japon"/>
        <s v="Laos"/>
        <s v="Malaisie"/>
        <s v="Maldives"/>
        <s v="Mongolie"/>
        <s v="Népal"/>
        <s v="Nouvelle-Zélande"/>
        <s v="Pakistan"/>
        <s v="Papouasie-Nouvelle-Guinée"/>
        <s v="Philippines"/>
        <s v="Samoa"/>
        <s v="Singapour"/>
        <s v="Sri Lanka"/>
        <s v="Taïwan"/>
        <s v="Thaïlande"/>
        <s v="Timor-Leste"/>
        <s v="Tonga"/>
        <s v="Viêt Nam"/>
        <s v="Arménie"/>
        <s v="Azerbaïdjan"/>
        <s v="Bélarus"/>
        <s v="Géorgie"/>
        <s v="Kazakhstan"/>
        <s v="Kirghizstan"/>
        <s v="Moldavie"/>
        <s v="Ouzbékistan"/>
        <s v="Russie"/>
        <s v="Tadjikistan"/>
        <s v="Turkménistan"/>
        <s v="Turquie"/>
        <s v="Ukraine"/>
        <s v="Algérie"/>
        <s v="Arabie saoudite"/>
        <s v="Bahreïn"/>
        <s v="Égypte"/>
        <s v="Émirats arabes unis"/>
        <s v="Irak"/>
        <s v="Iran"/>
        <s v="Israël"/>
        <s v="Jordanie"/>
        <s v="Koweït"/>
        <s v="Liban"/>
        <s v="Libye"/>
        <s v="Maroc"/>
        <s v="Oman"/>
        <s v="Palestine"/>
        <s v="Qatar"/>
        <s v="Syrie"/>
        <s v="Tunisie"/>
        <s v="Yémen"/>
        <s v="Albanie"/>
        <s v="Allemagne"/>
        <s v="Andorre"/>
        <s v="Autriche"/>
        <s v="Belgique"/>
        <s v="Bosnie-Herzégovine"/>
        <s v="Bulgarie"/>
        <s v="Chypre"/>
        <s v="Chypre (partie Nord)"/>
        <s v="Croatie"/>
        <s v="Danemark"/>
        <s v="Espagne"/>
        <s v="Estonie"/>
        <s v="Finlande"/>
        <s v="France"/>
      </sharedItems>
    </cacheField>
    <cacheField name="Année" numFmtId="0">
      <sharedItems containsSemiMixedTypes="0" containsString="0" containsNumber="1" containsInteger="1" minValue="2013" maxValue="2019" count="7">
        <n v="2013"/>
        <n v="2014"/>
        <n v="2015"/>
        <n v="2016"/>
        <n v="2017"/>
        <n v="2018"/>
        <n v="2019"/>
      </sharedItems>
    </cacheField>
    <cacheField name="Rang" numFmtId="0">
      <sharedItems containsMixedTypes="1" containsNumber="1" containsInteger="1" minValue="1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a Maria Margarita Macaraig" refreshedDate="44153.238783680557" refreshedVersion="6" recordCount="1440" xr:uid="{00000000-000A-0000-FFFF-FFFF05000000}">
  <cacheSource type="worksheet">
    <worksheetSource ref="A1:E1441" sheet="201320"/>
  </cacheSource>
  <cacheFields count="5">
    <cacheField name="ISO" numFmtId="0">
      <sharedItems/>
    </cacheField>
    <cacheField name="Zone" numFmtId="0">
      <sharedItems/>
    </cacheField>
    <cacheField name="FR_Country" numFmtId="0">
      <sharedItems count="180">
        <s v="Afghanistan"/>
        <s v="Angola"/>
        <s v="Albanie"/>
        <s v="Andorre"/>
        <s v="Émirats arabes unis"/>
        <s v="Argentine"/>
        <s v="Arménie"/>
        <s v="Australie"/>
        <s v="Autriche"/>
        <s v="Azerbaïdjan"/>
        <s v="Burundi"/>
        <s v="Belgique"/>
        <s v="Bénin"/>
        <s v="Burkina Faso"/>
        <s v="Bangladesh"/>
        <s v="Bulgarie"/>
        <s v="Bahreïn"/>
        <s v="Bosnie-Herzégovine"/>
        <s v="Bélarus"/>
        <s v="Bélize"/>
        <s v="Bolivie"/>
        <s v="Brésil"/>
        <s v="Brunei"/>
        <s v="Bhoutan"/>
        <s v="Botswana"/>
        <s v="République centrafricaine"/>
        <s v="Canada"/>
        <s v="Suisse"/>
        <s v="Chili"/>
        <s v="Chine"/>
        <s v="Côte d'Ivoire"/>
        <s v="Cameroun"/>
        <s v="RD Congo"/>
        <s v="Congo"/>
        <s v="Colombie"/>
        <s v="Comores"/>
        <s v="Cap-Vert"/>
        <s v="Costa Rica"/>
        <s v="Chypre (partie Nord)"/>
        <s v="Cuba"/>
        <s v="Chypre"/>
        <s v="République tchèque"/>
        <s v="Allemagne"/>
        <s v="Djibouti"/>
        <s v="Danemark"/>
        <s v="République dominicaine"/>
        <s v="Algérie"/>
        <s v="Equateur"/>
        <s v="Égypte"/>
        <s v="Érythrée"/>
        <s v="Espagne"/>
        <s v="Estonie"/>
        <s v="Éthiopie"/>
        <s v="Finlande"/>
        <s v="Fidji"/>
        <s v="France"/>
        <s v="Gabon"/>
        <s v="Royaume-Uni"/>
        <s v="Géorgie"/>
        <s v="Ghana"/>
        <s v="Guinée"/>
        <s v="Gambie"/>
        <s v="Guinée-Bissau"/>
        <s v="Guinée équatoriale"/>
        <s v="Grèce"/>
        <s v="Guatemala "/>
        <s v="Guyana"/>
        <s v="Hong-Kong"/>
        <s v="Honduras"/>
        <s v="Croatie"/>
        <s v="Haïti"/>
        <s v="Hongrie"/>
        <s v="Indonésie"/>
        <s v="Inde"/>
        <s v="Irlande"/>
        <s v="Iran"/>
        <s v="Irak"/>
        <s v="Islande"/>
        <s v="Israël"/>
        <s v="Italie"/>
        <s v="Jamaïque"/>
        <s v="Jordanie"/>
        <s v="Japon"/>
        <s v="Kazakhstan"/>
        <s v="Kenya"/>
        <s v="Kirghizstan"/>
        <s v="Cambodge"/>
        <s v="Corée du Sud"/>
        <s v="Koweït"/>
        <s v="Laos"/>
        <s v="Liban"/>
        <s v="Liberia"/>
        <s v="Libye"/>
        <s v="Liechtenstein"/>
        <s v="Sri Lanka"/>
        <s v="Lesotho"/>
        <s v="Lituanie"/>
        <s v="Luxembourg"/>
        <s v="Lettonie"/>
        <s v="Maroc"/>
        <s v="Moldavie"/>
        <s v="Madagascar"/>
        <s v="Maldives"/>
        <s v="Mexique"/>
        <s v="Macédoine"/>
        <s v="Mali"/>
        <s v="Malte"/>
        <s v="Birmanie"/>
        <s v="Monténégro"/>
        <s v="Mongolie"/>
        <s v="Mozambique"/>
        <s v="Mauritanie"/>
        <s v="Maurice"/>
        <s v="Malawi"/>
        <s v="Malaisie"/>
        <s v="Namibie"/>
        <s v="Niger"/>
        <s v="Nigeria"/>
        <s v="Nicaragua"/>
        <s v="Pays-Bas"/>
        <s v="Norvège"/>
        <s v="Népal"/>
        <s v="Nouvelle-Zélande"/>
        <s v="Oman"/>
        <s v="Pakistan"/>
        <s v="Panama"/>
        <s v="Perou"/>
        <s v="Philippines"/>
        <s v="Papouasie-Nouvelle-Guinée"/>
        <s v="Pologne"/>
        <s v="Corée du Nord"/>
        <s v="Portugal"/>
        <s v="Paraguay"/>
        <s v="Palestine"/>
        <s v="Qatar"/>
        <s v="Roumanie"/>
        <s v="Russie"/>
        <s v="Rwanda"/>
        <s v="Arabie saoudite"/>
        <s v="Soudan"/>
        <s v="Sénégal"/>
        <s v="Singapour    "/>
        <s v="Sierra Leone"/>
        <s v="El Salvador"/>
        <s v="Somalie"/>
        <s v="Serbie"/>
        <s v="Soudan du Sud"/>
        <s v="Surinam"/>
        <s v="Slovaquie"/>
        <s v="Slovénie"/>
        <s v="Suede"/>
        <s v="Swaziland"/>
        <s v="Seychelles"/>
        <s v="Syrie"/>
        <s v="Tchad"/>
        <s v="Togo"/>
        <s v="Thaïlande"/>
        <s v="Tadjikistan"/>
        <s v="Turkménistan"/>
        <s v="Timor-Leste"/>
        <s v="Tonga"/>
        <s v="Trinité-et-Tobago"/>
        <s v="Tunisie"/>
        <s v="Turquie"/>
        <s v="Taïwan"/>
        <s v="Tanzanie"/>
        <s v="Ouganda"/>
        <s v="Ukraine"/>
        <s v="Uruguay"/>
        <s v="Etats Unis"/>
        <s v="Ouzbékistan"/>
        <s v="Venezuela"/>
        <s v="Viêt Nam"/>
        <s v="Samoa"/>
        <s v="OECS"/>
        <s v="Kosovo"/>
        <s v="Yémen"/>
        <s v="Afrique du Sud"/>
        <s v="Zambie"/>
        <s v="Zimbabwe"/>
      </sharedItems>
    </cacheField>
    <cacheField name="Année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ang" numFmtId="0">
      <sharedItems containsMixedTypes="1" containsNumber="1" containsInteger="1" minValue="1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x v="0"/>
    <n v="52"/>
  </r>
  <r>
    <x v="0"/>
    <x v="0"/>
    <x v="1"/>
    <n v="42"/>
  </r>
  <r>
    <x v="0"/>
    <x v="0"/>
    <x v="2"/>
    <n v="39"/>
  </r>
  <r>
    <x v="0"/>
    <x v="0"/>
    <x v="3"/>
    <n v="39"/>
  </r>
  <r>
    <x v="0"/>
    <x v="0"/>
    <x v="4"/>
    <n v="31"/>
  </r>
  <r>
    <x v="0"/>
    <x v="0"/>
    <x v="5"/>
    <n v="28"/>
  </r>
  <r>
    <x v="0"/>
    <x v="0"/>
    <x v="6"/>
    <n v="31"/>
  </r>
  <r>
    <x v="0"/>
    <x v="1"/>
    <x v="0"/>
    <n v="130"/>
  </r>
  <r>
    <x v="0"/>
    <x v="1"/>
    <x v="1"/>
    <n v="124"/>
  </r>
  <r>
    <x v="0"/>
    <x v="1"/>
    <x v="2"/>
    <n v="123"/>
  </r>
  <r>
    <x v="0"/>
    <x v="1"/>
    <x v="3"/>
    <n v="123"/>
  </r>
  <r>
    <x v="0"/>
    <x v="1"/>
    <x v="4"/>
    <n v="125"/>
  </r>
  <r>
    <x v="0"/>
    <x v="1"/>
    <x v="5"/>
    <n v="121"/>
  </r>
  <r>
    <x v="0"/>
    <x v="1"/>
    <x v="6"/>
    <n v="109"/>
  </r>
  <r>
    <x v="0"/>
    <x v="2"/>
    <x v="0"/>
    <n v="79"/>
  </r>
  <r>
    <x v="0"/>
    <x v="2"/>
    <x v="1"/>
    <n v="75"/>
  </r>
  <r>
    <x v="0"/>
    <x v="2"/>
    <x v="2"/>
    <n v="84"/>
  </r>
  <r>
    <x v="0"/>
    <x v="2"/>
    <x v="3"/>
    <n v="78"/>
  </r>
  <r>
    <x v="0"/>
    <x v="2"/>
    <x v="4"/>
    <n v="78"/>
  </r>
  <r>
    <x v="0"/>
    <x v="2"/>
    <x v="5"/>
    <n v="84"/>
  </r>
  <r>
    <x v="0"/>
    <x v="2"/>
    <x v="6"/>
    <n v="96"/>
  </r>
  <r>
    <x v="0"/>
    <x v="3"/>
    <x v="0"/>
    <n v="40"/>
  </r>
  <r>
    <x v="0"/>
    <x v="3"/>
    <x v="1"/>
    <n v="41"/>
  </r>
  <r>
    <x v="0"/>
    <x v="3"/>
    <x v="2"/>
    <n v="42"/>
  </r>
  <r>
    <x v="0"/>
    <x v="3"/>
    <x v="3"/>
    <n v="43"/>
  </r>
  <r>
    <x v="0"/>
    <x v="3"/>
    <x v="4"/>
    <n v="48"/>
  </r>
  <r>
    <x v="0"/>
    <x v="3"/>
    <x v="5"/>
    <n v="48"/>
  </r>
  <r>
    <x v="0"/>
    <x v="3"/>
    <x v="6"/>
    <n v="44"/>
  </r>
  <r>
    <x v="0"/>
    <x v="4"/>
    <x v="0"/>
    <n v="46"/>
  </r>
  <r>
    <x v="0"/>
    <x v="4"/>
    <x v="1"/>
    <n v="52"/>
  </r>
  <r>
    <x v="0"/>
    <x v="4"/>
    <x v="2"/>
    <n v="46"/>
  </r>
  <r>
    <x v="0"/>
    <x v="4"/>
    <x v="3"/>
    <n v="42"/>
  </r>
  <r>
    <x v="0"/>
    <x v="4"/>
    <x v="4"/>
    <n v="42"/>
  </r>
  <r>
    <x v="0"/>
    <x v="4"/>
    <x v="5"/>
    <n v="41"/>
  </r>
  <r>
    <x v="0"/>
    <x v="4"/>
    <x v="6"/>
    <n v="36"/>
  </r>
  <r>
    <x v="0"/>
    <x v="5"/>
    <x v="0"/>
    <n v="132"/>
  </r>
  <r>
    <x v="0"/>
    <x v="5"/>
    <x v="1"/>
    <n v="142"/>
  </r>
  <r>
    <x v="0"/>
    <x v="5"/>
    <x v="2"/>
    <n v="145"/>
  </r>
  <r>
    <x v="0"/>
    <x v="5"/>
    <x v="3"/>
    <n v="156"/>
  </r>
  <r>
    <x v="0"/>
    <x v="5"/>
    <x v="4"/>
    <n v="160"/>
  </r>
  <r>
    <x v="0"/>
    <x v="5"/>
    <x v="5"/>
    <n v="159"/>
  </r>
  <r>
    <x v="0"/>
    <x v="5"/>
    <x v="6"/>
    <n v="159"/>
  </r>
  <r>
    <x v="0"/>
    <x v="6"/>
    <x v="0"/>
    <n v="120"/>
  </r>
  <r>
    <x v="0"/>
    <x v="6"/>
    <x v="1"/>
    <n v="131"/>
  </r>
  <r>
    <x v="0"/>
    <x v="6"/>
    <x v="2"/>
    <n v="133"/>
  </r>
  <r>
    <x v="0"/>
    <x v="6"/>
    <x v="3"/>
    <n v="126"/>
  </r>
  <r>
    <x v="0"/>
    <x v="6"/>
    <x v="4"/>
    <n v="130"/>
  </r>
  <r>
    <x v="0"/>
    <x v="6"/>
    <x v="5"/>
    <n v="129"/>
  </r>
  <r>
    <x v="0"/>
    <x v="6"/>
    <x v="6"/>
    <n v="131"/>
  </r>
  <r>
    <x v="0"/>
    <x v="7"/>
    <x v="0"/>
    <n v="25"/>
  </r>
  <r>
    <x v="0"/>
    <x v="7"/>
    <x v="1"/>
    <n v="24"/>
  </r>
  <r>
    <x v="0"/>
    <x v="7"/>
    <x v="2"/>
    <n v="36"/>
  </r>
  <r>
    <x v="0"/>
    <x v="7"/>
    <x v="3"/>
    <n v="32"/>
  </r>
  <r>
    <x v="0"/>
    <x v="7"/>
    <x v="4"/>
    <n v="27"/>
  </r>
  <r>
    <x v="0"/>
    <x v="7"/>
    <x v="5"/>
    <n v="29"/>
  </r>
  <r>
    <x v="0"/>
    <x v="7"/>
    <x v="6"/>
    <n v="25"/>
  </r>
  <r>
    <x v="0"/>
    <x v="8"/>
    <x v="0"/>
    <n v="51"/>
  </r>
  <r>
    <x v="0"/>
    <x v="8"/>
    <x v="1"/>
    <n v="53"/>
  </r>
  <r>
    <x v="0"/>
    <x v="8"/>
    <x v="2"/>
    <n v="50"/>
  </r>
  <r>
    <x v="0"/>
    <x v="8"/>
    <x v="3"/>
    <n v="50"/>
  </r>
  <r>
    <x v="0"/>
    <x v="8"/>
    <x v="4"/>
    <n v="44"/>
  </r>
  <r>
    <x v="0"/>
    <x v="8"/>
    <x v="5"/>
    <n v="49"/>
  </r>
  <r>
    <x v="0"/>
    <x v="8"/>
    <x v="6"/>
    <n v="56"/>
  </r>
  <r>
    <x v="0"/>
    <x v="9"/>
    <x v="0"/>
    <n v="76"/>
  </r>
  <r>
    <x v="0"/>
    <x v="9"/>
    <x v="1"/>
    <n v="82"/>
  </r>
  <r>
    <x v="0"/>
    <x v="9"/>
    <x v="2"/>
    <n v="107"/>
  </r>
  <r>
    <x v="0"/>
    <x v="9"/>
    <x v="3"/>
    <n v="115"/>
  </r>
  <r>
    <x v="0"/>
    <x v="9"/>
    <x v="4"/>
    <n v="115"/>
  </r>
  <r>
    <x v="0"/>
    <x v="9"/>
    <x v="5"/>
    <n v="114"/>
  </r>
  <r>
    <x v="0"/>
    <x v="9"/>
    <x v="6"/>
    <n v="117"/>
  </r>
  <r>
    <x v="0"/>
    <x v="10"/>
    <x v="0"/>
    <n v="96"/>
  </r>
  <r>
    <x v="0"/>
    <x v="10"/>
    <x v="1"/>
    <n v="101"/>
  </r>
  <r>
    <x v="0"/>
    <x v="10"/>
    <x v="2"/>
    <n v="86"/>
  </r>
  <r>
    <x v="0"/>
    <x v="10"/>
    <x v="3"/>
    <n v="86"/>
  </r>
  <r>
    <x v="0"/>
    <x v="10"/>
    <x v="4"/>
    <n v="81"/>
  </r>
  <r>
    <x v="0"/>
    <x v="10"/>
    <x v="5"/>
    <n v="82"/>
  </r>
  <r>
    <x v="0"/>
    <x v="10"/>
    <x v="6"/>
    <n v="71"/>
  </r>
  <r>
    <x v="0"/>
    <x v="11"/>
    <x v="0"/>
    <n v="167"/>
  </r>
  <r>
    <x v="0"/>
    <x v="11"/>
    <x v="1"/>
    <n v="169"/>
  </r>
  <r>
    <x v="0"/>
    <x v="11"/>
    <x v="2"/>
    <n v="170"/>
  </r>
  <r>
    <x v="0"/>
    <x v="11"/>
    <x v="3"/>
    <n v="172"/>
  </r>
  <r>
    <x v="0"/>
    <x v="11"/>
    <x v="4"/>
    <n v="172"/>
  </r>
  <r>
    <x v="0"/>
    <x v="11"/>
    <x v="5"/>
    <n v="173"/>
  </r>
  <r>
    <x v="0"/>
    <x v="11"/>
    <x v="6"/>
    <n v="173"/>
  </r>
  <r>
    <x v="0"/>
    <x v="12"/>
    <x v="0"/>
    <n v="179"/>
  </r>
  <r>
    <x v="0"/>
    <x v="12"/>
    <x v="1"/>
    <n v="180"/>
  </r>
  <r>
    <x v="0"/>
    <x v="12"/>
    <x v="2"/>
    <n v="180"/>
  </r>
  <r>
    <x v="0"/>
    <x v="12"/>
    <x v="3"/>
    <n v="180"/>
  </r>
  <r>
    <x v="0"/>
    <x v="12"/>
    <x v="4"/>
    <n v="179"/>
  </r>
  <r>
    <x v="0"/>
    <x v="12"/>
    <x v="5"/>
    <n v="179"/>
  </r>
  <r>
    <x v="0"/>
    <x v="12"/>
    <x v="6"/>
    <n v="178"/>
  </r>
  <r>
    <x v="0"/>
    <x v="13"/>
    <x v="0"/>
    <n v="137"/>
  </r>
  <r>
    <x v="0"/>
    <x v="13"/>
    <x v="1"/>
    <n v="143"/>
  </r>
  <r>
    <x v="0"/>
    <x v="13"/>
    <x v="2"/>
    <n v="142"/>
  </r>
  <r>
    <x v="0"/>
    <x v="13"/>
    <x v="3"/>
    <n v="142"/>
  </r>
  <r>
    <x v="0"/>
    <x v="13"/>
    <x v="4"/>
    <n v="150"/>
  </r>
  <r>
    <x v="0"/>
    <x v="13"/>
    <x v="5"/>
    <n v="150"/>
  </r>
  <r>
    <x v="0"/>
    <x v="13"/>
    <x v="6"/>
    <n v="110"/>
  </r>
  <r>
    <x v="0"/>
    <x v="14"/>
    <x v="0"/>
    <n v="89"/>
  </r>
  <r>
    <x v="0"/>
    <x v="14"/>
    <x v="1"/>
    <n v="98"/>
  </r>
  <r>
    <x v="0"/>
    <x v="14"/>
    <x v="2"/>
    <n v="95"/>
  </r>
  <r>
    <x v="0"/>
    <x v="14"/>
    <x v="3"/>
    <n v="100"/>
  </r>
  <r>
    <x v="0"/>
    <x v="14"/>
    <x v="4"/>
    <n v="108"/>
  </r>
  <r>
    <x v="0"/>
    <x v="14"/>
    <x v="5"/>
    <n v="108"/>
  </r>
  <r>
    <x v="0"/>
    <x v="14"/>
    <x v="6"/>
    <n v="115"/>
  </r>
  <r>
    <x v="0"/>
    <x v="15"/>
    <x v="0"/>
    <n v="152"/>
  </r>
  <r>
    <x v="0"/>
    <x v="15"/>
    <x v="1"/>
    <n v="155"/>
  </r>
  <r>
    <x v="0"/>
    <x v="15"/>
    <x v="2"/>
    <n v="151"/>
  </r>
  <r>
    <x v="0"/>
    <x v="15"/>
    <x v="3"/>
    <n v="145"/>
  </r>
  <r>
    <x v="0"/>
    <x v="15"/>
    <x v="4"/>
    <n v="143"/>
  </r>
  <r>
    <x v="0"/>
    <x v="15"/>
    <x v="5"/>
    <n v="122"/>
  </r>
  <r>
    <x v="0"/>
    <x v="15"/>
    <x v="6"/>
    <n v="92"/>
  </r>
  <r>
    <x v="0"/>
    <x v="16"/>
    <x v="0"/>
    <n v="30"/>
  </r>
  <r>
    <x v="0"/>
    <x v="16"/>
    <x v="1"/>
    <n v="27"/>
  </r>
  <r>
    <x v="0"/>
    <x v="16"/>
    <x v="2"/>
    <n v="22"/>
  </r>
  <r>
    <x v="0"/>
    <x v="16"/>
    <x v="3"/>
    <n v="26"/>
  </r>
  <r>
    <x v="0"/>
    <x v="16"/>
    <x v="4"/>
    <n v="26"/>
  </r>
  <r>
    <x v="0"/>
    <x v="16"/>
    <x v="5"/>
    <n v="23"/>
  </r>
  <r>
    <x v="0"/>
    <x v="16"/>
    <x v="6"/>
    <n v="27"/>
  </r>
  <r>
    <x v="0"/>
    <x v="17"/>
    <x v="0"/>
    <n v="86"/>
  </r>
  <r>
    <x v="0"/>
    <x v="17"/>
    <x v="1"/>
    <n v="102"/>
  </r>
  <r>
    <x v="0"/>
    <x v="17"/>
    <x v="2"/>
    <n v="102"/>
  </r>
  <r>
    <x v="0"/>
    <x v="17"/>
    <x v="3"/>
    <n v="108"/>
  </r>
  <r>
    <x v="0"/>
    <x v="17"/>
    <x v="4"/>
    <n v="101"/>
  </r>
  <r>
    <x v="0"/>
    <x v="17"/>
    <x v="5"/>
    <n v="104"/>
  </r>
  <r>
    <x v="0"/>
    <x v="17"/>
    <x v="6"/>
    <n v="107"/>
  </r>
  <r>
    <x v="0"/>
    <x v="18"/>
    <x v="0"/>
    <n v="166"/>
  </r>
  <r>
    <x v="0"/>
    <x v="18"/>
    <x v="1"/>
    <n v="168"/>
  </r>
  <r>
    <x v="0"/>
    <x v="18"/>
    <x v="2"/>
    <n v="167"/>
  </r>
  <r>
    <x v="0"/>
    <x v="18"/>
    <x v="3"/>
    <n v="168"/>
  </r>
  <r>
    <x v="0"/>
    <x v="18"/>
    <x v="4"/>
    <n v="171"/>
  </r>
  <r>
    <x v="0"/>
    <x v="18"/>
    <x v="5"/>
    <n v="171"/>
  </r>
  <r>
    <x v="0"/>
    <x v="18"/>
    <x v="6"/>
    <n v="165"/>
  </r>
  <r>
    <x v="0"/>
    <x v="19"/>
    <x v="0"/>
    <n v="92"/>
  </r>
  <r>
    <x v="0"/>
    <x v="19"/>
    <x v="1"/>
    <n v="86"/>
  </r>
  <r>
    <x v="0"/>
    <x v="19"/>
    <x v="2"/>
    <n v="81"/>
  </r>
  <r>
    <x v="0"/>
    <x v="19"/>
    <x v="3"/>
    <n v="79"/>
  </r>
  <r>
    <x v="0"/>
    <x v="19"/>
    <x v="4"/>
    <n v="77"/>
  </r>
  <r>
    <x v="0"/>
    <x v="19"/>
    <x v="5"/>
    <n v="83"/>
  </r>
  <r>
    <x v="0"/>
    <x v="19"/>
    <x v="6"/>
    <n v="89"/>
  </r>
  <r>
    <x v="0"/>
    <x v="20"/>
    <x v="0"/>
    <n v="71"/>
  </r>
  <r>
    <x v="0"/>
    <x v="20"/>
    <x v="1"/>
    <n v="90"/>
  </r>
  <r>
    <x v="0"/>
    <x v="20"/>
    <x v="2"/>
    <n v="100"/>
  </r>
  <r>
    <x v="0"/>
    <x v="20"/>
    <x v="3"/>
    <n v="95"/>
  </r>
  <r>
    <x v="0"/>
    <x v="20"/>
    <x v="4"/>
    <n v="95"/>
  </r>
  <r>
    <x v="0"/>
    <x v="20"/>
    <x v="5"/>
    <n v="96"/>
  </r>
  <r>
    <x v="0"/>
    <x v="20"/>
    <x v="6"/>
    <n v="100"/>
  </r>
  <r>
    <x v="0"/>
    <x v="21"/>
    <x v="0"/>
    <n v="81"/>
  </r>
  <r>
    <x v="0"/>
    <x v="21"/>
    <x v="1"/>
    <n v="74"/>
  </r>
  <r>
    <x v="0"/>
    <x v="21"/>
    <x v="2"/>
    <n v="77"/>
  </r>
  <r>
    <x v="0"/>
    <x v="21"/>
    <x v="3"/>
    <n v="73"/>
  </r>
  <r>
    <x v="0"/>
    <x v="21"/>
    <x v="4"/>
    <n v="68"/>
  </r>
  <r>
    <x v="0"/>
    <x v="21"/>
    <x v="5"/>
    <n v="68"/>
  </r>
  <r>
    <x v="0"/>
    <x v="21"/>
    <x v="6"/>
    <n v="78"/>
  </r>
  <r>
    <x v="0"/>
    <x v="22"/>
    <x v="0"/>
    <n v="97"/>
  </r>
  <r>
    <x v="0"/>
    <x v="22"/>
    <x v="1"/>
    <n v="89"/>
  </r>
  <r>
    <x v="0"/>
    <x v="22"/>
    <x v="2"/>
    <n v="89"/>
  </r>
  <r>
    <x v="0"/>
    <x v="22"/>
    <x v="3"/>
    <n v="93"/>
  </r>
  <r>
    <x v="0"/>
    <x v="22"/>
    <x v="4"/>
    <n v="94"/>
  </r>
  <r>
    <x v="0"/>
    <x v="22"/>
    <x v="5"/>
    <n v="89"/>
  </r>
  <r>
    <x v="0"/>
    <x v="22"/>
    <x v="6"/>
    <n v="93"/>
  </r>
  <r>
    <x v="0"/>
    <x v="23"/>
    <x v="0"/>
    <n v="88"/>
  </r>
  <r>
    <x v="0"/>
    <x v="23"/>
    <x v="1"/>
    <n v="81"/>
  </r>
  <r>
    <x v="0"/>
    <x v="23"/>
    <x v="2"/>
    <n v="64"/>
  </r>
  <r>
    <x v="0"/>
    <x v="23"/>
    <x v="3"/>
    <n v="56"/>
  </r>
  <r>
    <x v="0"/>
    <x v="23"/>
    <x v="4"/>
    <n v="57"/>
  </r>
  <r>
    <x v="0"/>
    <x v="23"/>
    <x v="5"/>
    <n v="54"/>
  </r>
  <r>
    <x v="0"/>
    <x v="23"/>
    <x v="6"/>
    <n v="54"/>
  </r>
  <r>
    <x v="0"/>
    <x v="24"/>
    <x v="0"/>
    <n v="75"/>
  </r>
  <r>
    <x v="0"/>
    <x v="24"/>
    <x v="1"/>
    <n v="73"/>
  </r>
  <r>
    <x v="0"/>
    <x v="24"/>
    <x v="2"/>
    <n v="59"/>
  </r>
  <r>
    <x v="0"/>
    <x v="24"/>
    <x v="3"/>
    <n v="66"/>
  </r>
  <r>
    <x v="0"/>
    <x v="24"/>
    <x v="4"/>
    <n v="70"/>
  </r>
  <r>
    <x v="0"/>
    <x v="24"/>
    <x v="5"/>
    <n v="64"/>
  </r>
  <r>
    <x v="0"/>
    <x v="24"/>
    <x v="6"/>
    <n v="68"/>
  </r>
  <r>
    <x v="0"/>
    <x v="25"/>
    <x v="0"/>
    <n v="99"/>
  </r>
  <r>
    <x v="0"/>
    <x v="25"/>
    <x v="1"/>
    <n v="122"/>
  </r>
  <r>
    <x v="0"/>
    <x v="25"/>
    <x v="2"/>
    <n v="118"/>
  </r>
  <r>
    <x v="0"/>
    <x v="25"/>
    <x v="3"/>
    <n v="122"/>
  </r>
  <r>
    <x v="0"/>
    <x v="25"/>
    <x v="4"/>
    <n v="116"/>
  </r>
  <r>
    <x v="0"/>
    <x v="25"/>
    <x v="5"/>
    <n v="115"/>
  </r>
  <r>
    <x v="0"/>
    <x v="25"/>
    <x v="6"/>
    <n v="112"/>
  </r>
  <r>
    <x v="0"/>
    <x v="26"/>
    <x v="0"/>
    <n v="62"/>
  </r>
  <r>
    <x v="0"/>
    <x v="26"/>
    <x v="1"/>
    <n v="70"/>
  </r>
  <r>
    <x v="0"/>
    <x v="26"/>
    <x v="2"/>
    <n v="68"/>
  </r>
  <r>
    <x v="0"/>
    <x v="26"/>
    <x v="3"/>
    <n v="61"/>
  </r>
  <r>
    <x v="0"/>
    <x v="26"/>
    <x v="4"/>
    <n v="56"/>
  </r>
  <r>
    <x v="0"/>
    <x v="26"/>
    <x v="5"/>
    <n v="56"/>
  </r>
  <r>
    <x v="0"/>
    <x v="26"/>
    <x v="6"/>
    <n v="58"/>
  </r>
  <r>
    <x v="0"/>
    <x v="27"/>
    <x v="0"/>
    <n v="67"/>
  </r>
  <r>
    <x v="0"/>
    <x v="27"/>
    <x v="1"/>
    <n v="60"/>
  </r>
  <r>
    <x v="0"/>
    <x v="27"/>
    <x v="2"/>
    <n v="55"/>
  </r>
  <r>
    <x v="0"/>
    <x v="27"/>
    <x v="3"/>
    <n v="48"/>
  </r>
  <r>
    <x v="0"/>
    <x v="27"/>
    <x v="4"/>
    <n v="55"/>
  </r>
  <r>
    <x v="0"/>
    <x v="27"/>
    <x v="5"/>
    <n v="72"/>
  </r>
  <r>
    <x v="0"/>
    <x v="27"/>
    <x v="6"/>
    <n v="94"/>
  </r>
  <r>
    <x v="0"/>
    <x v="28"/>
    <x v="0"/>
    <n v="73"/>
  </r>
  <r>
    <x v="0"/>
    <x v="28"/>
    <x v="1"/>
    <n v="79"/>
  </r>
  <r>
    <x v="0"/>
    <x v="28"/>
    <x v="2"/>
    <n v="85"/>
  </r>
  <r>
    <x v="0"/>
    <x v="28"/>
    <x v="3"/>
    <n v="87"/>
  </r>
  <r>
    <x v="0"/>
    <x v="28"/>
    <x v="4"/>
    <n v="93"/>
  </r>
  <r>
    <x v="0"/>
    <x v="28"/>
    <x v="5"/>
    <n v="99"/>
  </r>
  <r>
    <x v="0"/>
    <x v="28"/>
    <x v="6"/>
    <n v="103"/>
  </r>
  <r>
    <x v="0"/>
    <x v="29"/>
    <x v="0"/>
    <n v="19"/>
  </r>
  <r>
    <x v="0"/>
    <x v="29"/>
    <x v="1"/>
    <n v="22"/>
  </r>
  <r>
    <x v="0"/>
    <x v="29"/>
    <x v="2"/>
    <n v="17"/>
  </r>
  <r>
    <x v="0"/>
    <x v="29"/>
    <x v="3"/>
    <n v="17"/>
  </r>
  <r>
    <x v="0"/>
    <x v="29"/>
    <x v="4"/>
    <n v="24"/>
  </r>
  <r>
    <x v="0"/>
    <x v="29"/>
    <x v="5"/>
    <n v="26"/>
  </r>
  <r>
    <x v="0"/>
    <x v="29"/>
    <x v="6"/>
    <n v="23"/>
  </r>
  <r>
    <x v="0"/>
    <x v="30"/>
    <x v="0"/>
    <n v="43"/>
  </r>
  <r>
    <x v="0"/>
    <x v="30"/>
    <x v="1"/>
    <n v="48"/>
  </r>
  <r>
    <x v="0"/>
    <x v="30"/>
    <x v="2"/>
    <n v="47"/>
  </r>
  <r>
    <x v="0"/>
    <x v="30"/>
    <x v="3"/>
    <n v="52"/>
  </r>
  <r>
    <x v="0"/>
    <x v="30"/>
    <x v="4"/>
    <n v="61"/>
  </r>
  <r>
    <x v="0"/>
    <x v="30"/>
    <x v="5"/>
    <n v="63"/>
  </r>
  <r>
    <x v="0"/>
    <x v="30"/>
    <x v="6"/>
    <n v="66"/>
  </r>
  <r>
    <x v="0"/>
    <x v="31"/>
    <x v="0"/>
    <n v="115"/>
  </r>
  <r>
    <x v="0"/>
    <x v="31"/>
    <x v="1"/>
    <n v="112"/>
  </r>
  <r>
    <x v="0"/>
    <x v="31"/>
    <x v="2"/>
    <n v="111"/>
  </r>
  <r>
    <x v="0"/>
    <x v="31"/>
    <x v="3"/>
    <n v="116"/>
  </r>
  <r>
    <x v="0"/>
    <x v="31"/>
    <x v="4"/>
    <n v="122"/>
  </r>
  <r>
    <x v="0"/>
    <x v="31"/>
    <x v="5"/>
    <n v="119"/>
  </r>
  <r>
    <x v="0"/>
    <x v="31"/>
    <x v="6"/>
    <n v="120"/>
  </r>
  <r>
    <x v="0"/>
    <x v="32"/>
    <x v="0"/>
    <n v="104"/>
  </r>
  <r>
    <x v="0"/>
    <x v="32"/>
    <x v="1"/>
    <n v="110"/>
  </r>
  <r>
    <x v="0"/>
    <x v="32"/>
    <x v="2"/>
    <n v="97"/>
  </r>
  <r>
    <x v="0"/>
    <x v="32"/>
    <x v="3"/>
    <n v="102"/>
  </r>
  <r>
    <x v="0"/>
    <x v="32"/>
    <x v="4"/>
    <n v="112"/>
  </r>
  <r>
    <x v="0"/>
    <x v="32"/>
    <x v="5"/>
    <n v="117"/>
  </r>
  <r>
    <x v="0"/>
    <x v="32"/>
    <x v="6"/>
    <n v="125"/>
  </r>
  <r>
    <x v="0"/>
    <x v="33"/>
    <x v="0"/>
    <n v="142"/>
  </r>
  <r>
    <x v="0"/>
    <x v="33"/>
    <x v="1"/>
    <n v="151"/>
  </r>
  <r>
    <x v="0"/>
    <x v="33"/>
    <x v="2"/>
    <n v="150"/>
  </r>
  <r>
    <x v="0"/>
    <x v="33"/>
    <x v="3"/>
    <n v="152"/>
  </r>
  <r>
    <x v="0"/>
    <x v="33"/>
    <x v="4"/>
    <n v="154"/>
  </r>
  <r>
    <x v="0"/>
    <x v="33"/>
    <x v="5"/>
    <n v="154"/>
  </r>
  <r>
    <x v="0"/>
    <x v="33"/>
    <x v="6"/>
    <n v="154"/>
  </r>
  <r>
    <x v="0"/>
    <x v="34"/>
    <x v="0"/>
    <n v="65"/>
  </r>
  <r>
    <x v="0"/>
    <x v="34"/>
    <x v="1"/>
    <n v="109"/>
  </r>
  <r>
    <x v="0"/>
    <x v="34"/>
    <x v="2"/>
    <n v="110"/>
  </r>
  <r>
    <x v="0"/>
    <x v="34"/>
    <x v="3"/>
    <n v="110"/>
  </r>
  <r>
    <x v="0"/>
    <x v="34"/>
    <x v="4"/>
    <n v="113"/>
  </r>
  <r>
    <x v="0"/>
    <x v="34"/>
    <x v="5"/>
    <n v="112"/>
  </r>
  <r>
    <x v="0"/>
    <x v="34"/>
    <x v="6"/>
    <n v="145"/>
  </r>
  <r>
    <x v="0"/>
    <x v="35"/>
    <x v="0"/>
    <n v="161"/>
  </r>
  <r>
    <x v="0"/>
    <x v="35"/>
    <x v="1"/>
    <n v="162"/>
  </r>
  <r>
    <x v="0"/>
    <x v="35"/>
    <x v="2"/>
    <n v="161"/>
  </r>
  <r>
    <x v="0"/>
    <x v="35"/>
    <x v="3"/>
    <n v="161"/>
  </r>
  <r>
    <x v="0"/>
    <x v="35"/>
    <x v="4"/>
    <n v="159"/>
  </r>
  <r>
    <x v="0"/>
    <x v="35"/>
    <x v="5"/>
    <n v="156"/>
  </r>
  <r>
    <x v="0"/>
    <x v="35"/>
    <x v="6"/>
    <n v="155"/>
  </r>
  <r>
    <x v="0"/>
    <x v="36"/>
    <x v="0"/>
    <n v="59"/>
  </r>
  <r>
    <x v="0"/>
    <x v="36"/>
    <x v="1"/>
    <n v="62"/>
  </r>
  <r>
    <x v="0"/>
    <x v="36"/>
    <x v="2"/>
    <n v="71"/>
  </r>
  <r>
    <x v="0"/>
    <x v="36"/>
    <x v="3"/>
    <n v="65"/>
  </r>
  <r>
    <x v="0"/>
    <x v="36"/>
    <x v="4"/>
    <n v="58"/>
  </r>
  <r>
    <x v="0"/>
    <x v="36"/>
    <x v="5"/>
    <n v="50"/>
  </r>
  <r>
    <x v="0"/>
    <x v="36"/>
    <x v="6"/>
    <n v="49"/>
  </r>
  <r>
    <x v="0"/>
    <x v="37"/>
    <x v="0"/>
    <n v="93"/>
  </r>
  <r>
    <x v="0"/>
    <x v="37"/>
    <x v="1"/>
    <n v="103"/>
  </r>
  <r>
    <x v="0"/>
    <x v="37"/>
    <x v="2"/>
    <n v="96"/>
  </r>
  <r>
    <x v="0"/>
    <x v="37"/>
    <x v="3"/>
    <n v="92"/>
  </r>
  <r>
    <x v="0"/>
    <x v="37"/>
    <x v="4"/>
    <n v="87"/>
  </r>
  <r>
    <x v="0"/>
    <x v="37"/>
    <x v="5"/>
    <n v="85"/>
  </r>
  <r>
    <x v="0"/>
    <x v="37"/>
    <x v="6"/>
    <n v="69"/>
  </r>
  <r>
    <x v="0"/>
    <x v="38"/>
    <x v="0"/>
    <n v="61"/>
  </r>
  <r>
    <x v="0"/>
    <x v="38"/>
    <x v="1"/>
    <n v="72"/>
  </r>
  <r>
    <x v="0"/>
    <x v="38"/>
    <x v="2"/>
    <n v="79"/>
  </r>
  <r>
    <x v="0"/>
    <x v="38"/>
    <x v="3"/>
    <n v="83"/>
  </r>
  <r>
    <x v="0"/>
    <x v="38"/>
    <x v="4"/>
    <n v="85"/>
  </r>
  <r>
    <x v="0"/>
    <x v="38"/>
    <x v="5"/>
    <n v="79"/>
  </r>
  <r>
    <x v="0"/>
    <x v="38"/>
    <x v="6"/>
    <n v="86"/>
  </r>
  <r>
    <x v="0"/>
    <x v="39"/>
    <x v="0"/>
    <n v="175"/>
  </r>
  <r>
    <x v="0"/>
    <x v="39"/>
    <x v="1"/>
    <n v="176"/>
  </r>
  <r>
    <x v="0"/>
    <x v="39"/>
    <x v="2"/>
    <n v="172"/>
  </r>
  <r>
    <x v="0"/>
    <x v="39"/>
    <x v="3"/>
    <n v="167"/>
  </r>
  <r>
    <x v="0"/>
    <x v="39"/>
    <x v="4"/>
    <n v="167"/>
  </r>
  <r>
    <x v="0"/>
    <x v="39"/>
    <x v="5"/>
    <n v="168"/>
  </r>
  <r>
    <x v="0"/>
    <x v="39"/>
    <x v="6"/>
    <n v="164"/>
  </r>
  <r>
    <x v="0"/>
    <x v="40"/>
    <x v="0"/>
    <n v="170"/>
  </r>
  <r>
    <x v="0"/>
    <x v="40"/>
    <x v="1"/>
    <n v="172"/>
  </r>
  <r>
    <x v="0"/>
    <x v="40"/>
    <x v="2"/>
    <n v="174"/>
  </r>
  <r>
    <x v="0"/>
    <x v="40"/>
    <x v="3"/>
    <n v="174"/>
  </r>
  <r>
    <x v="0"/>
    <x v="40"/>
    <x v="4"/>
    <n v="174"/>
  </r>
  <r>
    <x v="0"/>
    <x v="40"/>
    <x v="5"/>
    <n v="174"/>
  </r>
  <r>
    <x v="0"/>
    <x v="40"/>
    <x v="6"/>
    <n v="175"/>
  </r>
  <r>
    <x v="0"/>
    <x v="41"/>
    <x v="0"/>
    <n v="124"/>
  </r>
  <r>
    <x v="0"/>
    <x v="41"/>
    <x v="1"/>
    <n v="119"/>
  </r>
  <r>
    <x v="0"/>
    <x v="41"/>
    <x v="2"/>
    <n v="125"/>
  </r>
  <r>
    <x v="0"/>
    <x v="41"/>
    <x v="3"/>
    <n v="140"/>
  </r>
  <r>
    <x v="0"/>
    <x v="41"/>
    <x v="4"/>
    <n v="145"/>
  </r>
  <r>
    <x v="0"/>
    <x v="41"/>
    <x v="5"/>
    <n v="144"/>
  </r>
  <r>
    <x v="0"/>
    <x v="41"/>
    <x v="6"/>
    <n v="139"/>
  </r>
  <r>
    <x v="0"/>
    <x v="42"/>
    <x v="0"/>
    <n v="155"/>
  </r>
  <r>
    <x v="0"/>
    <x v="42"/>
    <x v="1"/>
    <n v="156"/>
  </r>
  <r>
    <x v="0"/>
    <x v="42"/>
    <x v="2"/>
    <n v="155"/>
  </r>
  <r>
    <x v="0"/>
    <x v="42"/>
    <x v="3"/>
    <n v="153"/>
  </r>
  <r>
    <x v="0"/>
    <x v="42"/>
    <x v="4"/>
    <n v="152"/>
  </r>
  <r>
    <x v="0"/>
    <x v="42"/>
    <x v="5"/>
    <n v="152"/>
  </r>
  <r>
    <x v="0"/>
    <x v="42"/>
    <x v="6"/>
    <n v="147"/>
  </r>
  <r>
    <x v="0"/>
    <x v="43"/>
    <x v="0"/>
    <n v="70"/>
  </r>
  <r>
    <x v="0"/>
    <x v="43"/>
    <x v="1"/>
    <n v="69"/>
  </r>
  <r>
    <x v="0"/>
    <x v="43"/>
    <x v="2"/>
    <n v="75"/>
  </r>
  <r>
    <x v="0"/>
    <x v="43"/>
    <x v="3"/>
    <n v="71"/>
  </r>
  <r>
    <x v="0"/>
    <x v="43"/>
    <x v="4"/>
    <n v="83"/>
  </r>
  <r>
    <x v="0"/>
    <x v="43"/>
    <x v="5"/>
    <n v="93"/>
  </r>
  <r>
    <x v="0"/>
    <x v="43"/>
    <x v="6"/>
    <n v="118"/>
  </r>
  <r>
    <x v="0"/>
    <x v="44"/>
    <x v="0"/>
    <n v="121"/>
  </r>
  <r>
    <x v="0"/>
    <x v="44"/>
    <x v="1"/>
    <n v="139"/>
  </r>
  <r>
    <x v="0"/>
    <x v="44"/>
    <x v="2"/>
    <n v="135"/>
  </r>
  <r>
    <x v="0"/>
    <x v="44"/>
    <x v="3"/>
    <n v="127"/>
  </r>
  <r>
    <x v="0"/>
    <x v="44"/>
    <x v="4"/>
    <n v="121"/>
  </r>
  <r>
    <x v="0"/>
    <x v="44"/>
    <x v="5"/>
    <n v="123"/>
  </r>
  <r>
    <x v="0"/>
    <x v="44"/>
    <x v="6"/>
    <n v="122"/>
  </r>
  <r>
    <x v="0"/>
    <x v="45"/>
    <x v="0"/>
    <n v="83"/>
  </r>
  <r>
    <x v="0"/>
    <x v="45"/>
    <x v="1"/>
    <n v="76"/>
  </r>
  <r>
    <x v="0"/>
    <x v="45"/>
    <x v="2"/>
    <n v="80"/>
  </r>
  <r>
    <x v="0"/>
    <x v="45"/>
    <x v="3"/>
    <n v="88"/>
  </r>
  <r>
    <x v="0"/>
    <x v="45"/>
    <x v="4"/>
    <n v="86"/>
  </r>
  <r>
    <x v="0"/>
    <x v="45"/>
    <x v="5"/>
    <n v="86"/>
  </r>
  <r>
    <x v="0"/>
    <x v="45"/>
    <x v="6"/>
    <n v="76"/>
  </r>
  <r>
    <x v="0"/>
    <x v="46"/>
    <x v="0"/>
    <n v="72"/>
  </r>
  <r>
    <x v="0"/>
    <x v="46"/>
    <x v="1"/>
    <n v="93"/>
  </r>
  <r>
    <x v="0"/>
    <x v="46"/>
    <x v="2"/>
    <n v="113"/>
  </r>
  <r>
    <x v="0"/>
    <x v="46"/>
    <x v="3"/>
    <n v="114"/>
  </r>
  <r>
    <x v="0"/>
    <x v="46"/>
    <x v="4"/>
    <n v="114"/>
  </r>
  <r>
    <x v="0"/>
    <x v="46"/>
    <x v="5"/>
    <n v="113"/>
  </r>
  <r>
    <x v="0"/>
    <x v="46"/>
    <x v="6"/>
    <n v="119"/>
  </r>
  <r>
    <x v="0"/>
    <x v="47"/>
    <x v="0"/>
    <n v="133"/>
  </r>
  <r>
    <x v="0"/>
    <x v="47"/>
    <x v="1"/>
    <n v="135"/>
  </r>
  <r>
    <x v="0"/>
    <x v="47"/>
    <x v="2"/>
    <n v="131"/>
  </r>
  <r>
    <x v="0"/>
    <x v="47"/>
    <x v="3"/>
    <n v="124"/>
  </r>
  <r>
    <x v="0"/>
    <x v="47"/>
    <x v="4"/>
    <n v="128"/>
  </r>
  <r>
    <x v="0"/>
    <x v="47"/>
    <x v="5"/>
    <n v="126"/>
  </r>
  <r>
    <x v="0"/>
    <x v="47"/>
    <x v="6"/>
    <n v="127"/>
  </r>
  <r>
    <x v="1"/>
    <x v="48"/>
    <x v="0"/>
    <n v="54"/>
  </r>
  <r>
    <x v="1"/>
    <x v="48"/>
    <x v="1"/>
    <n v="55"/>
  </r>
  <r>
    <x v="1"/>
    <x v="48"/>
    <x v="2"/>
    <n v="57"/>
  </r>
  <r>
    <x v="1"/>
    <x v="48"/>
    <x v="3"/>
    <n v="54"/>
  </r>
  <r>
    <x v="1"/>
    <x v="48"/>
    <x v="4"/>
    <n v="50"/>
  </r>
  <r>
    <x v="1"/>
    <x v="48"/>
    <x v="5"/>
    <n v="52"/>
  </r>
  <r>
    <x v="1"/>
    <x v="48"/>
    <x v="6"/>
    <n v="57"/>
  </r>
  <r>
    <x v="1"/>
    <x v="49"/>
    <x v="0"/>
    <s v="NA"/>
  </r>
  <r>
    <x v="1"/>
    <x v="49"/>
    <x v="1"/>
    <n v="29"/>
  </r>
  <r>
    <x v="1"/>
    <x v="49"/>
    <x v="2"/>
    <n v="30"/>
  </r>
  <r>
    <x v="1"/>
    <x v="49"/>
    <x v="3"/>
    <n v="36"/>
  </r>
  <r>
    <x v="1"/>
    <x v="49"/>
    <x v="4"/>
    <n v="41"/>
  </r>
  <r>
    <x v="1"/>
    <x v="49"/>
    <x v="5"/>
    <n v="47"/>
  </r>
  <r>
    <x v="1"/>
    <x v="49"/>
    <x v="6"/>
    <n v="53"/>
  </r>
  <r>
    <x v="1"/>
    <x v="50"/>
    <x v="0"/>
    <n v="109"/>
  </r>
  <r>
    <x v="1"/>
    <x v="50"/>
    <x v="1"/>
    <n v="94"/>
  </r>
  <r>
    <x v="1"/>
    <x v="50"/>
    <x v="2"/>
    <n v="94"/>
  </r>
  <r>
    <x v="1"/>
    <x v="50"/>
    <x v="3"/>
    <n v="97"/>
  </r>
  <r>
    <x v="1"/>
    <x v="50"/>
    <x v="4"/>
    <n v="107"/>
  </r>
  <r>
    <x v="1"/>
    <x v="50"/>
    <x v="5"/>
    <n v="110"/>
  </r>
  <r>
    <x v="1"/>
    <x v="50"/>
    <x v="6"/>
    <n v="113"/>
  </r>
  <r>
    <x v="1"/>
    <x v="51"/>
    <x v="0"/>
    <n v="108"/>
  </r>
  <r>
    <x v="1"/>
    <x v="51"/>
    <x v="1"/>
    <n v="111"/>
  </r>
  <r>
    <x v="1"/>
    <x v="51"/>
    <x v="2"/>
    <n v="99"/>
  </r>
  <r>
    <x v="1"/>
    <x v="51"/>
    <x v="3"/>
    <n v="104"/>
  </r>
  <r>
    <x v="1"/>
    <x v="51"/>
    <x v="4"/>
    <n v="103"/>
  </r>
  <r>
    <x v="1"/>
    <x v="51"/>
    <x v="5"/>
    <n v="102"/>
  </r>
  <r>
    <x v="1"/>
    <x v="51"/>
    <x v="6"/>
    <n v="105"/>
  </r>
  <r>
    <x v="1"/>
    <x v="52"/>
    <x v="0"/>
    <n v="20"/>
  </r>
  <r>
    <x v="1"/>
    <x v="52"/>
    <x v="1"/>
    <n v="18"/>
  </r>
  <r>
    <x v="1"/>
    <x v="52"/>
    <x v="2"/>
    <n v="8"/>
  </r>
  <r>
    <x v="1"/>
    <x v="52"/>
    <x v="3"/>
    <n v="18"/>
  </r>
  <r>
    <x v="1"/>
    <x v="52"/>
    <x v="4"/>
    <n v="22"/>
  </r>
  <r>
    <x v="1"/>
    <x v="52"/>
    <x v="5"/>
    <n v="18"/>
  </r>
  <r>
    <x v="1"/>
    <x v="52"/>
    <x v="6"/>
    <n v="18"/>
  </r>
  <r>
    <x v="1"/>
    <x v="53"/>
    <x v="0"/>
    <n v="60"/>
  </r>
  <r>
    <x v="1"/>
    <x v="53"/>
    <x v="1"/>
    <n v="58"/>
  </r>
  <r>
    <x v="1"/>
    <x v="53"/>
    <x v="2"/>
    <n v="43"/>
  </r>
  <r>
    <x v="1"/>
    <x v="53"/>
    <x v="3"/>
    <n v="31"/>
  </r>
  <r>
    <x v="1"/>
    <x v="53"/>
    <x v="4"/>
    <n v="33"/>
  </r>
  <r>
    <x v="1"/>
    <x v="53"/>
    <x v="5"/>
    <n v="38"/>
  </r>
  <r>
    <x v="1"/>
    <x v="53"/>
    <x v="6"/>
    <n v="46"/>
  </r>
  <r>
    <x v="1"/>
    <x v="54"/>
    <x v="0"/>
    <n v="129"/>
  </r>
  <r>
    <x v="1"/>
    <x v="54"/>
    <x v="1"/>
    <n v="126"/>
  </r>
  <r>
    <x v="1"/>
    <x v="54"/>
    <x v="2"/>
    <n v="128"/>
  </r>
  <r>
    <x v="1"/>
    <x v="54"/>
    <x v="3"/>
    <n v="134"/>
  </r>
  <r>
    <x v="1"/>
    <x v="54"/>
    <x v="4"/>
    <n v="129"/>
  </r>
  <r>
    <x v="1"/>
    <x v="54"/>
    <x v="5"/>
    <n v="130"/>
  </r>
  <r>
    <x v="1"/>
    <x v="54"/>
    <x v="6"/>
    <n v="129"/>
  </r>
  <r>
    <x v="1"/>
    <x v="55"/>
    <x v="0"/>
    <n v="18"/>
  </r>
  <r>
    <x v="1"/>
    <x v="55"/>
    <x v="1"/>
    <n v="21"/>
  </r>
  <r>
    <x v="1"/>
    <x v="55"/>
    <x v="2"/>
    <n v="16"/>
  </r>
  <r>
    <x v="1"/>
    <x v="55"/>
    <x v="3"/>
    <n v="6"/>
  </r>
  <r>
    <x v="1"/>
    <x v="55"/>
    <x v="4"/>
    <n v="6"/>
  </r>
  <r>
    <x v="1"/>
    <x v="55"/>
    <x v="5"/>
    <n v="10"/>
  </r>
  <r>
    <x v="1"/>
    <x v="55"/>
    <x v="6"/>
    <n v="10"/>
  </r>
  <r>
    <x v="1"/>
    <x v="56"/>
    <x v="0"/>
    <n v="171"/>
  </r>
  <r>
    <x v="1"/>
    <x v="56"/>
    <x v="1"/>
    <n v="170"/>
  </r>
  <r>
    <x v="1"/>
    <x v="56"/>
    <x v="2"/>
    <n v="169"/>
  </r>
  <r>
    <x v="1"/>
    <x v="56"/>
    <x v="3"/>
    <n v="171"/>
  </r>
  <r>
    <x v="1"/>
    <x v="56"/>
    <x v="4"/>
    <n v="173"/>
  </r>
  <r>
    <x v="1"/>
    <x v="56"/>
    <x v="5"/>
    <n v="172"/>
  </r>
  <r>
    <x v="1"/>
    <x v="56"/>
    <x v="6"/>
    <n v="169"/>
  </r>
  <r>
    <x v="1"/>
    <x v="57"/>
    <x v="0"/>
    <n v="38"/>
  </r>
  <r>
    <x v="1"/>
    <x v="57"/>
    <x v="1"/>
    <n v="38"/>
  </r>
  <r>
    <x v="1"/>
    <x v="57"/>
    <x v="2"/>
    <n v="45"/>
  </r>
  <r>
    <x v="1"/>
    <x v="57"/>
    <x v="3"/>
    <n v="58"/>
  </r>
  <r>
    <x v="1"/>
    <x v="57"/>
    <x v="4"/>
    <n v="62"/>
  </r>
  <r>
    <x v="1"/>
    <x v="57"/>
    <x v="5"/>
    <n v="66"/>
  </r>
  <r>
    <x v="1"/>
    <x v="57"/>
    <x v="6"/>
    <n v="81"/>
  </r>
  <r>
    <x v="1"/>
    <x v="58"/>
    <x v="0"/>
    <n v="119"/>
  </r>
  <r>
    <x v="1"/>
    <x v="58"/>
    <x v="1"/>
    <n v="95"/>
  </r>
  <r>
    <x v="1"/>
    <x v="58"/>
    <x v="2"/>
    <n v="108"/>
  </r>
  <r>
    <x v="1"/>
    <x v="58"/>
    <x v="3"/>
    <n v="109"/>
  </r>
  <r>
    <x v="1"/>
    <x v="58"/>
    <x v="4"/>
    <n v="105"/>
  </r>
  <r>
    <x v="1"/>
    <x v="58"/>
    <x v="5"/>
    <n v="92"/>
  </r>
  <r>
    <x v="1"/>
    <x v="58"/>
    <x v="6"/>
    <n v="97"/>
  </r>
  <r>
    <x v="1"/>
    <x v="59"/>
    <x v="0"/>
    <n v="32"/>
  </r>
  <r>
    <x v="1"/>
    <x v="59"/>
    <x v="1"/>
    <n v="46"/>
  </r>
  <r>
    <x v="1"/>
    <x v="59"/>
    <x v="2"/>
    <n v="49"/>
  </r>
  <r>
    <x v="1"/>
    <x v="59"/>
    <x v="3"/>
    <n v="41"/>
  </r>
  <r>
    <x v="1"/>
    <x v="59"/>
    <x v="4"/>
    <n v="43"/>
  </r>
  <r>
    <x v="1"/>
    <x v="59"/>
    <x v="5"/>
    <n v="45"/>
  </r>
  <r>
    <x v="1"/>
    <x v="59"/>
    <x v="6"/>
    <n v="48"/>
  </r>
  <r>
    <x v="1"/>
    <x v="60"/>
    <x v="0"/>
    <n v="95"/>
  </r>
  <r>
    <x v="1"/>
    <x v="60"/>
    <x v="1"/>
    <n v="125"/>
  </r>
  <r>
    <x v="1"/>
    <x v="60"/>
    <x v="2"/>
    <n v="124"/>
  </r>
  <r>
    <x v="1"/>
    <x v="60"/>
    <x v="3"/>
    <n v="121"/>
  </r>
  <r>
    <x v="1"/>
    <x v="60"/>
    <x v="4"/>
    <n v="118"/>
  </r>
  <r>
    <x v="1"/>
    <x v="60"/>
    <x v="5"/>
    <n v="116"/>
  </r>
  <r>
    <x v="1"/>
    <x v="60"/>
    <x v="6"/>
    <n v="116"/>
  </r>
  <r>
    <x v="1"/>
    <x v="61"/>
    <x v="0"/>
    <n v="69"/>
  </r>
  <r>
    <x v="1"/>
    <x v="61"/>
    <x v="1"/>
    <n v="67"/>
  </r>
  <r>
    <x v="1"/>
    <x v="61"/>
    <x v="2"/>
    <n v="62"/>
  </r>
  <r>
    <x v="1"/>
    <x v="61"/>
    <x v="3"/>
    <n v="57"/>
  </r>
  <r>
    <x v="1"/>
    <x v="61"/>
    <x v="4"/>
    <n v="60"/>
  </r>
  <r>
    <x v="1"/>
    <x v="61"/>
    <x v="5"/>
    <n v="55"/>
  </r>
  <r>
    <x v="1"/>
    <x v="61"/>
    <x v="6"/>
    <n v="51"/>
  </r>
  <r>
    <x v="1"/>
    <x v="62"/>
    <x v="0"/>
    <n v="49"/>
  </r>
  <r>
    <x v="1"/>
    <x v="62"/>
    <x v="1"/>
    <n v="47"/>
  </r>
  <r>
    <x v="1"/>
    <x v="62"/>
    <x v="2"/>
    <n v="53"/>
  </r>
  <r>
    <x v="1"/>
    <x v="62"/>
    <x v="3"/>
    <n v="53"/>
  </r>
  <r>
    <x v="1"/>
    <x v="62"/>
    <x v="4"/>
    <n v="53"/>
  </r>
  <r>
    <x v="1"/>
    <x v="62"/>
    <x v="5"/>
    <n v="60"/>
  </r>
  <r>
    <x v="1"/>
    <x v="62"/>
    <x v="6"/>
    <n v="62"/>
  </r>
  <r>
    <x v="1"/>
    <x v="63"/>
    <x v="0"/>
    <n v="127"/>
  </r>
  <r>
    <x v="1"/>
    <x v="63"/>
    <x v="1"/>
    <n v="129"/>
  </r>
  <r>
    <x v="1"/>
    <x v="63"/>
    <x v="2"/>
    <n v="132"/>
  </r>
  <r>
    <x v="1"/>
    <x v="63"/>
    <x v="3"/>
    <n v="137"/>
  </r>
  <r>
    <x v="1"/>
    <x v="63"/>
    <x v="4"/>
    <n v="140"/>
  </r>
  <r>
    <x v="1"/>
    <x v="63"/>
    <x v="5"/>
    <n v="141"/>
  </r>
  <r>
    <x v="1"/>
    <x v="63"/>
    <x v="6"/>
    <n v="146"/>
  </r>
  <r>
    <x v="1"/>
    <x v="64"/>
    <x v="0"/>
    <n v="13"/>
  </r>
  <r>
    <x v="1"/>
    <x v="64"/>
    <x v="1"/>
    <n v="17"/>
  </r>
  <r>
    <x v="1"/>
    <x v="64"/>
    <x v="2"/>
    <n v="9"/>
  </r>
  <r>
    <x v="1"/>
    <x v="64"/>
    <x v="3"/>
    <n v="10"/>
  </r>
  <r>
    <x v="1"/>
    <x v="64"/>
    <x v="4"/>
    <n v="8"/>
  </r>
  <r>
    <x v="1"/>
    <x v="64"/>
    <x v="5"/>
    <n v="6"/>
  </r>
  <r>
    <x v="1"/>
    <x v="64"/>
    <x v="6"/>
    <n v="8"/>
  </r>
  <r>
    <x v="1"/>
    <x v="65"/>
    <x v="0"/>
    <n v="153"/>
  </r>
  <r>
    <x v="1"/>
    <x v="65"/>
    <x v="1"/>
    <n v="152"/>
  </r>
  <r>
    <x v="1"/>
    <x v="65"/>
    <x v="2"/>
    <n v="148"/>
  </r>
  <r>
    <x v="1"/>
    <x v="65"/>
    <x v="3"/>
    <n v="149"/>
  </r>
  <r>
    <x v="1"/>
    <x v="65"/>
    <x v="4"/>
    <n v="147"/>
  </r>
  <r>
    <x v="1"/>
    <x v="65"/>
    <x v="5"/>
    <n v="147"/>
  </r>
  <r>
    <x v="1"/>
    <x v="65"/>
    <x v="6"/>
    <n v="144"/>
  </r>
  <r>
    <x v="1"/>
    <x v="66"/>
    <x v="0"/>
    <n v="78"/>
  </r>
  <r>
    <x v="1"/>
    <x v="66"/>
    <x v="1"/>
    <n v="71"/>
  </r>
  <r>
    <x v="1"/>
    <x v="66"/>
    <x v="2"/>
    <n v="74"/>
  </r>
  <r>
    <x v="1"/>
    <x v="66"/>
    <x v="3"/>
    <n v="75"/>
  </r>
  <r>
    <x v="1"/>
    <x v="66"/>
    <x v="4"/>
    <n v="92"/>
  </r>
  <r>
    <x v="1"/>
    <x v="66"/>
    <x v="5"/>
    <n v="90"/>
  </r>
  <r>
    <x v="1"/>
    <x v="66"/>
    <x v="6"/>
    <n v="114"/>
  </r>
  <r>
    <x v="1"/>
    <x v="67"/>
    <x v="0"/>
    <n v="34"/>
  </r>
  <r>
    <x v="1"/>
    <x v="67"/>
    <x v="1"/>
    <n v="36"/>
  </r>
  <r>
    <x v="1"/>
    <x v="67"/>
    <x v="2"/>
    <n v="37"/>
  </r>
  <r>
    <x v="1"/>
    <x v="67"/>
    <x v="3"/>
    <n v="30"/>
  </r>
  <r>
    <x v="1"/>
    <x v="67"/>
    <x v="4"/>
    <n v="38"/>
  </r>
  <r>
    <x v="1"/>
    <x v="67"/>
    <x v="5"/>
    <n v="35"/>
  </r>
  <r>
    <x v="1"/>
    <x v="67"/>
    <x v="6"/>
    <n v="50"/>
  </r>
  <r>
    <x v="1"/>
    <x v="68"/>
    <x v="0"/>
    <n v="111"/>
  </r>
  <r>
    <x v="1"/>
    <x v="68"/>
    <x v="1"/>
    <n v="87"/>
  </r>
  <r>
    <x v="1"/>
    <x v="68"/>
    <x v="2"/>
    <n v="83"/>
  </r>
  <r>
    <x v="1"/>
    <x v="68"/>
    <x v="3"/>
    <n v="91"/>
  </r>
  <r>
    <x v="1"/>
    <x v="68"/>
    <x v="4"/>
    <n v="96"/>
  </r>
  <r>
    <x v="1"/>
    <x v="68"/>
    <x v="5"/>
    <n v="91"/>
  </r>
  <r>
    <x v="1"/>
    <x v="68"/>
    <x v="6"/>
    <n v="79"/>
  </r>
  <r>
    <x v="1"/>
    <x v="69"/>
    <x v="0"/>
    <n v="91"/>
  </r>
  <r>
    <x v="1"/>
    <x v="69"/>
    <x v="1"/>
    <n v="105"/>
  </r>
  <r>
    <x v="1"/>
    <x v="69"/>
    <x v="2"/>
    <n v="109"/>
  </r>
  <r>
    <x v="1"/>
    <x v="69"/>
    <x v="3"/>
    <n v="111"/>
  </r>
  <r>
    <x v="1"/>
    <x v="69"/>
    <x v="4"/>
    <n v="110"/>
  </r>
  <r>
    <x v="1"/>
    <x v="69"/>
    <x v="5"/>
    <n v="107"/>
  </r>
  <r>
    <x v="1"/>
    <x v="69"/>
    <x v="6"/>
    <n v="99"/>
  </r>
  <r>
    <x v="1"/>
    <x v="70"/>
    <x v="0"/>
    <n v="105"/>
  </r>
  <r>
    <x v="1"/>
    <x v="70"/>
    <x v="1"/>
    <n v="104"/>
  </r>
  <r>
    <x v="1"/>
    <x v="70"/>
    <x v="2"/>
    <n v="92"/>
  </r>
  <r>
    <x v="1"/>
    <x v="70"/>
    <x v="3"/>
    <n v="84"/>
  </r>
  <r>
    <x v="1"/>
    <x v="70"/>
    <x v="4"/>
    <n v="90"/>
  </r>
  <r>
    <x v="1"/>
    <x v="70"/>
    <x v="5"/>
    <n v="88"/>
  </r>
  <r>
    <x v="1"/>
    <x v="70"/>
    <x v="6"/>
    <n v="85"/>
  </r>
  <r>
    <x v="1"/>
    <x v="71"/>
    <x v="0"/>
    <n v="80"/>
  </r>
  <r>
    <x v="1"/>
    <x v="71"/>
    <x v="1"/>
    <n v="68"/>
  </r>
  <r>
    <x v="1"/>
    <x v="71"/>
    <x v="2"/>
    <n v="63"/>
  </r>
  <r>
    <x v="1"/>
    <x v="71"/>
    <x v="3"/>
    <n v="62"/>
  </r>
  <r>
    <x v="1"/>
    <x v="71"/>
    <x v="4"/>
    <n v="59"/>
  </r>
  <r>
    <x v="1"/>
    <x v="71"/>
    <x v="5"/>
    <n v="59"/>
  </r>
  <r>
    <x v="1"/>
    <x v="71"/>
    <x v="6"/>
    <n v="55"/>
  </r>
  <r>
    <x v="1"/>
    <x v="72"/>
    <x v="0"/>
    <n v="31"/>
  </r>
  <r>
    <x v="1"/>
    <x v="72"/>
    <x v="1"/>
    <n v="31"/>
  </r>
  <r>
    <x v="1"/>
    <x v="72"/>
    <x v="2"/>
    <n v="29"/>
  </r>
  <r>
    <x v="1"/>
    <x v="72"/>
    <x v="3"/>
    <n v="22"/>
  </r>
  <r>
    <x v="1"/>
    <x v="72"/>
    <x v="4"/>
    <n v="20"/>
  </r>
  <r>
    <x v="1"/>
    <x v="72"/>
    <x v="5"/>
    <n v="21"/>
  </r>
  <r>
    <x v="1"/>
    <x v="72"/>
    <x v="6"/>
    <n v="20"/>
  </r>
  <r>
    <x v="1"/>
    <x v="73"/>
    <x v="0"/>
    <n v="44"/>
  </r>
  <r>
    <x v="1"/>
    <x v="73"/>
    <x v="1"/>
    <n v="43"/>
  </r>
  <r>
    <x v="1"/>
    <x v="73"/>
    <x v="2"/>
    <n v="41"/>
  </r>
  <r>
    <x v="1"/>
    <x v="73"/>
    <x v="3"/>
    <n v="44"/>
  </r>
  <r>
    <x v="1"/>
    <x v="73"/>
    <x v="4"/>
    <n v="34"/>
  </r>
  <r>
    <x v="1"/>
    <x v="73"/>
    <x v="5"/>
    <n v="39"/>
  </r>
  <r>
    <x v="1"/>
    <x v="73"/>
    <x v="6"/>
    <n v="39"/>
  </r>
  <r>
    <x v="1"/>
    <x v="74"/>
    <x v="0"/>
    <n v="27"/>
  </r>
  <r>
    <x v="1"/>
    <x v="74"/>
    <x v="1"/>
    <n v="26"/>
  </r>
  <r>
    <x v="1"/>
    <x v="74"/>
    <x v="2"/>
    <n v="23"/>
  </r>
  <r>
    <x v="1"/>
    <x v="74"/>
    <x v="3"/>
    <n v="20"/>
  </r>
  <r>
    <x v="1"/>
    <x v="74"/>
    <x v="4"/>
    <n v="25"/>
  </r>
  <r>
    <x v="1"/>
    <x v="74"/>
    <x v="5"/>
    <n v="20"/>
  </r>
  <r>
    <x v="1"/>
    <x v="74"/>
    <x v="6"/>
    <n v="19"/>
  </r>
  <r>
    <x v="1"/>
    <x v="75"/>
    <x v="0"/>
    <n v="117"/>
  </r>
  <r>
    <x v="1"/>
    <x v="75"/>
    <x v="1"/>
    <n v="116"/>
  </r>
  <r>
    <x v="1"/>
    <x v="75"/>
    <x v="2"/>
    <n v="137"/>
  </r>
  <r>
    <x v="1"/>
    <x v="75"/>
    <x v="3"/>
    <n v="139"/>
  </r>
  <r>
    <x v="1"/>
    <x v="75"/>
    <x v="4"/>
    <n v="137"/>
  </r>
  <r>
    <x v="1"/>
    <x v="75"/>
    <x v="5"/>
    <n v="143"/>
  </r>
  <r>
    <x v="1"/>
    <x v="75"/>
    <x v="6"/>
    <n v="148"/>
  </r>
  <r>
    <x v="2"/>
    <x v="76"/>
    <x v="0"/>
    <n v="128"/>
  </r>
  <r>
    <x v="2"/>
    <x v="76"/>
    <x v="1"/>
    <n v="128"/>
  </r>
  <r>
    <x v="2"/>
    <x v="76"/>
    <x v="2"/>
    <n v="122"/>
  </r>
  <r>
    <x v="2"/>
    <x v="76"/>
    <x v="3"/>
    <n v="120"/>
  </r>
  <r>
    <x v="2"/>
    <x v="76"/>
    <x v="4"/>
    <n v="120"/>
  </r>
  <r>
    <x v="2"/>
    <x v="76"/>
    <x v="5"/>
    <n v="118"/>
  </r>
  <r>
    <x v="2"/>
    <x v="76"/>
    <x v="6"/>
    <n v="121"/>
  </r>
  <r>
    <x v="2"/>
    <x v="77"/>
    <x v="0"/>
    <n v="26"/>
  </r>
  <r>
    <x v="2"/>
    <x v="77"/>
    <x v="1"/>
    <n v="28"/>
  </r>
  <r>
    <x v="2"/>
    <x v="77"/>
    <x v="2"/>
    <n v="25"/>
  </r>
  <r>
    <x v="2"/>
    <x v="77"/>
    <x v="3"/>
    <n v="25"/>
  </r>
  <r>
    <x v="2"/>
    <x v="77"/>
    <x v="4"/>
    <n v="19"/>
  </r>
  <r>
    <x v="2"/>
    <x v="77"/>
    <x v="5"/>
    <n v="19"/>
  </r>
  <r>
    <x v="2"/>
    <x v="77"/>
    <x v="6"/>
    <n v="21"/>
  </r>
  <r>
    <x v="2"/>
    <x v="78"/>
    <x v="0"/>
    <n v="144"/>
  </r>
  <r>
    <x v="2"/>
    <x v="78"/>
    <x v="1"/>
    <n v="146"/>
  </r>
  <r>
    <x v="2"/>
    <x v="78"/>
    <x v="2"/>
    <n v="146"/>
  </r>
  <r>
    <x v="2"/>
    <x v="78"/>
    <x v="3"/>
    <n v="144"/>
  </r>
  <r>
    <x v="2"/>
    <x v="78"/>
    <x v="4"/>
    <n v="146"/>
  </r>
  <r>
    <x v="2"/>
    <x v="78"/>
    <x v="5"/>
    <n v="146"/>
  </r>
  <r>
    <x v="2"/>
    <x v="78"/>
    <x v="6"/>
    <n v="150"/>
  </r>
  <r>
    <x v="2"/>
    <x v="79"/>
    <x v="0"/>
    <n v="82"/>
  </r>
  <r>
    <x v="2"/>
    <x v="79"/>
    <x v="1"/>
    <n v="92"/>
  </r>
  <r>
    <x v="2"/>
    <x v="79"/>
    <x v="2"/>
    <n v="104"/>
  </r>
  <r>
    <x v="2"/>
    <x v="79"/>
    <x v="3"/>
    <n v="94"/>
  </r>
  <r>
    <x v="2"/>
    <x v="79"/>
    <x v="4"/>
    <n v="84"/>
  </r>
  <r>
    <x v="2"/>
    <x v="79"/>
    <x v="5"/>
    <n v="94"/>
  </r>
  <r>
    <x v="2"/>
    <x v="79"/>
    <x v="6"/>
    <n v="80"/>
  </r>
  <r>
    <x v="2"/>
    <x v="80"/>
    <x v="0"/>
    <n v="151"/>
  </r>
  <r>
    <x v="2"/>
    <x v="80"/>
    <x v="1"/>
    <n v="145"/>
  </r>
  <r>
    <x v="2"/>
    <x v="80"/>
    <x v="2"/>
    <n v="144"/>
  </r>
  <r>
    <x v="2"/>
    <x v="80"/>
    <x v="3"/>
    <n v="143"/>
  </r>
  <r>
    <x v="2"/>
    <x v="80"/>
    <x v="4"/>
    <n v="131"/>
  </r>
  <r>
    <x v="2"/>
    <x v="80"/>
    <x v="5"/>
    <n v="137"/>
  </r>
  <r>
    <x v="2"/>
    <x v="80"/>
    <x v="6"/>
    <n v="138"/>
  </r>
  <r>
    <x v="2"/>
    <x v="81"/>
    <x v="0"/>
    <n v="122"/>
  </r>
  <r>
    <x v="2"/>
    <x v="81"/>
    <x v="1"/>
    <n v="117"/>
  </r>
  <r>
    <x v="2"/>
    <x v="81"/>
    <x v="2"/>
    <n v="121"/>
  </r>
  <r>
    <x v="2"/>
    <x v="81"/>
    <x v="3"/>
    <n v="155"/>
  </r>
  <r>
    <x v="2"/>
    <x v="81"/>
    <x v="4"/>
    <n v="156"/>
  </r>
  <r>
    <x v="2"/>
    <x v="81"/>
    <x v="5"/>
    <n v="153"/>
  </r>
  <r>
    <x v="2"/>
    <x v="81"/>
    <x v="6"/>
    <n v="152"/>
  </r>
  <r>
    <x v="2"/>
    <x v="82"/>
    <x v="0"/>
    <n v="143"/>
  </r>
  <r>
    <x v="2"/>
    <x v="82"/>
    <x v="1"/>
    <n v="144"/>
  </r>
  <r>
    <x v="2"/>
    <x v="82"/>
    <x v="2"/>
    <n v="139"/>
  </r>
  <r>
    <x v="2"/>
    <x v="82"/>
    <x v="3"/>
    <n v="128"/>
  </r>
  <r>
    <x v="2"/>
    <x v="82"/>
    <x v="4"/>
    <n v="132"/>
  </r>
  <r>
    <x v="2"/>
    <x v="82"/>
    <x v="5"/>
    <n v="142"/>
  </r>
  <r>
    <x v="2"/>
    <x v="82"/>
    <x v="6"/>
    <n v="143"/>
  </r>
  <r>
    <x v="2"/>
    <x v="83"/>
    <x v="0"/>
    <n v="173"/>
  </r>
  <r>
    <x v="2"/>
    <x v="83"/>
    <x v="1"/>
    <n v="175"/>
  </r>
  <r>
    <x v="2"/>
    <x v="83"/>
    <x v="2"/>
    <n v="176"/>
  </r>
  <r>
    <x v="2"/>
    <x v="83"/>
    <x v="3"/>
    <n v="176"/>
  </r>
  <r>
    <x v="2"/>
    <x v="83"/>
    <x v="4"/>
    <n v="176"/>
  </r>
  <r>
    <x v="2"/>
    <x v="83"/>
    <x v="5"/>
    <n v="176"/>
  </r>
  <r>
    <x v="2"/>
    <x v="83"/>
    <x v="6"/>
    <n v="177"/>
  </r>
  <r>
    <x v="2"/>
    <x v="84"/>
    <x v="0"/>
    <n v="178"/>
  </r>
  <r>
    <x v="2"/>
    <x v="84"/>
    <x v="1"/>
    <n v="179"/>
  </r>
  <r>
    <x v="2"/>
    <x v="84"/>
    <x v="2"/>
    <n v="179"/>
  </r>
  <r>
    <x v="2"/>
    <x v="84"/>
    <x v="3"/>
    <n v="179"/>
  </r>
  <r>
    <x v="2"/>
    <x v="84"/>
    <x v="4"/>
    <n v="180"/>
  </r>
  <r>
    <x v="2"/>
    <x v="84"/>
    <x v="5"/>
    <n v="180"/>
  </r>
  <r>
    <x v="2"/>
    <x v="84"/>
    <x v="6"/>
    <n v="179"/>
  </r>
  <r>
    <x v="2"/>
    <x v="85"/>
    <x v="0"/>
    <n v="50"/>
  </r>
  <r>
    <x v="2"/>
    <x v="85"/>
    <x v="1"/>
    <n v="57"/>
  </r>
  <r>
    <x v="2"/>
    <x v="85"/>
    <x v="2"/>
    <n v="60"/>
  </r>
  <r>
    <x v="2"/>
    <x v="85"/>
    <x v="3"/>
    <n v="70"/>
  </r>
  <r>
    <x v="2"/>
    <x v="85"/>
    <x v="4"/>
    <n v="63"/>
  </r>
  <r>
    <x v="2"/>
    <x v="85"/>
    <x v="5"/>
    <n v="43"/>
  </r>
  <r>
    <x v="2"/>
    <x v="85"/>
    <x v="6"/>
    <n v="41"/>
  </r>
  <r>
    <x v="2"/>
    <x v="86"/>
    <x v="0"/>
    <n v="107"/>
  </r>
  <r>
    <x v="2"/>
    <x v="86"/>
    <x v="1"/>
    <n v="107"/>
  </r>
  <r>
    <x v="2"/>
    <x v="86"/>
    <x v="2"/>
    <n v="93"/>
  </r>
  <r>
    <x v="2"/>
    <x v="86"/>
    <x v="3"/>
    <n v="80"/>
  </r>
  <r>
    <x v="2"/>
    <x v="86"/>
    <x v="4"/>
    <n v="67"/>
  </r>
  <r>
    <x v="2"/>
    <x v="86"/>
    <x v="5"/>
    <n v="57"/>
  </r>
  <r>
    <x v="2"/>
    <x v="86"/>
    <x v="6"/>
    <n v="52"/>
  </r>
  <r>
    <x v="2"/>
    <x v="87"/>
    <x v="0"/>
    <n v="58"/>
  </r>
  <r>
    <x v="2"/>
    <x v="87"/>
    <x v="1"/>
    <n v="61"/>
  </r>
  <r>
    <x v="2"/>
    <x v="87"/>
    <x v="2"/>
    <n v="70"/>
  </r>
  <r>
    <x v="2"/>
    <x v="87"/>
    <x v="3"/>
    <n v="69"/>
  </r>
  <r>
    <x v="2"/>
    <x v="87"/>
    <x v="4"/>
    <n v="73"/>
  </r>
  <r>
    <x v="2"/>
    <x v="87"/>
    <x v="5"/>
    <n v="70"/>
  </r>
  <r>
    <x v="2"/>
    <x v="87"/>
    <x v="6"/>
    <n v="73"/>
  </r>
  <r>
    <x v="2"/>
    <x v="88"/>
    <x v="0"/>
    <n v="140"/>
  </r>
  <r>
    <x v="2"/>
    <x v="88"/>
    <x v="1"/>
    <n v="140"/>
  </r>
  <r>
    <x v="2"/>
    <x v="88"/>
    <x v="2"/>
    <n v="136"/>
  </r>
  <r>
    <x v="2"/>
    <x v="88"/>
    <x v="3"/>
    <n v="133"/>
  </r>
  <r>
    <x v="2"/>
    <x v="88"/>
    <x v="4"/>
    <n v="136"/>
  </r>
  <r>
    <x v="2"/>
    <x v="88"/>
    <x v="5"/>
    <n v="138"/>
  </r>
  <r>
    <x v="2"/>
    <x v="88"/>
    <x v="6"/>
    <n v="140"/>
  </r>
  <r>
    <x v="2"/>
    <x v="89"/>
    <x v="0"/>
    <n v="139"/>
  </r>
  <r>
    <x v="2"/>
    <x v="89"/>
    <x v="1"/>
    <n v="132"/>
  </r>
  <r>
    <x v="2"/>
    <x v="89"/>
    <x v="2"/>
    <n v="138"/>
  </r>
  <r>
    <x v="2"/>
    <x v="89"/>
    <x v="3"/>
    <n v="130"/>
  </r>
  <r>
    <x v="2"/>
    <x v="89"/>
    <x v="4"/>
    <n v="124"/>
  </r>
  <r>
    <x v="2"/>
    <x v="89"/>
    <x v="5"/>
    <n v="124"/>
  </r>
  <r>
    <x v="2"/>
    <x v="89"/>
    <x v="6"/>
    <n v="124"/>
  </r>
  <r>
    <x v="2"/>
    <x v="90"/>
    <x v="0"/>
    <n v="53"/>
  </r>
  <r>
    <x v="2"/>
    <x v="90"/>
    <x v="1"/>
    <n v="59"/>
  </r>
  <r>
    <x v="2"/>
    <x v="90"/>
    <x v="2"/>
    <n v="61"/>
  </r>
  <r>
    <x v="2"/>
    <x v="90"/>
    <x v="3"/>
    <n v="72"/>
  </r>
  <r>
    <x v="2"/>
    <x v="90"/>
    <x v="4"/>
    <n v="72"/>
  </r>
  <r>
    <x v="2"/>
    <x v="90"/>
    <x v="5"/>
    <n v="67"/>
  </r>
  <r>
    <x v="2"/>
    <x v="90"/>
    <x v="6"/>
    <n v="67"/>
  </r>
  <r>
    <x v="2"/>
    <x v="91"/>
    <x v="0"/>
    <n v="168"/>
  </r>
  <r>
    <x v="2"/>
    <x v="91"/>
    <x v="1"/>
    <n v="171"/>
  </r>
  <r>
    <x v="2"/>
    <x v="91"/>
    <x v="2"/>
    <n v="171"/>
  </r>
  <r>
    <x v="2"/>
    <x v="91"/>
    <x v="3"/>
    <n v="173"/>
  </r>
  <r>
    <x v="2"/>
    <x v="91"/>
    <x v="4"/>
    <n v="170"/>
  </r>
  <r>
    <x v="2"/>
    <x v="91"/>
    <x v="5"/>
    <n v="170"/>
  </r>
  <r>
    <x v="2"/>
    <x v="91"/>
    <x v="6"/>
    <n v="171"/>
  </r>
  <r>
    <x v="2"/>
    <x v="92"/>
    <x v="0"/>
    <n v="145"/>
  </r>
  <r>
    <x v="2"/>
    <x v="92"/>
    <x v="1"/>
    <n v="147"/>
  </r>
  <r>
    <x v="2"/>
    <x v="92"/>
    <x v="2"/>
    <n v="147"/>
  </r>
  <r>
    <x v="2"/>
    <x v="92"/>
    <x v="3"/>
    <n v="146"/>
  </r>
  <r>
    <x v="2"/>
    <x v="92"/>
    <x v="4"/>
    <n v="144"/>
  </r>
  <r>
    <x v="2"/>
    <x v="92"/>
    <x v="5"/>
    <n v="145"/>
  </r>
  <r>
    <x v="2"/>
    <x v="92"/>
    <x v="6"/>
    <n v="123"/>
  </r>
  <r>
    <x v="2"/>
    <x v="93"/>
    <x v="0"/>
    <n v="103"/>
  </r>
  <r>
    <x v="2"/>
    <x v="93"/>
    <x v="1"/>
    <n v="108"/>
  </r>
  <r>
    <x v="2"/>
    <x v="93"/>
    <x v="2"/>
    <n v="112"/>
  </r>
  <r>
    <x v="2"/>
    <x v="93"/>
    <x v="3"/>
    <n v="112"/>
  </r>
  <r>
    <x v="2"/>
    <x v="93"/>
    <x v="4"/>
    <n v="117"/>
  </r>
  <r>
    <x v="2"/>
    <x v="93"/>
    <x v="5"/>
    <n v="120"/>
  </r>
  <r>
    <x v="2"/>
    <x v="93"/>
    <x v="6"/>
    <n v="98"/>
  </r>
  <r>
    <x v="2"/>
    <x v="94"/>
    <x v="0"/>
    <n v="98"/>
  </r>
  <r>
    <x v="2"/>
    <x v="94"/>
    <x v="1"/>
    <n v="88"/>
  </r>
  <r>
    <x v="2"/>
    <x v="94"/>
    <x v="2"/>
    <n v="54"/>
  </r>
  <r>
    <x v="2"/>
    <x v="94"/>
    <x v="3"/>
    <n v="60"/>
  </r>
  <r>
    <x v="2"/>
    <x v="94"/>
    <x v="4"/>
    <n v="69"/>
  </r>
  <r>
    <x v="2"/>
    <x v="94"/>
    <x v="5"/>
    <n v="71"/>
  </r>
  <r>
    <x v="2"/>
    <x v="94"/>
    <x v="6"/>
    <n v="70"/>
  </r>
  <r>
    <x v="2"/>
    <x v="95"/>
    <x v="0"/>
    <n v="118"/>
  </r>
  <r>
    <x v="2"/>
    <x v="95"/>
    <x v="1"/>
    <n v="120"/>
  </r>
  <r>
    <x v="2"/>
    <x v="95"/>
    <x v="2"/>
    <n v="105"/>
  </r>
  <r>
    <x v="2"/>
    <x v="95"/>
    <x v="3"/>
    <n v="105"/>
  </r>
  <r>
    <x v="2"/>
    <x v="95"/>
    <x v="4"/>
    <n v="100"/>
  </r>
  <r>
    <x v="2"/>
    <x v="95"/>
    <x v="5"/>
    <n v="106"/>
  </r>
  <r>
    <x v="2"/>
    <x v="95"/>
    <x v="6"/>
    <n v="106"/>
  </r>
  <r>
    <x v="2"/>
    <x v="96"/>
    <x v="0"/>
    <n v="8"/>
  </r>
  <r>
    <x v="2"/>
    <x v="96"/>
    <x v="1"/>
    <n v="9"/>
  </r>
  <r>
    <x v="2"/>
    <x v="96"/>
    <x v="2"/>
    <n v="6"/>
  </r>
  <r>
    <x v="2"/>
    <x v="96"/>
    <x v="3"/>
    <n v="5"/>
  </r>
  <r>
    <x v="2"/>
    <x v="96"/>
    <x v="4"/>
    <n v="13"/>
  </r>
  <r>
    <x v="2"/>
    <x v="96"/>
    <x v="5"/>
    <n v="8"/>
  </r>
  <r>
    <x v="2"/>
    <x v="96"/>
    <x v="6"/>
    <n v="7"/>
  </r>
  <r>
    <x v="2"/>
    <x v="97"/>
    <x v="0"/>
    <n v="159"/>
  </r>
  <r>
    <x v="2"/>
    <x v="97"/>
    <x v="1"/>
    <n v="158"/>
  </r>
  <r>
    <x v="2"/>
    <x v="97"/>
    <x v="2"/>
    <n v="159"/>
  </r>
  <r>
    <x v="2"/>
    <x v="97"/>
    <x v="3"/>
    <n v="147"/>
  </r>
  <r>
    <x v="2"/>
    <x v="97"/>
    <x v="4"/>
    <n v="139"/>
  </r>
  <r>
    <x v="2"/>
    <x v="97"/>
    <x v="5"/>
    <n v="139"/>
  </r>
  <r>
    <x v="2"/>
    <x v="97"/>
    <x v="6"/>
    <n v="142"/>
  </r>
  <r>
    <x v="2"/>
    <x v="98"/>
    <x v="0"/>
    <n v="41"/>
  </r>
  <r>
    <x v="2"/>
    <x v="98"/>
    <x v="1"/>
    <n v="44"/>
  </r>
  <r>
    <x v="2"/>
    <x v="98"/>
    <x v="2"/>
    <n v="56"/>
  </r>
  <r>
    <x v="2"/>
    <x v="98"/>
    <x v="3"/>
    <n v="55"/>
  </r>
  <r>
    <x v="2"/>
    <x v="98"/>
    <x v="4"/>
    <n v="51"/>
  </r>
  <r>
    <x v="2"/>
    <x v="98"/>
    <x v="5"/>
    <n v="53"/>
  </r>
  <r>
    <x v="2"/>
    <x v="98"/>
    <x v="6"/>
    <n v="38"/>
  </r>
  <r>
    <x v="2"/>
    <x v="99"/>
    <x v="0"/>
    <n v="147"/>
  </r>
  <r>
    <x v="2"/>
    <x v="99"/>
    <x v="1"/>
    <n v="149"/>
  </r>
  <r>
    <x v="2"/>
    <x v="99"/>
    <x v="2"/>
    <n v="141"/>
  </r>
  <r>
    <x v="2"/>
    <x v="99"/>
    <x v="3"/>
    <n v="138"/>
  </r>
  <r>
    <x v="2"/>
    <x v="99"/>
    <x v="4"/>
    <n v="127"/>
  </r>
  <r>
    <x v="2"/>
    <x v="99"/>
    <x v="5"/>
    <n v="133"/>
  </r>
  <r>
    <x v="2"/>
    <x v="99"/>
    <x v="6"/>
    <n v="134"/>
  </r>
  <r>
    <x v="2"/>
    <x v="100"/>
    <x v="0"/>
    <n v="48"/>
  </r>
  <r>
    <x v="2"/>
    <x v="100"/>
    <x v="1"/>
    <n v="40"/>
  </r>
  <r>
    <x v="2"/>
    <x v="100"/>
    <x v="2"/>
    <n v="40"/>
  </r>
  <r>
    <x v="2"/>
    <x v="100"/>
    <x v="3"/>
    <n v="29"/>
  </r>
  <r>
    <x v="2"/>
    <x v="100"/>
    <x v="4"/>
    <n v="21"/>
  </r>
  <r>
    <x v="2"/>
    <x v="100"/>
    <x v="5"/>
    <n v="22"/>
  </r>
  <r>
    <x v="2"/>
    <x v="100"/>
    <x v="6"/>
    <n v="22"/>
  </r>
  <r>
    <x v="2"/>
    <x v="101"/>
    <x v="0"/>
    <n v="149"/>
  </r>
  <r>
    <x v="2"/>
    <x v="101"/>
    <x v="1"/>
    <n v="150"/>
  </r>
  <r>
    <x v="2"/>
    <x v="101"/>
    <x v="2"/>
    <n v="153"/>
  </r>
  <r>
    <x v="2"/>
    <x v="101"/>
    <x v="3"/>
    <n v="154"/>
  </r>
  <r>
    <x v="2"/>
    <x v="101"/>
    <x v="4"/>
    <n v="151"/>
  </r>
  <r>
    <x v="2"/>
    <x v="101"/>
    <x v="5"/>
    <n v="151"/>
  </r>
  <r>
    <x v="2"/>
    <x v="101"/>
    <x v="6"/>
    <n v="151"/>
  </r>
  <r>
    <x v="2"/>
    <x v="102"/>
    <x v="0"/>
    <n v="162"/>
  </r>
  <r>
    <x v="2"/>
    <x v="102"/>
    <x v="1"/>
    <n v="165"/>
  </r>
  <r>
    <x v="2"/>
    <x v="102"/>
    <x v="2"/>
    <n v="165"/>
  </r>
  <r>
    <x v="2"/>
    <x v="102"/>
    <x v="3"/>
    <n v="141"/>
  </r>
  <r>
    <x v="2"/>
    <x v="102"/>
    <x v="4"/>
    <n v="141"/>
  </r>
  <r>
    <x v="2"/>
    <x v="102"/>
    <x v="5"/>
    <n v="131"/>
  </r>
  <r>
    <x v="2"/>
    <x v="102"/>
    <x v="6"/>
    <n v="126"/>
  </r>
  <r>
    <x v="2"/>
    <x v="103"/>
    <x v="0"/>
    <n v="47"/>
  </r>
  <r>
    <x v="2"/>
    <x v="103"/>
    <x v="1"/>
    <n v="50"/>
  </r>
  <r>
    <x v="2"/>
    <x v="103"/>
    <x v="2"/>
    <n v="51"/>
  </r>
  <r>
    <x v="2"/>
    <x v="103"/>
    <x v="3"/>
    <n v="51"/>
  </r>
  <r>
    <x v="2"/>
    <x v="103"/>
    <x v="4"/>
    <n v="45"/>
  </r>
  <r>
    <x v="2"/>
    <x v="103"/>
    <x v="5"/>
    <n v="42"/>
  </r>
  <r>
    <x v="2"/>
    <x v="103"/>
    <x v="6"/>
    <n v="42"/>
  </r>
  <r>
    <x v="2"/>
    <x v="104"/>
    <x v="0"/>
    <n v="135"/>
  </r>
  <r>
    <x v="2"/>
    <x v="104"/>
    <x v="1"/>
    <n v="130"/>
  </r>
  <r>
    <x v="2"/>
    <x v="104"/>
    <x v="2"/>
    <n v="134"/>
  </r>
  <r>
    <x v="2"/>
    <x v="104"/>
    <x v="3"/>
    <n v="136"/>
  </r>
  <r>
    <x v="2"/>
    <x v="104"/>
    <x v="4"/>
    <n v="142"/>
  </r>
  <r>
    <x v="2"/>
    <x v="104"/>
    <x v="5"/>
    <n v="140"/>
  </r>
  <r>
    <x v="2"/>
    <x v="104"/>
    <x v="6"/>
    <n v="136"/>
  </r>
  <r>
    <x v="2"/>
    <x v="105"/>
    <x v="0"/>
    <n v="90"/>
  </r>
  <r>
    <x v="2"/>
    <x v="105"/>
    <x v="1"/>
    <n v="77"/>
  </r>
  <r>
    <x v="2"/>
    <x v="105"/>
    <x v="2"/>
    <n v="103"/>
  </r>
  <r>
    <x v="2"/>
    <x v="105"/>
    <x v="3"/>
    <n v="99"/>
  </r>
  <r>
    <x v="2"/>
    <x v="105"/>
    <x v="4"/>
    <n v="98"/>
  </r>
  <r>
    <x v="2"/>
    <x v="105"/>
    <x v="5"/>
    <n v="95"/>
  </r>
  <r>
    <x v="2"/>
    <x v="105"/>
    <x v="6"/>
    <n v="84"/>
  </r>
  <r>
    <x v="2"/>
    <x v="106"/>
    <x v="0"/>
    <n v="66"/>
  </r>
  <r>
    <x v="2"/>
    <x v="106"/>
    <x v="1"/>
    <n v="63"/>
  </r>
  <r>
    <x v="2"/>
    <x v="106"/>
    <x v="2"/>
    <n v="44"/>
  </r>
  <r>
    <x v="2"/>
    <x v="106"/>
    <x v="3"/>
    <n v="37"/>
  </r>
  <r>
    <x v="2"/>
    <x v="106"/>
    <x v="4"/>
    <n v="49"/>
  </r>
  <r>
    <x v="2"/>
    <x v="106"/>
    <x v="5"/>
    <n v="51"/>
  </r>
  <r>
    <x v="2"/>
    <x v="106"/>
    <x v="6"/>
    <n v="45"/>
  </r>
  <r>
    <x v="2"/>
    <x v="107"/>
    <x v="0"/>
    <n v="172"/>
  </r>
  <r>
    <x v="2"/>
    <x v="107"/>
    <x v="1"/>
    <n v="174"/>
  </r>
  <r>
    <x v="2"/>
    <x v="107"/>
    <x v="2"/>
    <n v="175"/>
  </r>
  <r>
    <x v="2"/>
    <x v="107"/>
    <x v="3"/>
    <n v="175"/>
  </r>
  <r>
    <x v="2"/>
    <x v="107"/>
    <x v="4"/>
    <n v="175"/>
  </r>
  <r>
    <x v="2"/>
    <x v="107"/>
    <x v="5"/>
    <n v="175"/>
  </r>
  <r>
    <x v="2"/>
    <x v="107"/>
    <x v="6"/>
    <n v="176"/>
  </r>
  <r>
    <x v="3"/>
    <x v="108"/>
    <x v="0"/>
    <n v="74"/>
  </r>
  <r>
    <x v="3"/>
    <x v="108"/>
    <x v="1"/>
    <n v="78"/>
  </r>
  <r>
    <x v="3"/>
    <x v="108"/>
    <x v="2"/>
    <n v="78"/>
  </r>
  <r>
    <x v="3"/>
    <x v="108"/>
    <x v="3"/>
    <n v="74"/>
  </r>
  <r>
    <x v="3"/>
    <x v="108"/>
    <x v="4"/>
    <n v="79"/>
  </r>
  <r>
    <x v="3"/>
    <x v="108"/>
    <x v="5"/>
    <n v="80"/>
  </r>
  <r>
    <x v="3"/>
    <x v="108"/>
    <x v="6"/>
    <n v="61"/>
  </r>
  <r>
    <x v="3"/>
    <x v="109"/>
    <x v="0"/>
    <n v="156"/>
  </r>
  <r>
    <x v="3"/>
    <x v="109"/>
    <x v="1"/>
    <n v="160"/>
  </r>
  <r>
    <x v="3"/>
    <x v="109"/>
    <x v="2"/>
    <n v="162"/>
  </r>
  <r>
    <x v="3"/>
    <x v="109"/>
    <x v="3"/>
    <n v="163"/>
  </r>
  <r>
    <x v="3"/>
    <x v="109"/>
    <x v="4"/>
    <n v="162"/>
  </r>
  <r>
    <x v="3"/>
    <x v="109"/>
    <x v="5"/>
    <n v="163"/>
  </r>
  <r>
    <x v="3"/>
    <x v="109"/>
    <x v="6"/>
    <n v="166"/>
  </r>
  <r>
    <x v="3"/>
    <x v="110"/>
    <x v="0"/>
    <n v="157"/>
  </r>
  <r>
    <x v="3"/>
    <x v="110"/>
    <x v="1"/>
    <n v="157"/>
  </r>
  <r>
    <x v="3"/>
    <x v="110"/>
    <x v="2"/>
    <n v="157"/>
  </r>
  <r>
    <x v="3"/>
    <x v="110"/>
    <x v="3"/>
    <n v="157"/>
  </r>
  <r>
    <x v="3"/>
    <x v="110"/>
    <x v="4"/>
    <n v="153"/>
  </r>
  <r>
    <x v="3"/>
    <x v="110"/>
    <x v="5"/>
    <n v="155"/>
  </r>
  <r>
    <x v="3"/>
    <x v="110"/>
    <x v="6"/>
    <n v="153"/>
  </r>
  <r>
    <x v="3"/>
    <x v="111"/>
    <x v="0"/>
    <n v="100"/>
  </r>
  <r>
    <x v="3"/>
    <x v="111"/>
    <x v="1"/>
    <n v="84"/>
  </r>
  <r>
    <x v="3"/>
    <x v="111"/>
    <x v="2"/>
    <n v="69"/>
  </r>
  <r>
    <x v="3"/>
    <x v="111"/>
    <x v="3"/>
    <n v="64"/>
  </r>
  <r>
    <x v="3"/>
    <x v="111"/>
    <x v="4"/>
    <n v="64"/>
  </r>
  <r>
    <x v="3"/>
    <x v="111"/>
    <x v="5"/>
    <n v="61"/>
  </r>
  <r>
    <x v="3"/>
    <x v="111"/>
    <x v="6"/>
    <n v="60"/>
  </r>
  <r>
    <x v="3"/>
    <x v="112"/>
    <x v="0"/>
    <n v="160"/>
  </r>
  <r>
    <x v="3"/>
    <x v="112"/>
    <x v="1"/>
    <n v="161"/>
  </r>
  <r>
    <x v="3"/>
    <x v="112"/>
    <x v="2"/>
    <n v="160"/>
  </r>
  <r>
    <x v="3"/>
    <x v="112"/>
    <x v="3"/>
    <n v="160"/>
  </r>
  <r>
    <x v="3"/>
    <x v="112"/>
    <x v="4"/>
    <n v="157"/>
  </r>
  <r>
    <x v="3"/>
    <x v="112"/>
    <x v="5"/>
    <n v="158"/>
  </r>
  <r>
    <x v="3"/>
    <x v="112"/>
    <x v="6"/>
    <n v="158"/>
  </r>
  <r>
    <x v="3"/>
    <x v="113"/>
    <x v="0"/>
    <n v="106"/>
  </r>
  <r>
    <x v="3"/>
    <x v="113"/>
    <x v="1"/>
    <n v="97"/>
  </r>
  <r>
    <x v="3"/>
    <x v="113"/>
    <x v="2"/>
    <n v="88"/>
  </r>
  <r>
    <x v="3"/>
    <x v="113"/>
    <x v="3"/>
    <n v="85"/>
  </r>
  <r>
    <x v="3"/>
    <x v="113"/>
    <x v="4"/>
    <n v="89"/>
  </r>
  <r>
    <x v="3"/>
    <x v="113"/>
    <x v="5"/>
    <n v="98"/>
  </r>
  <r>
    <x v="3"/>
    <x v="113"/>
    <x v="6"/>
    <n v="83"/>
  </r>
  <r>
    <x v="3"/>
    <x v="114"/>
    <x v="0"/>
    <n v="55"/>
  </r>
  <r>
    <x v="3"/>
    <x v="114"/>
    <x v="1"/>
    <n v="56"/>
  </r>
  <r>
    <x v="3"/>
    <x v="114"/>
    <x v="2"/>
    <n v="72"/>
  </r>
  <r>
    <x v="3"/>
    <x v="114"/>
    <x v="3"/>
    <n v="76"/>
  </r>
  <r>
    <x v="3"/>
    <x v="114"/>
    <x v="4"/>
    <n v="80"/>
  </r>
  <r>
    <x v="3"/>
    <x v="114"/>
    <x v="5"/>
    <n v="81"/>
  </r>
  <r>
    <x v="3"/>
    <x v="114"/>
    <x v="6"/>
    <n v="91"/>
  </r>
  <r>
    <x v="3"/>
    <x v="115"/>
    <x v="0"/>
    <n v="164"/>
  </r>
  <r>
    <x v="3"/>
    <x v="115"/>
    <x v="1"/>
    <n v="166"/>
  </r>
  <r>
    <x v="3"/>
    <x v="115"/>
    <x v="2"/>
    <n v="166"/>
  </r>
  <r>
    <x v="3"/>
    <x v="115"/>
    <x v="3"/>
    <n v="166"/>
  </r>
  <r>
    <x v="3"/>
    <x v="115"/>
    <x v="4"/>
    <n v="169"/>
  </r>
  <r>
    <x v="3"/>
    <x v="115"/>
    <x v="5"/>
    <n v="165"/>
  </r>
  <r>
    <x v="3"/>
    <x v="115"/>
    <x v="6"/>
    <n v="160"/>
  </r>
  <r>
    <x v="3"/>
    <x v="116"/>
    <x v="0"/>
    <n v="148"/>
  </r>
  <r>
    <x v="3"/>
    <x v="116"/>
    <x v="1"/>
    <n v="148"/>
  </r>
  <r>
    <x v="3"/>
    <x v="116"/>
    <x v="2"/>
    <n v="152"/>
  </r>
  <r>
    <x v="3"/>
    <x v="116"/>
    <x v="3"/>
    <n v="148"/>
  </r>
  <r>
    <x v="3"/>
    <x v="116"/>
    <x v="4"/>
    <n v="148"/>
  </r>
  <r>
    <x v="3"/>
    <x v="116"/>
    <x v="5"/>
    <n v="148"/>
  </r>
  <r>
    <x v="3"/>
    <x v="116"/>
    <x v="6"/>
    <n v="149"/>
  </r>
  <r>
    <x v="3"/>
    <x v="117"/>
    <x v="0"/>
    <n v="123"/>
  </r>
  <r>
    <x v="3"/>
    <x v="117"/>
    <x v="1"/>
    <n v="115"/>
  </r>
  <r>
    <x v="3"/>
    <x v="117"/>
    <x v="2"/>
    <n v="116"/>
  </r>
  <r>
    <x v="3"/>
    <x v="117"/>
    <x v="3"/>
    <n v="150"/>
  </r>
  <r>
    <x v="3"/>
    <x v="117"/>
    <x v="4"/>
    <n v="149"/>
  </r>
  <r>
    <x v="3"/>
    <x v="117"/>
    <x v="5"/>
    <n v="149"/>
  </r>
  <r>
    <x v="3"/>
    <x v="117"/>
    <x v="6"/>
    <n v="161"/>
  </r>
  <r>
    <x v="3"/>
    <x v="118"/>
    <x v="0"/>
    <n v="177"/>
  </r>
  <r>
    <x v="3"/>
    <x v="118"/>
    <x v="1"/>
    <n v="178"/>
  </r>
  <r>
    <x v="3"/>
    <x v="118"/>
    <x v="2"/>
    <n v="178"/>
  </r>
  <r>
    <x v="3"/>
    <x v="118"/>
    <x v="3"/>
    <n v="178"/>
  </r>
  <r>
    <x v="3"/>
    <x v="118"/>
    <x v="4"/>
    <n v="178"/>
  </r>
  <r>
    <x v="3"/>
    <x v="118"/>
    <x v="5"/>
    <n v="178"/>
  </r>
  <r>
    <x v="3"/>
    <x v="118"/>
    <x v="6"/>
    <n v="180"/>
  </r>
  <r>
    <x v="3"/>
    <x v="119"/>
    <x v="0"/>
    <n v="154"/>
  </r>
  <r>
    <x v="3"/>
    <x v="119"/>
    <x v="1"/>
    <n v="154"/>
  </r>
  <r>
    <x v="3"/>
    <x v="119"/>
    <x v="2"/>
    <n v="149"/>
  </r>
  <r>
    <x v="3"/>
    <x v="119"/>
    <x v="3"/>
    <n v="151"/>
  </r>
  <r>
    <x v="3"/>
    <x v="119"/>
    <x v="4"/>
    <n v="155"/>
  </r>
  <r>
    <x v="3"/>
    <x v="119"/>
    <x v="5"/>
    <n v="157"/>
  </r>
  <r>
    <x v="3"/>
    <x v="119"/>
    <x v="6"/>
    <n v="157"/>
  </r>
  <r>
    <x v="3"/>
    <x v="120"/>
    <x v="0"/>
    <n v="126"/>
  </r>
  <r>
    <x v="3"/>
    <x v="120"/>
    <x v="1"/>
    <n v="127"/>
  </r>
  <r>
    <x v="3"/>
    <x v="120"/>
    <x v="2"/>
    <n v="129"/>
  </r>
  <r>
    <x v="3"/>
    <x v="120"/>
    <x v="3"/>
    <n v="107"/>
  </r>
  <r>
    <x v="3"/>
    <x v="120"/>
    <x v="4"/>
    <n v="102"/>
  </r>
  <r>
    <x v="3"/>
    <x v="120"/>
    <x v="5"/>
    <n v="101"/>
  </r>
  <r>
    <x v="3"/>
    <x v="120"/>
    <x v="6"/>
    <n v="102"/>
  </r>
  <r>
    <x v="4"/>
    <x v="121"/>
    <x v="0"/>
    <n v="125"/>
  </r>
  <r>
    <x v="4"/>
    <x v="121"/>
    <x v="1"/>
    <n v="121"/>
  </r>
  <r>
    <x v="4"/>
    <x v="121"/>
    <x v="2"/>
    <n v="119"/>
  </r>
  <r>
    <x v="4"/>
    <x v="121"/>
    <x v="3"/>
    <n v="129"/>
  </r>
  <r>
    <x v="4"/>
    <x v="121"/>
    <x v="4"/>
    <n v="134"/>
  </r>
  <r>
    <x v="4"/>
    <x v="121"/>
    <x v="5"/>
    <n v="136"/>
  </r>
  <r>
    <x v="4"/>
    <x v="121"/>
    <x v="6"/>
    <n v="141"/>
  </r>
  <r>
    <x v="4"/>
    <x v="122"/>
    <x v="0"/>
    <n v="163"/>
  </r>
  <r>
    <x v="4"/>
    <x v="122"/>
    <x v="1"/>
    <n v="164"/>
  </r>
  <r>
    <x v="4"/>
    <x v="122"/>
    <x v="2"/>
    <n v="164"/>
  </r>
  <r>
    <x v="4"/>
    <x v="122"/>
    <x v="3"/>
    <n v="165"/>
  </r>
  <r>
    <x v="4"/>
    <x v="122"/>
    <x v="4"/>
    <n v="168"/>
  </r>
  <r>
    <x v="4"/>
    <x v="122"/>
    <x v="5"/>
    <n v="169"/>
  </r>
  <r>
    <x v="4"/>
    <x v="122"/>
    <x v="6"/>
    <n v="172"/>
  </r>
  <r>
    <x v="4"/>
    <x v="123"/>
    <x v="0"/>
    <n v="165"/>
  </r>
  <r>
    <x v="4"/>
    <x v="123"/>
    <x v="1"/>
    <n v="163"/>
  </r>
  <r>
    <x v="4"/>
    <x v="123"/>
    <x v="2"/>
    <n v="163"/>
  </r>
  <r>
    <x v="4"/>
    <x v="123"/>
    <x v="3"/>
    <n v="162"/>
  </r>
  <r>
    <x v="4"/>
    <x v="123"/>
    <x v="4"/>
    <n v="164"/>
  </r>
  <r>
    <x v="4"/>
    <x v="123"/>
    <x v="5"/>
    <n v="166"/>
  </r>
  <r>
    <x v="4"/>
    <x v="123"/>
    <x v="6"/>
    <n v="167"/>
  </r>
  <r>
    <x v="4"/>
    <x v="124"/>
    <x v="0"/>
    <n v="158"/>
  </r>
  <r>
    <x v="4"/>
    <x v="124"/>
    <x v="1"/>
    <n v="159"/>
  </r>
  <r>
    <x v="4"/>
    <x v="124"/>
    <x v="2"/>
    <n v="158"/>
  </r>
  <r>
    <x v="4"/>
    <x v="124"/>
    <x v="3"/>
    <n v="159"/>
  </r>
  <r>
    <x v="4"/>
    <x v="124"/>
    <x v="4"/>
    <n v="161"/>
  </r>
  <r>
    <x v="4"/>
    <x v="124"/>
    <x v="5"/>
    <n v="161"/>
  </r>
  <r>
    <x v="4"/>
    <x v="124"/>
    <x v="6"/>
    <n v="163"/>
  </r>
  <r>
    <x v="4"/>
    <x v="125"/>
    <x v="0"/>
    <n v="114"/>
  </r>
  <r>
    <x v="4"/>
    <x v="125"/>
    <x v="1"/>
    <n v="118"/>
  </r>
  <r>
    <x v="4"/>
    <x v="125"/>
    <x v="2"/>
    <n v="120"/>
  </r>
  <r>
    <x v="4"/>
    <x v="125"/>
    <x v="3"/>
    <n v="119"/>
  </r>
  <r>
    <x v="4"/>
    <x v="125"/>
    <x v="4"/>
    <n v="119"/>
  </r>
  <r>
    <x v="4"/>
    <x v="125"/>
    <x v="5"/>
    <n v="128"/>
  </r>
  <r>
    <x v="4"/>
    <x v="125"/>
    <x v="6"/>
    <n v="133"/>
  </r>
  <r>
    <x v="4"/>
    <x v="126"/>
    <x v="0"/>
    <n v="150"/>
  </r>
  <r>
    <x v="4"/>
    <x v="126"/>
    <x v="1"/>
    <n v="153"/>
  </r>
  <r>
    <x v="4"/>
    <x v="126"/>
    <x v="2"/>
    <n v="156"/>
  </r>
  <r>
    <x v="4"/>
    <x v="126"/>
    <x v="3"/>
    <n v="158"/>
  </r>
  <r>
    <x v="4"/>
    <x v="126"/>
    <x v="4"/>
    <n v="158"/>
  </r>
  <r>
    <x v="4"/>
    <x v="126"/>
    <x v="5"/>
    <n v="160"/>
  </r>
  <r>
    <x v="4"/>
    <x v="126"/>
    <x v="6"/>
    <n v="156"/>
  </r>
  <r>
    <x v="4"/>
    <x v="127"/>
    <x v="0"/>
    <n v="174"/>
  </r>
  <r>
    <x v="4"/>
    <x v="127"/>
    <x v="1"/>
    <n v="173"/>
  </r>
  <r>
    <x v="4"/>
    <x v="127"/>
    <x v="2"/>
    <n v="173"/>
  </r>
  <r>
    <x v="4"/>
    <x v="127"/>
    <x v="3"/>
    <n v="169"/>
  </r>
  <r>
    <x v="4"/>
    <x v="127"/>
    <x v="4"/>
    <n v="165"/>
  </r>
  <r>
    <x v="4"/>
    <x v="127"/>
    <x v="5"/>
    <n v="164"/>
  </r>
  <r>
    <x v="4"/>
    <x v="127"/>
    <x v="6"/>
    <n v="170"/>
  </r>
  <r>
    <x v="4"/>
    <x v="128"/>
    <x v="0"/>
    <n v="112"/>
  </r>
  <r>
    <x v="4"/>
    <x v="128"/>
    <x v="1"/>
    <n v="96"/>
  </r>
  <r>
    <x v="4"/>
    <x v="128"/>
    <x v="2"/>
    <n v="101"/>
  </r>
  <r>
    <x v="4"/>
    <x v="128"/>
    <x v="3"/>
    <n v="101"/>
  </r>
  <r>
    <x v="4"/>
    <x v="128"/>
    <x v="4"/>
    <n v="91"/>
  </r>
  <r>
    <x v="4"/>
    <x v="128"/>
    <x v="5"/>
    <n v="87"/>
  </r>
  <r>
    <x v="4"/>
    <x v="128"/>
    <x v="6"/>
    <n v="88"/>
  </r>
  <r>
    <x v="4"/>
    <x v="129"/>
    <x v="0"/>
    <n v="134"/>
  </r>
  <r>
    <x v="4"/>
    <x v="129"/>
    <x v="1"/>
    <n v="141"/>
  </r>
  <r>
    <x v="4"/>
    <x v="129"/>
    <x v="2"/>
    <n v="143"/>
  </r>
  <r>
    <x v="4"/>
    <x v="129"/>
    <x v="3"/>
    <n v="135"/>
  </r>
  <r>
    <x v="4"/>
    <x v="129"/>
    <x v="4"/>
    <n v="138"/>
  </r>
  <r>
    <x v="4"/>
    <x v="129"/>
    <x v="5"/>
    <n v="132"/>
  </r>
  <r>
    <x v="4"/>
    <x v="129"/>
    <x v="6"/>
    <n v="130"/>
  </r>
  <r>
    <x v="4"/>
    <x v="130"/>
    <x v="0"/>
    <n v="77"/>
  </r>
  <r>
    <x v="4"/>
    <x v="130"/>
    <x v="1"/>
    <n v="91"/>
  </r>
  <r>
    <x v="4"/>
    <x v="130"/>
    <x v="2"/>
    <n v="90"/>
  </r>
  <r>
    <x v="4"/>
    <x v="130"/>
    <x v="3"/>
    <n v="103"/>
  </r>
  <r>
    <x v="4"/>
    <x v="130"/>
    <x v="4"/>
    <n v="104"/>
  </r>
  <r>
    <x v="4"/>
    <x v="130"/>
    <x v="5"/>
    <n v="105"/>
  </r>
  <r>
    <x v="4"/>
    <x v="130"/>
    <x v="6"/>
    <n v="108"/>
  </r>
  <r>
    <x v="4"/>
    <x v="131"/>
    <x v="0"/>
    <n v="101"/>
  </r>
  <r>
    <x v="4"/>
    <x v="131"/>
    <x v="1"/>
    <n v="106"/>
  </r>
  <r>
    <x v="4"/>
    <x v="131"/>
    <x v="2"/>
    <n v="98"/>
  </r>
  <r>
    <x v="4"/>
    <x v="131"/>
    <x v="3"/>
    <n v="98"/>
  </r>
  <r>
    <x v="4"/>
    <x v="131"/>
    <x v="4"/>
    <n v="99"/>
  </r>
  <r>
    <x v="4"/>
    <x v="131"/>
    <x v="5"/>
    <n v="100"/>
  </r>
  <r>
    <x v="4"/>
    <x v="131"/>
    <x v="6"/>
    <n v="101"/>
  </r>
  <r>
    <x v="4"/>
    <x v="132"/>
    <x v="0"/>
    <n v="131"/>
  </r>
  <r>
    <x v="4"/>
    <x v="132"/>
    <x v="1"/>
    <n v="137"/>
  </r>
  <r>
    <x v="4"/>
    <x v="132"/>
    <x v="2"/>
    <n v="154"/>
  </r>
  <r>
    <x v="4"/>
    <x v="132"/>
    <x v="3"/>
    <n v="164"/>
  </r>
  <r>
    <x v="4"/>
    <x v="132"/>
    <x v="4"/>
    <n v="163"/>
  </r>
  <r>
    <x v="4"/>
    <x v="132"/>
    <x v="5"/>
    <n v="162"/>
  </r>
  <r>
    <x v="4"/>
    <x v="132"/>
    <x v="6"/>
    <n v="162"/>
  </r>
  <r>
    <x v="4"/>
    <x v="133"/>
    <x v="0"/>
    <n v="136"/>
  </r>
  <r>
    <x v="4"/>
    <x v="133"/>
    <x v="1"/>
    <n v="136"/>
  </r>
  <r>
    <x v="4"/>
    <x v="133"/>
    <x v="2"/>
    <n v="130"/>
  </r>
  <r>
    <x v="4"/>
    <x v="133"/>
    <x v="3"/>
    <n v="131"/>
  </r>
  <r>
    <x v="4"/>
    <x v="133"/>
    <x v="4"/>
    <n v="133"/>
  </r>
  <r>
    <x v="4"/>
    <x v="133"/>
    <x v="5"/>
    <n v="135"/>
  </r>
  <r>
    <x v="4"/>
    <x v="133"/>
    <x v="6"/>
    <n v="135"/>
  </r>
  <r>
    <x v="4"/>
    <x v="134"/>
    <x v="0"/>
    <n v="141"/>
  </r>
  <r>
    <x v="4"/>
    <x v="134"/>
    <x v="1"/>
    <n v="134"/>
  </r>
  <r>
    <x v="4"/>
    <x v="134"/>
    <x v="2"/>
    <n v="127"/>
  </r>
  <r>
    <x v="4"/>
    <x v="134"/>
    <x v="3"/>
    <n v="125"/>
  </r>
  <r>
    <x v="4"/>
    <x v="134"/>
    <x v="4"/>
    <n v="126"/>
  </r>
  <r>
    <x v="4"/>
    <x v="134"/>
    <x v="5"/>
    <n v="127"/>
  </r>
  <r>
    <x v="4"/>
    <x v="134"/>
    <x v="6"/>
    <n v="132"/>
  </r>
  <r>
    <x v="4"/>
    <x v="135"/>
    <x v="0"/>
    <n v="146"/>
  </r>
  <r>
    <x v="4"/>
    <x v="135"/>
    <x v="1"/>
    <n v="138"/>
  </r>
  <r>
    <x v="4"/>
    <x v="135"/>
    <x v="2"/>
    <n v="140"/>
  </r>
  <r>
    <x v="4"/>
    <x v="135"/>
    <x v="3"/>
    <n v="132"/>
  </r>
  <r>
    <x v="4"/>
    <x v="135"/>
    <x v="4"/>
    <n v="135"/>
  </r>
  <r>
    <x v="4"/>
    <x v="135"/>
    <x v="5"/>
    <n v="134"/>
  </r>
  <r>
    <x v="4"/>
    <x v="135"/>
    <x v="6"/>
    <n v="137"/>
  </r>
  <r>
    <x v="4"/>
    <x v="136"/>
    <x v="0"/>
    <n v="110"/>
  </r>
  <r>
    <x v="4"/>
    <x v="136"/>
    <x v="1"/>
    <n v="113"/>
  </r>
  <r>
    <x v="4"/>
    <x v="136"/>
    <x v="2"/>
    <n v="115"/>
  </r>
  <r>
    <x v="4"/>
    <x v="136"/>
    <x v="3"/>
    <n v="117"/>
  </r>
  <r>
    <x v="4"/>
    <x v="136"/>
    <x v="4"/>
    <n v="123"/>
  </r>
  <r>
    <x v="4"/>
    <x v="136"/>
    <x v="5"/>
    <n v="125"/>
  </r>
  <r>
    <x v="4"/>
    <x v="136"/>
    <x v="6"/>
    <n v="128"/>
  </r>
  <r>
    <x v="4"/>
    <x v="137"/>
    <x v="0"/>
    <n v="176"/>
  </r>
  <r>
    <x v="4"/>
    <x v="137"/>
    <x v="1"/>
    <n v="177"/>
  </r>
  <r>
    <x v="4"/>
    <x v="137"/>
    <x v="2"/>
    <n v="177"/>
  </r>
  <r>
    <x v="4"/>
    <x v="137"/>
    <x v="3"/>
    <n v="177"/>
  </r>
  <r>
    <x v="4"/>
    <x v="137"/>
    <x v="4"/>
    <n v="177"/>
  </r>
  <r>
    <x v="4"/>
    <x v="137"/>
    <x v="5"/>
    <n v="177"/>
  </r>
  <r>
    <x v="4"/>
    <x v="137"/>
    <x v="6"/>
    <n v="174"/>
  </r>
  <r>
    <x v="4"/>
    <x v="138"/>
    <x v="0"/>
    <n v="138"/>
  </r>
  <r>
    <x v="4"/>
    <x v="138"/>
    <x v="1"/>
    <n v="133"/>
  </r>
  <r>
    <x v="4"/>
    <x v="138"/>
    <x v="2"/>
    <n v="126"/>
  </r>
  <r>
    <x v="4"/>
    <x v="138"/>
    <x v="3"/>
    <n v="96"/>
  </r>
  <r>
    <x v="4"/>
    <x v="138"/>
    <x v="4"/>
    <n v="97"/>
  </r>
  <r>
    <x v="4"/>
    <x v="138"/>
    <x v="5"/>
    <n v="97"/>
  </r>
  <r>
    <x v="4"/>
    <x v="138"/>
    <x v="6"/>
    <n v="72"/>
  </r>
  <r>
    <x v="4"/>
    <x v="139"/>
    <x v="0"/>
    <n v="169"/>
  </r>
  <r>
    <x v="4"/>
    <x v="139"/>
    <x v="1"/>
    <n v="167"/>
  </r>
  <r>
    <x v="4"/>
    <x v="139"/>
    <x v="2"/>
    <n v="168"/>
  </r>
  <r>
    <x v="4"/>
    <x v="139"/>
    <x v="3"/>
    <n v="170"/>
  </r>
  <r>
    <x v="4"/>
    <x v="139"/>
    <x v="4"/>
    <n v="166"/>
  </r>
  <r>
    <x v="4"/>
    <x v="139"/>
    <x v="5"/>
    <n v="167"/>
  </r>
  <r>
    <x v="4"/>
    <x v="139"/>
    <x v="6"/>
    <n v="168"/>
  </r>
  <r>
    <x v="5"/>
    <x v="140"/>
    <x v="0"/>
    <n v="102"/>
  </r>
  <r>
    <x v="5"/>
    <x v="140"/>
    <x v="1"/>
    <n v="85"/>
  </r>
  <r>
    <x v="5"/>
    <x v="140"/>
    <x v="2"/>
    <n v="82"/>
  </r>
  <r>
    <x v="5"/>
    <x v="140"/>
    <x v="3"/>
    <n v="82"/>
  </r>
  <r>
    <x v="5"/>
    <x v="140"/>
    <x v="4"/>
    <n v="76"/>
  </r>
  <r>
    <x v="5"/>
    <x v="140"/>
    <x v="5"/>
    <n v="75"/>
  </r>
  <r>
    <x v="5"/>
    <x v="140"/>
    <x v="6"/>
    <n v="82"/>
  </r>
  <r>
    <x v="5"/>
    <x v="141"/>
    <x v="0"/>
    <n v="17"/>
  </r>
  <r>
    <x v="5"/>
    <x v="141"/>
    <x v="1"/>
    <n v="14"/>
  </r>
  <r>
    <x v="5"/>
    <x v="141"/>
    <x v="2"/>
    <n v="12"/>
  </r>
  <r>
    <x v="5"/>
    <x v="141"/>
    <x v="3"/>
    <n v="16"/>
  </r>
  <r>
    <x v="5"/>
    <x v="141"/>
    <x v="4"/>
    <n v="16"/>
  </r>
  <r>
    <x v="5"/>
    <x v="141"/>
    <x v="5"/>
    <n v="15"/>
  </r>
  <r>
    <x v="5"/>
    <x v="141"/>
    <x v="6"/>
    <n v="13"/>
  </r>
  <r>
    <x v="5"/>
    <x v="142"/>
    <x v="0"/>
    <n v="5"/>
  </r>
  <r>
    <x v="5"/>
    <x v="142"/>
    <x v="1"/>
    <n v="5"/>
  </r>
  <r>
    <x v="5"/>
    <x v="142"/>
    <x v="2"/>
    <n v="32"/>
  </r>
  <r>
    <x v="5"/>
    <x v="142"/>
    <x v="3"/>
    <n v="33"/>
  </r>
  <r>
    <x v="5"/>
    <x v="142"/>
    <x v="4"/>
    <n v="35"/>
  </r>
  <r>
    <x v="5"/>
    <x v="142"/>
    <x v="5"/>
    <n v="37"/>
  </r>
  <r>
    <x v="5"/>
    <x v="142"/>
    <x v="6"/>
    <n v="37"/>
  </r>
  <r>
    <x v="5"/>
    <x v="143"/>
    <x v="0"/>
    <n v="12"/>
  </r>
  <r>
    <x v="5"/>
    <x v="143"/>
    <x v="1"/>
    <n v="12"/>
  </r>
  <r>
    <x v="5"/>
    <x v="143"/>
    <x v="2"/>
    <n v="7"/>
  </r>
  <r>
    <x v="5"/>
    <x v="143"/>
    <x v="3"/>
    <n v="11"/>
  </r>
  <r>
    <x v="5"/>
    <x v="143"/>
    <x v="4"/>
    <n v="11"/>
  </r>
  <r>
    <x v="5"/>
    <x v="143"/>
    <x v="5"/>
    <n v="11"/>
  </r>
  <r>
    <x v="5"/>
    <x v="143"/>
    <x v="6"/>
    <n v="16"/>
  </r>
  <r>
    <x v="5"/>
    <x v="144"/>
    <x v="0"/>
    <n v="21"/>
  </r>
  <r>
    <x v="5"/>
    <x v="144"/>
    <x v="1"/>
    <n v="23"/>
  </r>
  <r>
    <x v="5"/>
    <x v="144"/>
    <x v="2"/>
    <n v="15"/>
  </r>
  <r>
    <x v="5"/>
    <x v="144"/>
    <x v="3"/>
    <n v="13"/>
  </r>
  <r>
    <x v="5"/>
    <x v="144"/>
    <x v="4"/>
    <n v="9"/>
  </r>
  <r>
    <x v="5"/>
    <x v="144"/>
    <x v="5"/>
    <n v="7"/>
  </r>
  <r>
    <x v="5"/>
    <x v="144"/>
    <x v="6"/>
    <n v="9"/>
  </r>
  <r>
    <x v="5"/>
    <x v="145"/>
    <x v="0"/>
    <n v="68"/>
  </r>
  <r>
    <x v="5"/>
    <x v="145"/>
    <x v="1"/>
    <n v="66"/>
  </r>
  <r>
    <x v="5"/>
    <x v="145"/>
    <x v="2"/>
    <n v="66"/>
  </r>
  <r>
    <x v="5"/>
    <x v="145"/>
    <x v="3"/>
    <n v="68"/>
  </r>
  <r>
    <x v="5"/>
    <x v="145"/>
    <x v="4"/>
    <n v="65"/>
  </r>
  <r>
    <x v="5"/>
    <x v="145"/>
    <x v="5"/>
    <n v="62"/>
  </r>
  <r>
    <x v="5"/>
    <x v="145"/>
    <x v="6"/>
    <n v="63"/>
  </r>
  <r>
    <x v="5"/>
    <x v="146"/>
    <x v="0"/>
    <n v="87"/>
  </r>
  <r>
    <x v="5"/>
    <x v="146"/>
    <x v="1"/>
    <n v="100"/>
  </r>
  <r>
    <x v="5"/>
    <x v="146"/>
    <x v="2"/>
    <n v="106"/>
  </r>
  <r>
    <x v="5"/>
    <x v="146"/>
    <x v="3"/>
    <n v="113"/>
  </r>
  <r>
    <x v="5"/>
    <x v="146"/>
    <x v="4"/>
    <n v="109"/>
  </r>
  <r>
    <x v="5"/>
    <x v="146"/>
    <x v="5"/>
    <n v="111"/>
  </r>
  <r>
    <x v="5"/>
    <x v="146"/>
    <x v="6"/>
    <n v="111"/>
  </r>
  <r>
    <x v="5"/>
    <x v="147"/>
    <x v="0"/>
    <n v="24"/>
  </r>
  <r>
    <x v="5"/>
    <x v="147"/>
    <x v="1"/>
    <n v="25"/>
  </r>
  <r>
    <x v="5"/>
    <x v="147"/>
    <x v="2"/>
    <n v="24"/>
  </r>
  <r>
    <x v="5"/>
    <x v="147"/>
    <x v="3"/>
    <n v="27"/>
  </r>
  <r>
    <x v="5"/>
    <x v="147"/>
    <x v="4"/>
    <n v="30"/>
  </r>
  <r>
    <x v="5"/>
    <x v="147"/>
    <x v="5"/>
    <n v="25"/>
  </r>
  <r>
    <x v="5"/>
    <x v="147"/>
    <x v="6"/>
    <n v="28"/>
  </r>
  <r>
    <x v="5"/>
    <x v="148"/>
    <x v="0"/>
    <n v="94"/>
  </r>
  <r>
    <x v="5"/>
    <x v="148"/>
    <x v="1"/>
    <n v="83"/>
  </r>
  <r>
    <x v="5"/>
    <x v="148"/>
    <x v="2"/>
    <n v="76"/>
  </r>
  <r>
    <x v="5"/>
    <x v="148"/>
    <x v="3"/>
    <n v="81"/>
  </r>
  <r>
    <x v="5"/>
    <x v="148"/>
    <x v="4"/>
    <n v="75"/>
  </r>
  <r>
    <x v="5"/>
    <x v="148"/>
    <x v="5"/>
    <n v="77"/>
  </r>
  <r>
    <x v="5"/>
    <x v="148"/>
    <x v="6"/>
    <n v="74"/>
  </r>
  <r>
    <x v="5"/>
    <x v="149"/>
    <x v="0"/>
    <n v="64"/>
  </r>
  <r>
    <x v="5"/>
    <x v="149"/>
    <x v="1"/>
    <n v="65"/>
  </r>
  <r>
    <x v="5"/>
    <x v="149"/>
    <x v="2"/>
    <n v="58"/>
  </r>
  <r>
    <x v="5"/>
    <x v="149"/>
    <x v="3"/>
    <n v="63"/>
  </r>
  <r>
    <x v="5"/>
    <x v="149"/>
    <x v="4"/>
    <n v="74"/>
  </r>
  <r>
    <x v="5"/>
    <x v="149"/>
    <x v="5"/>
    <n v="69"/>
  </r>
  <r>
    <x v="5"/>
    <x v="149"/>
    <x v="6"/>
    <n v="64"/>
  </r>
  <r>
    <x v="5"/>
    <x v="150"/>
    <x v="0"/>
    <n v="6"/>
  </r>
  <r>
    <x v="5"/>
    <x v="150"/>
    <x v="1"/>
    <n v="7"/>
  </r>
  <r>
    <x v="5"/>
    <x v="150"/>
    <x v="2"/>
    <n v="3"/>
  </r>
  <r>
    <x v="5"/>
    <x v="150"/>
    <x v="3"/>
    <n v="4"/>
  </r>
  <r>
    <x v="5"/>
    <x v="150"/>
    <x v="4"/>
    <n v="4"/>
  </r>
  <r>
    <x v="5"/>
    <x v="150"/>
    <x v="5"/>
    <n v="9"/>
  </r>
  <r>
    <x v="5"/>
    <x v="150"/>
    <x v="6"/>
    <n v="5"/>
  </r>
  <r>
    <x v="5"/>
    <x v="151"/>
    <x v="0"/>
    <n v="36"/>
  </r>
  <r>
    <x v="5"/>
    <x v="151"/>
    <x v="1"/>
    <n v="35"/>
  </r>
  <r>
    <x v="5"/>
    <x v="151"/>
    <x v="2"/>
    <n v="33"/>
  </r>
  <r>
    <x v="5"/>
    <x v="151"/>
    <x v="3"/>
    <n v="34"/>
  </r>
  <r>
    <x v="5"/>
    <x v="151"/>
    <x v="4"/>
    <n v="29"/>
  </r>
  <r>
    <x v="5"/>
    <x v="151"/>
    <x v="5"/>
    <n v="31"/>
  </r>
  <r>
    <x v="5"/>
    <x v="151"/>
    <x v="6"/>
    <n v="29"/>
  </r>
  <r>
    <x v="5"/>
    <x v="152"/>
    <x v="0"/>
    <n v="11"/>
  </r>
  <r>
    <x v="5"/>
    <x v="152"/>
    <x v="1"/>
    <n v="11"/>
  </r>
  <r>
    <x v="5"/>
    <x v="152"/>
    <x v="2"/>
    <n v="10"/>
  </r>
  <r>
    <x v="5"/>
    <x v="152"/>
    <x v="3"/>
    <n v="14"/>
  </r>
  <r>
    <x v="5"/>
    <x v="152"/>
    <x v="4"/>
    <n v="12"/>
  </r>
  <r>
    <x v="5"/>
    <x v="152"/>
    <x v="5"/>
    <n v="12"/>
  </r>
  <r>
    <x v="5"/>
    <x v="152"/>
    <x v="6"/>
    <n v="11"/>
  </r>
  <r>
    <x v="5"/>
    <x v="153"/>
    <x v="0"/>
    <n v="1"/>
  </r>
  <r>
    <x v="5"/>
    <x v="153"/>
    <x v="1"/>
    <n v="1"/>
  </r>
  <r>
    <x v="5"/>
    <x v="153"/>
    <x v="2"/>
    <n v="1"/>
  </r>
  <r>
    <x v="5"/>
    <x v="153"/>
    <x v="3"/>
    <n v="1"/>
  </r>
  <r>
    <x v="5"/>
    <x v="153"/>
    <x v="4"/>
    <n v="3"/>
  </r>
  <r>
    <x v="5"/>
    <x v="153"/>
    <x v="5"/>
    <n v="4"/>
  </r>
  <r>
    <x v="5"/>
    <x v="153"/>
    <x v="6"/>
    <n v="2"/>
  </r>
  <r>
    <x v="5"/>
    <x v="154"/>
    <x v="0"/>
    <n v="37"/>
  </r>
  <r>
    <x v="5"/>
    <x v="154"/>
    <x v="1"/>
    <n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0">
  <r>
    <s v="AFG"/>
    <s v="Asie-Pacifique"/>
    <x v="0"/>
    <x v="0"/>
    <n v="128"/>
  </r>
  <r>
    <s v="AGO"/>
    <s v="Afrique"/>
    <x v="1"/>
    <x v="0"/>
    <n v="130"/>
  </r>
  <r>
    <s v="ALB"/>
    <s v="UE Balkans"/>
    <x v="2"/>
    <x v="0"/>
    <n v="102"/>
  </r>
  <r>
    <s v="AND"/>
    <s v="UE Balkans"/>
    <x v="3"/>
    <x v="0"/>
    <n v="5"/>
  </r>
  <r>
    <s v="ARE"/>
    <s v="MENA"/>
    <x v="4"/>
    <x v="0"/>
    <n v="114"/>
  </r>
  <r>
    <s v="ARG"/>
    <s v="Amériques"/>
    <x v="5"/>
    <x v="0"/>
    <n v="54"/>
  </r>
  <r>
    <s v="ARM"/>
    <s v="EEAC"/>
    <x v="6"/>
    <x v="0"/>
    <n v="74"/>
  </r>
  <r>
    <s v="AUS"/>
    <s v="Asie-Pacifique"/>
    <x v="7"/>
    <x v="0"/>
    <n v="26"/>
  </r>
  <r>
    <s v="AUT"/>
    <s v="UE Balkans"/>
    <x v="8"/>
    <x v="0"/>
    <n v="12"/>
  </r>
  <r>
    <s v="AZE"/>
    <s v="EEAC"/>
    <x v="9"/>
    <x v="0"/>
    <n v="156"/>
  </r>
  <r>
    <s v="BDI"/>
    <s v="Afrique"/>
    <x v="10"/>
    <x v="0"/>
    <n v="132"/>
  </r>
  <r>
    <s v="BEL"/>
    <s v="UE Balkans"/>
    <x v="11"/>
    <x v="0"/>
    <n v="21"/>
  </r>
  <r>
    <s v="BEN"/>
    <s v="Afrique"/>
    <x v="12"/>
    <x v="0"/>
    <n v="79"/>
  </r>
  <r>
    <s v="BFA"/>
    <s v="Afrique"/>
    <x v="13"/>
    <x v="0"/>
    <n v="46"/>
  </r>
  <r>
    <s v="BGD"/>
    <s v="Asie-Pacifique"/>
    <x v="14"/>
    <x v="0"/>
    <n v="144"/>
  </r>
  <r>
    <s v="BGR"/>
    <s v="UE Balkans"/>
    <x v="15"/>
    <x v="0"/>
    <n v="87"/>
  </r>
  <r>
    <s v="BHR"/>
    <s v="MENA"/>
    <x v="16"/>
    <x v="0"/>
    <n v="165"/>
  </r>
  <r>
    <s v="BIH"/>
    <s v="UE Balkans"/>
    <x v="17"/>
    <x v="0"/>
    <n v="68"/>
  </r>
  <r>
    <s v="BLR"/>
    <s v="EEAC"/>
    <x v="18"/>
    <x v="0"/>
    <n v="157"/>
  </r>
  <r>
    <s v="BLZ"/>
    <s v="Amériques"/>
    <x v="19"/>
    <x v="0"/>
    <s v="NA"/>
  </r>
  <r>
    <s v="BOL"/>
    <s v="Amériques"/>
    <x v="20"/>
    <x v="0"/>
    <n v="109"/>
  </r>
  <r>
    <s v="BRA"/>
    <s v="Amériques"/>
    <x v="21"/>
    <x v="0"/>
    <n v="108"/>
  </r>
  <r>
    <s v="BRN"/>
    <s v="Asie-Pacifique"/>
    <x v="22"/>
    <x v="0"/>
    <n v="122"/>
  </r>
  <r>
    <s v="BTN"/>
    <s v="Asie-Pacifique"/>
    <x v="23"/>
    <x v="0"/>
    <n v="82"/>
  </r>
  <r>
    <s v="BWA"/>
    <s v="Afrique"/>
    <x v="24"/>
    <x v="0"/>
    <n v="40"/>
  </r>
  <r>
    <s v="CAF"/>
    <s v="Afrique"/>
    <x v="25"/>
    <x v="0"/>
    <n v="65"/>
  </r>
  <r>
    <s v="CAN"/>
    <s v="Amériques"/>
    <x v="26"/>
    <x v="0"/>
    <n v="20"/>
  </r>
  <r>
    <s v="CHE"/>
    <s v="UE Balkans"/>
    <x v="27"/>
    <x v="0"/>
    <n v="14"/>
  </r>
  <r>
    <s v="CHL"/>
    <s v="Amériques"/>
    <x v="28"/>
    <x v="0"/>
    <n v="60"/>
  </r>
  <r>
    <s v="CHN"/>
    <s v="Asie-Pacifique"/>
    <x v="29"/>
    <x v="0"/>
    <n v="173"/>
  </r>
  <r>
    <s v="CIV"/>
    <s v="Afrique"/>
    <x v="30"/>
    <x v="0"/>
    <n v="96"/>
  </r>
  <r>
    <s v="CMR"/>
    <s v="Afrique"/>
    <x v="31"/>
    <x v="0"/>
    <n v="120"/>
  </r>
  <r>
    <s v="COD"/>
    <s v="Afrique"/>
    <x v="32"/>
    <x v="0"/>
    <n v="142"/>
  </r>
  <r>
    <s v="COG"/>
    <s v="Afrique"/>
    <x v="33"/>
    <x v="0"/>
    <n v="76"/>
  </r>
  <r>
    <s v="COL"/>
    <s v="Amériques"/>
    <x v="34"/>
    <x v="0"/>
    <n v="129"/>
  </r>
  <r>
    <s v="COM"/>
    <s v="Afrique"/>
    <x v="35"/>
    <x v="0"/>
    <n v="51"/>
  </r>
  <r>
    <s v="CPV"/>
    <s v="Afrique"/>
    <x v="36"/>
    <x v="0"/>
    <n v="25"/>
  </r>
  <r>
    <s v="CRI"/>
    <s v="Amériques"/>
    <x v="37"/>
    <x v="0"/>
    <n v="18"/>
  </r>
  <r>
    <s v="CTU"/>
    <s v="UE Balkans"/>
    <x v="38"/>
    <x v="0"/>
    <n v="94"/>
  </r>
  <r>
    <s v="CUB"/>
    <s v="Amériques"/>
    <x v="39"/>
    <x v="0"/>
    <n v="171"/>
  </r>
  <r>
    <s v="CYP"/>
    <s v="UE Balkans"/>
    <x v="40"/>
    <x v="0"/>
    <n v="24"/>
  </r>
  <r>
    <s v="CZE"/>
    <s v="UE Balkans"/>
    <x v="41"/>
    <x v="0"/>
    <n v="16"/>
  </r>
  <r>
    <s v="DEU"/>
    <s v="UE Balkans"/>
    <x v="42"/>
    <x v="0"/>
    <n v="17"/>
  </r>
  <r>
    <s v="DJI"/>
    <s v="Afrique"/>
    <x v="43"/>
    <x v="0"/>
    <n v="167"/>
  </r>
  <r>
    <s v="DNK"/>
    <s v="UE Balkans"/>
    <x v="44"/>
    <x v="0"/>
    <n v="6"/>
  </r>
  <r>
    <s v="DOM"/>
    <s v="Amériques"/>
    <x v="45"/>
    <x v="0"/>
    <n v="80"/>
  </r>
  <r>
    <s v="DZA"/>
    <s v="MENA"/>
    <x v="46"/>
    <x v="0"/>
    <n v="125"/>
  </r>
  <r>
    <s v="ECU"/>
    <s v="Amériques"/>
    <x v="47"/>
    <x v="0"/>
    <n v="119"/>
  </r>
  <r>
    <s v="EGY"/>
    <s v="MENA"/>
    <x v="48"/>
    <x v="0"/>
    <n v="158"/>
  </r>
  <r>
    <s v="ERI"/>
    <s v="Afrique"/>
    <x v="49"/>
    <x v="0"/>
    <n v="179"/>
  </r>
  <r>
    <s v="ESP"/>
    <s v="UE Balkans"/>
    <x v="50"/>
    <x v="0"/>
    <n v="36"/>
  </r>
  <r>
    <s v="EST"/>
    <s v="UE Balkans"/>
    <x v="51"/>
    <x v="0"/>
    <n v="11"/>
  </r>
  <r>
    <s v="ETH"/>
    <s v="Afrique"/>
    <x v="52"/>
    <x v="0"/>
    <n v="137"/>
  </r>
  <r>
    <s v="FIN"/>
    <s v="UE Balkans"/>
    <x v="53"/>
    <x v="0"/>
    <n v="1"/>
  </r>
  <r>
    <s v="FJI"/>
    <s v="Asie-Pacifique"/>
    <x v="54"/>
    <x v="0"/>
    <n v="107"/>
  </r>
  <r>
    <s v="FRA"/>
    <s v="UE Balkans"/>
    <x v="55"/>
    <x v="0"/>
    <n v="37"/>
  </r>
  <r>
    <s v="GAB"/>
    <s v="Afrique"/>
    <x v="56"/>
    <x v="0"/>
    <n v="89"/>
  </r>
  <r>
    <s v="GBR"/>
    <s v="UE Balkans"/>
    <x v="57"/>
    <x v="0"/>
    <n v="29"/>
  </r>
  <r>
    <s v="GEO"/>
    <s v="EEAC"/>
    <x v="58"/>
    <x v="0"/>
    <n v="100"/>
  </r>
  <r>
    <s v="GHA"/>
    <s v="Afrique"/>
    <x v="59"/>
    <x v="0"/>
    <n v="30"/>
  </r>
  <r>
    <s v="GIN"/>
    <s v="Afrique"/>
    <x v="60"/>
    <x v="0"/>
    <n v="86"/>
  </r>
  <r>
    <s v="GMB"/>
    <s v="Afrique"/>
    <x v="61"/>
    <x v="0"/>
    <n v="152"/>
  </r>
  <r>
    <s v="GNB"/>
    <s v="Afrique"/>
    <x v="62"/>
    <x v="0"/>
    <n v="92"/>
  </r>
  <r>
    <s v="GNQ"/>
    <s v="Afrique"/>
    <x v="63"/>
    <x v="0"/>
    <n v="166"/>
  </r>
  <r>
    <s v="GRC"/>
    <s v="UE Balkans"/>
    <x v="64"/>
    <x v="0"/>
    <n v="84"/>
  </r>
  <r>
    <s v="GTM"/>
    <s v="Amériques"/>
    <x v="65"/>
    <x v="0"/>
    <n v="95"/>
  </r>
  <r>
    <s v="GUY"/>
    <s v="Amériques"/>
    <x v="66"/>
    <x v="0"/>
    <n v="69"/>
  </r>
  <r>
    <s v="HKG"/>
    <s v="Asie-Pacifique"/>
    <x v="67"/>
    <x v="0"/>
    <n v="58"/>
  </r>
  <r>
    <s v="HND"/>
    <s v="Amériques"/>
    <x v="68"/>
    <x v="0"/>
    <n v="127"/>
  </r>
  <r>
    <s v="HRV"/>
    <s v="UE Balkans"/>
    <x v="69"/>
    <x v="0"/>
    <n v="64"/>
  </r>
  <r>
    <s v="HTI"/>
    <s v="Amériques"/>
    <x v="70"/>
    <x v="0"/>
    <n v="49"/>
  </r>
  <r>
    <s v="HUN"/>
    <s v="UE Balkans"/>
    <x v="71"/>
    <x v="0"/>
    <n v="56"/>
  </r>
  <r>
    <s v="IDN"/>
    <s v="Asie-Pacifique"/>
    <x v="72"/>
    <x v="0"/>
    <n v="139"/>
  </r>
  <r>
    <s v="IND"/>
    <s v="Asie-Pacifique"/>
    <x v="73"/>
    <x v="0"/>
    <n v="140"/>
  </r>
  <r>
    <s v="IRL"/>
    <s v="UE Balkans"/>
    <x v="74"/>
    <x v="0"/>
    <n v="15"/>
  </r>
  <r>
    <s v="IRN"/>
    <s v="MENA"/>
    <x v="75"/>
    <x v="0"/>
    <n v="174"/>
  </r>
  <r>
    <s v="IRQ"/>
    <s v="MENA"/>
    <x v="76"/>
    <x v="0"/>
    <n v="150"/>
  </r>
  <r>
    <s v="ISL"/>
    <s v="UE Balkans"/>
    <x v="77"/>
    <x v="0"/>
    <n v="9"/>
  </r>
  <r>
    <s v="ISR"/>
    <s v="MENA"/>
    <x v="78"/>
    <x v="0"/>
    <n v="112"/>
  </r>
  <r>
    <s v="ITA"/>
    <s v="UE Balkans"/>
    <x v="79"/>
    <x v="0"/>
    <n v="57"/>
  </r>
  <r>
    <s v="JAM"/>
    <s v="Amériques"/>
    <x v="80"/>
    <x v="0"/>
    <n v="13"/>
  </r>
  <r>
    <s v="JOR"/>
    <s v="MENA"/>
    <x v="81"/>
    <x v="0"/>
    <n v="134"/>
  </r>
  <r>
    <s v="JPN"/>
    <s v="Asie-Pacifique"/>
    <x v="82"/>
    <x v="0"/>
    <n v="53"/>
  </r>
  <r>
    <s v="KAZ"/>
    <s v="EEAC"/>
    <x v="83"/>
    <x v="0"/>
    <n v="160"/>
  </r>
  <r>
    <s v="KEN"/>
    <s v="Afrique"/>
    <x v="84"/>
    <x v="0"/>
    <n v="71"/>
  </r>
  <r>
    <s v="KGZ"/>
    <s v="EEAC"/>
    <x v="85"/>
    <x v="0"/>
    <n v="106"/>
  </r>
  <r>
    <s v="KHM"/>
    <s v="Asie-Pacifique"/>
    <x v="86"/>
    <x v="0"/>
    <n v="143"/>
  </r>
  <r>
    <s v="KOR"/>
    <s v="Asie-Pacifique"/>
    <x v="87"/>
    <x v="0"/>
    <n v="50"/>
  </r>
  <r>
    <s v="KWT"/>
    <s v="MENA"/>
    <x v="88"/>
    <x v="0"/>
    <n v="77"/>
  </r>
  <r>
    <s v="LAO"/>
    <s v="Asie-Pacifique"/>
    <x v="89"/>
    <x v="0"/>
    <n v="168"/>
  </r>
  <r>
    <s v="LBN"/>
    <s v="MENA"/>
    <x v="90"/>
    <x v="0"/>
    <n v="101"/>
  </r>
  <r>
    <s v="LBR"/>
    <s v="Afrique"/>
    <x v="91"/>
    <x v="0"/>
    <n v="97"/>
  </r>
  <r>
    <s v="LBY"/>
    <s v="MENA"/>
    <x v="92"/>
    <x v="0"/>
    <n v="131"/>
  </r>
  <r>
    <s v="LIE"/>
    <s v="UE Balkans"/>
    <x v="93"/>
    <x v="0"/>
    <n v="7"/>
  </r>
  <r>
    <s v="LKA"/>
    <s v="Asie-Pacifique"/>
    <x v="94"/>
    <x v="0"/>
    <n v="162"/>
  </r>
  <r>
    <s v="LSO"/>
    <s v="Afrique"/>
    <x v="95"/>
    <x v="0"/>
    <n v="81"/>
  </r>
  <r>
    <s v="LTU"/>
    <s v="UE Balkans"/>
    <x v="96"/>
    <x v="0"/>
    <n v="33"/>
  </r>
  <r>
    <s v="LUX"/>
    <s v="UE Balkans"/>
    <x v="97"/>
    <x v="0"/>
    <n v="4"/>
  </r>
  <r>
    <s v="LVA"/>
    <s v="UE Balkans"/>
    <x v="98"/>
    <x v="0"/>
    <n v="39"/>
  </r>
  <r>
    <s v="MAR"/>
    <s v="MENA"/>
    <x v="99"/>
    <x v="0"/>
    <n v="136"/>
  </r>
  <r>
    <s v="MDA"/>
    <s v="EEAC"/>
    <x v="100"/>
    <x v="0"/>
    <n v="55"/>
  </r>
  <r>
    <s v="MDG"/>
    <s v="Afrique"/>
    <x v="101"/>
    <x v="0"/>
    <n v="88"/>
  </r>
  <r>
    <s v="MDV"/>
    <s v="Asie-Pacifique"/>
    <x v="102"/>
    <x v="0"/>
    <n v="103"/>
  </r>
  <r>
    <s v="MEX"/>
    <s v="Amériques"/>
    <x v="103"/>
    <x v="0"/>
    <n v="153"/>
  </r>
  <r>
    <s v="MKD"/>
    <s v="UE Balkans"/>
    <x v="104"/>
    <x v="0"/>
    <n v="116"/>
  </r>
  <r>
    <s v="MLI"/>
    <s v="Afrique"/>
    <x v="105"/>
    <x v="0"/>
    <n v="99"/>
  </r>
  <r>
    <s v="MLT"/>
    <s v="UE Balkans"/>
    <x v="106"/>
    <x v="0"/>
    <n v="45"/>
  </r>
  <r>
    <s v="MMR"/>
    <s v="Asie-Pacifique"/>
    <x v="107"/>
    <x v="0"/>
    <n v="151"/>
  </r>
  <r>
    <s v="MNE"/>
    <s v="UE Balkans"/>
    <x v="108"/>
    <x v="0"/>
    <n v="113"/>
  </r>
  <r>
    <s v="MNG"/>
    <s v="Asie-Pacifique"/>
    <x v="109"/>
    <x v="0"/>
    <n v="98"/>
  </r>
  <r>
    <s v="MOZ"/>
    <s v="Afrique"/>
    <x v="110"/>
    <x v="0"/>
    <n v="73"/>
  </r>
  <r>
    <s v="MRT"/>
    <s v="Afrique"/>
    <x v="111"/>
    <x v="0"/>
    <n v="67"/>
  </r>
  <r>
    <s v="MUS"/>
    <s v="Afrique"/>
    <x v="112"/>
    <x v="0"/>
    <n v="62"/>
  </r>
  <r>
    <s v="MWI"/>
    <s v="Afrique"/>
    <x v="113"/>
    <x v="0"/>
    <n v="75"/>
  </r>
  <r>
    <s v="MYS"/>
    <s v="Asie-Pacifique"/>
    <x v="114"/>
    <x v="0"/>
    <n v="145"/>
  </r>
  <r>
    <s v="NAM"/>
    <s v="Afrique"/>
    <x v="115"/>
    <x v="0"/>
    <n v="19"/>
  </r>
  <r>
    <s v="NER"/>
    <s v="Afrique"/>
    <x v="116"/>
    <x v="0"/>
    <n v="43"/>
  </r>
  <r>
    <s v="NGA"/>
    <s v="Afrique"/>
    <x v="117"/>
    <x v="0"/>
    <n v="115"/>
  </r>
  <r>
    <s v="NIC"/>
    <s v="Amériques"/>
    <x v="118"/>
    <x v="0"/>
    <n v="78"/>
  </r>
  <r>
    <s v="NLD"/>
    <s v="UE Balkans"/>
    <x v="119"/>
    <x v="0"/>
    <n v="2"/>
  </r>
  <r>
    <s v="NOR"/>
    <s v="UE Balkans"/>
    <x v="120"/>
    <x v="0"/>
    <n v="3"/>
  </r>
  <r>
    <s v="NPL"/>
    <s v="Asie-Pacifique"/>
    <x v="121"/>
    <x v="0"/>
    <n v="118"/>
  </r>
  <r>
    <s v="NZL"/>
    <s v="Asie-Pacifique"/>
    <x v="122"/>
    <x v="0"/>
    <n v="8"/>
  </r>
  <r>
    <s v="OMN"/>
    <s v="MENA"/>
    <x v="123"/>
    <x v="0"/>
    <n v="141"/>
  </r>
  <r>
    <s v="PAK"/>
    <s v="Asie-Pacifique"/>
    <x v="124"/>
    <x v="0"/>
    <n v="159"/>
  </r>
  <r>
    <s v="PAN"/>
    <s v="Amériques"/>
    <x v="125"/>
    <x v="0"/>
    <n v="111"/>
  </r>
  <r>
    <s v="PER"/>
    <s v="Amériques"/>
    <x v="126"/>
    <x v="0"/>
    <n v="105"/>
  </r>
  <r>
    <s v="PHL"/>
    <s v="Asie-Pacifique"/>
    <x v="127"/>
    <x v="0"/>
    <n v="147"/>
  </r>
  <r>
    <s v="PNG"/>
    <s v="Asie-Pacifique"/>
    <x v="128"/>
    <x v="0"/>
    <n v="41"/>
  </r>
  <r>
    <s v="POL"/>
    <s v="UE Balkans"/>
    <x v="129"/>
    <x v="0"/>
    <n v="22"/>
  </r>
  <r>
    <s v="PRK"/>
    <s v="Asie-Pacifique"/>
    <x v="130"/>
    <x v="0"/>
    <n v="178"/>
  </r>
  <r>
    <s v="PRT"/>
    <s v="UE Balkans"/>
    <x v="131"/>
    <x v="0"/>
    <n v="28"/>
  </r>
  <r>
    <s v="PRY"/>
    <s v="Amériques"/>
    <x v="132"/>
    <x v="0"/>
    <n v="91"/>
  </r>
  <r>
    <s v="PSE"/>
    <s v="MENA"/>
    <x v="133"/>
    <x v="0"/>
    <n v="146"/>
  </r>
  <r>
    <s v="QAT"/>
    <s v="MENA"/>
    <x v="134"/>
    <x v="0"/>
    <n v="110"/>
  </r>
  <r>
    <s v="ROU"/>
    <s v="UE Balkans"/>
    <x v="135"/>
    <x v="0"/>
    <n v="42"/>
  </r>
  <r>
    <s v="RUS"/>
    <s v="EEAC"/>
    <x v="136"/>
    <x v="0"/>
    <n v="148"/>
  </r>
  <r>
    <s v="RWA"/>
    <s v="Afrique"/>
    <x v="137"/>
    <x v="0"/>
    <n v="161"/>
  </r>
  <r>
    <s v="SAU"/>
    <s v="MENA"/>
    <x v="138"/>
    <x v="0"/>
    <n v="163"/>
  </r>
  <r>
    <s v="SDN"/>
    <s v="Afrique"/>
    <x v="139"/>
    <x v="0"/>
    <n v="170"/>
  </r>
  <r>
    <s v="SEN"/>
    <s v="Afrique"/>
    <x v="140"/>
    <x v="0"/>
    <n v="59"/>
  </r>
  <r>
    <s v="SGP"/>
    <s v="Asie-Pacifique"/>
    <x v="141"/>
    <x v="0"/>
    <n v="149"/>
  </r>
  <r>
    <s v="SLE"/>
    <s v="Afrique"/>
    <x v="142"/>
    <x v="0"/>
    <n v="61"/>
  </r>
  <r>
    <s v="SLV"/>
    <s v="Amériques"/>
    <x v="143"/>
    <x v="0"/>
    <n v="38"/>
  </r>
  <r>
    <s v="SOM"/>
    <s v="Afrique"/>
    <x v="144"/>
    <x v="0"/>
    <n v="175"/>
  </r>
  <r>
    <s v="SRB"/>
    <s v="UE Balkans"/>
    <x v="145"/>
    <x v="0"/>
    <n v="63"/>
  </r>
  <r>
    <s v="SSD"/>
    <s v="Afrique"/>
    <x v="146"/>
    <x v="0"/>
    <n v="124"/>
  </r>
  <r>
    <s v="SUR"/>
    <s v="Amériques"/>
    <x v="147"/>
    <x v="0"/>
    <n v="31"/>
  </r>
  <r>
    <s v="SVK"/>
    <s v="UE Balkans"/>
    <x v="148"/>
    <x v="0"/>
    <n v="23"/>
  </r>
  <r>
    <s v="SVN"/>
    <s v="UE Balkans"/>
    <x v="149"/>
    <x v="0"/>
    <n v="35"/>
  </r>
  <r>
    <s v="SWE"/>
    <s v="UE Balkans"/>
    <x v="150"/>
    <x v="0"/>
    <n v="10"/>
  </r>
  <r>
    <s v="SWZ"/>
    <s v="Afrique"/>
    <x v="151"/>
    <x v="0"/>
    <n v="155"/>
  </r>
  <r>
    <s v="SYC"/>
    <s v="Afrique"/>
    <x v="152"/>
    <x v="0"/>
    <n v="93"/>
  </r>
  <r>
    <s v="SYR"/>
    <s v="MENA"/>
    <x v="153"/>
    <x v="0"/>
    <n v="176"/>
  </r>
  <r>
    <s v="TCD"/>
    <s v="Afrique"/>
    <x v="154"/>
    <x v="0"/>
    <n v="121"/>
  </r>
  <r>
    <s v="TGO"/>
    <s v="Afrique"/>
    <x v="155"/>
    <x v="0"/>
    <n v="83"/>
  </r>
  <r>
    <s v="THA"/>
    <s v="Asie-Pacifique"/>
    <x v="156"/>
    <x v="0"/>
    <n v="135"/>
  </r>
  <r>
    <s v="TJK"/>
    <s v="EEAC"/>
    <x v="157"/>
    <x v="0"/>
    <n v="123"/>
  </r>
  <r>
    <s v="TKM"/>
    <s v="EEAC"/>
    <x v="158"/>
    <x v="0"/>
    <n v="177"/>
  </r>
  <r>
    <s v="TLS"/>
    <s v="Asie-Pacifique"/>
    <x v="159"/>
    <x v="0"/>
    <n v="90"/>
  </r>
  <r>
    <s v="TON"/>
    <s v="Asie-Pacifique"/>
    <x v="160"/>
    <x v="0"/>
    <n v="66"/>
  </r>
  <r>
    <s v="TTO"/>
    <s v="Amériques"/>
    <x v="161"/>
    <x v="0"/>
    <n v="44"/>
  </r>
  <r>
    <s v="TUN"/>
    <s v="MENA"/>
    <x v="162"/>
    <x v="0"/>
    <n v="138"/>
  </r>
  <r>
    <s v="TUR"/>
    <s v="EEAC"/>
    <x v="163"/>
    <x v="0"/>
    <n v="154"/>
  </r>
  <r>
    <s v="TWN"/>
    <s v="Asie-Pacifique"/>
    <x v="164"/>
    <x v="0"/>
    <n v="47"/>
  </r>
  <r>
    <s v="TZA"/>
    <s v="Afrique"/>
    <x v="165"/>
    <x v="0"/>
    <n v="70"/>
  </r>
  <r>
    <s v="UGA"/>
    <s v="Afrique"/>
    <x v="166"/>
    <x v="0"/>
    <n v="104"/>
  </r>
  <r>
    <s v="UKR"/>
    <s v="EEAC"/>
    <x v="167"/>
    <x v="0"/>
    <n v="126"/>
  </r>
  <r>
    <s v="URY"/>
    <s v="Amériques"/>
    <x v="168"/>
    <x v="0"/>
    <n v="27"/>
  </r>
  <r>
    <s v="USA"/>
    <s v="Amériques"/>
    <x v="169"/>
    <x v="0"/>
    <n v="32"/>
  </r>
  <r>
    <s v="UZB"/>
    <s v="EEAC"/>
    <x v="170"/>
    <x v="0"/>
    <n v="164"/>
  </r>
  <r>
    <s v="VEN"/>
    <s v="Amériques"/>
    <x v="171"/>
    <x v="0"/>
    <n v="117"/>
  </r>
  <r>
    <s v="VNM"/>
    <s v="Asie-Pacifique"/>
    <x v="172"/>
    <x v="0"/>
    <n v="172"/>
  </r>
  <r>
    <s v="WSM"/>
    <s v="Asie-Pacifique"/>
    <x v="173"/>
    <x v="0"/>
    <n v="48"/>
  </r>
  <r>
    <s v="XCD"/>
    <s v="Amériques"/>
    <x v="174"/>
    <x v="0"/>
    <n v="34"/>
  </r>
  <r>
    <s v="XKO"/>
    <s v="UE Balkans"/>
    <x v="175"/>
    <x v="0"/>
    <n v="85"/>
  </r>
  <r>
    <s v="YEM"/>
    <s v="MENA"/>
    <x v="176"/>
    <x v="0"/>
    <n v="169"/>
  </r>
  <r>
    <s v="ZAF"/>
    <s v="Afrique"/>
    <x v="177"/>
    <x v="0"/>
    <n v="52"/>
  </r>
  <r>
    <s v="ZMB"/>
    <s v="Afrique"/>
    <x v="178"/>
    <x v="0"/>
    <n v="72"/>
  </r>
  <r>
    <s v="ZWE"/>
    <s v="Afrique"/>
    <x v="179"/>
    <x v="0"/>
    <n v="133"/>
  </r>
  <r>
    <s v="AFG"/>
    <s v="Asie-Pacifique"/>
    <x v="0"/>
    <x v="1"/>
    <n v="128"/>
  </r>
  <r>
    <s v="AGO"/>
    <s v="Afrique"/>
    <x v="1"/>
    <x v="1"/>
    <n v="124"/>
  </r>
  <r>
    <s v="ALB"/>
    <s v="UE Balkans"/>
    <x v="2"/>
    <x v="1"/>
    <n v="85"/>
  </r>
  <r>
    <s v="AND"/>
    <s v="UE Balkans"/>
    <x v="3"/>
    <x v="1"/>
    <n v="5"/>
  </r>
  <r>
    <s v="ARE"/>
    <s v="MENA"/>
    <x v="4"/>
    <x v="1"/>
    <n v="118"/>
  </r>
  <r>
    <s v="ARG"/>
    <s v="Amériques"/>
    <x v="5"/>
    <x v="1"/>
    <n v="55"/>
  </r>
  <r>
    <s v="ARM"/>
    <s v="EEAC"/>
    <x v="6"/>
    <x v="1"/>
    <n v="78"/>
  </r>
  <r>
    <s v="AUS"/>
    <s v="Asie-Pacifique"/>
    <x v="7"/>
    <x v="1"/>
    <n v="28"/>
  </r>
  <r>
    <s v="AUT"/>
    <s v="UE Balkans"/>
    <x v="8"/>
    <x v="1"/>
    <n v="12"/>
  </r>
  <r>
    <s v="AZE"/>
    <s v="EEAC"/>
    <x v="9"/>
    <x v="1"/>
    <n v="160"/>
  </r>
  <r>
    <s v="BDI"/>
    <s v="Afrique"/>
    <x v="10"/>
    <x v="1"/>
    <n v="142"/>
  </r>
  <r>
    <s v="BEL"/>
    <s v="UE Balkans"/>
    <x v="11"/>
    <x v="1"/>
    <n v="23"/>
  </r>
  <r>
    <s v="BEN"/>
    <s v="Afrique"/>
    <x v="12"/>
    <x v="1"/>
    <n v="75"/>
  </r>
  <r>
    <s v="BFA"/>
    <s v="Afrique"/>
    <x v="13"/>
    <x v="1"/>
    <n v="52"/>
  </r>
  <r>
    <s v="BGD"/>
    <s v="Asie-Pacifique"/>
    <x v="14"/>
    <x v="1"/>
    <n v="146"/>
  </r>
  <r>
    <s v="BGR"/>
    <s v="UE Balkans"/>
    <x v="15"/>
    <x v="1"/>
    <n v="100"/>
  </r>
  <r>
    <s v="BHR"/>
    <s v="MENA"/>
    <x v="16"/>
    <x v="1"/>
    <n v="163"/>
  </r>
  <r>
    <s v="BIH"/>
    <s v="UE Balkans"/>
    <x v="17"/>
    <x v="1"/>
    <n v="66"/>
  </r>
  <r>
    <s v="BLR"/>
    <s v="EEAC"/>
    <x v="18"/>
    <x v="1"/>
    <n v="157"/>
  </r>
  <r>
    <s v="BLZ"/>
    <s v="Amériques"/>
    <x v="19"/>
    <x v="1"/>
    <n v="29"/>
  </r>
  <r>
    <s v="BOL"/>
    <s v="Amériques"/>
    <x v="20"/>
    <x v="1"/>
    <n v="94"/>
  </r>
  <r>
    <s v="BRA"/>
    <s v="Amériques"/>
    <x v="21"/>
    <x v="1"/>
    <n v="111"/>
  </r>
  <r>
    <s v="BRN"/>
    <s v="Asie-Pacifique"/>
    <x v="22"/>
    <x v="1"/>
    <n v="117"/>
  </r>
  <r>
    <s v="BTN"/>
    <s v="Asie-Pacifique"/>
    <x v="23"/>
    <x v="1"/>
    <n v="92"/>
  </r>
  <r>
    <s v="BWA"/>
    <s v="Afrique"/>
    <x v="24"/>
    <x v="1"/>
    <n v="41"/>
  </r>
  <r>
    <s v="CAF"/>
    <s v="Afrique"/>
    <x v="25"/>
    <x v="1"/>
    <n v="109"/>
  </r>
  <r>
    <s v="CAN"/>
    <s v="Amériques"/>
    <x v="26"/>
    <x v="1"/>
    <n v="18"/>
  </r>
  <r>
    <s v="CHE"/>
    <s v="UE Balkans"/>
    <x v="27"/>
    <x v="1"/>
    <n v="15"/>
  </r>
  <r>
    <s v="CHL"/>
    <s v="Amériques"/>
    <x v="28"/>
    <x v="1"/>
    <n v="58"/>
  </r>
  <r>
    <s v="CHN"/>
    <s v="Asie-Pacifique"/>
    <x v="29"/>
    <x v="1"/>
    <n v="175"/>
  </r>
  <r>
    <s v="CIV"/>
    <s v="Afrique"/>
    <x v="30"/>
    <x v="1"/>
    <n v="101"/>
  </r>
  <r>
    <s v="CMR"/>
    <s v="Afrique"/>
    <x v="31"/>
    <x v="1"/>
    <n v="131"/>
  </r>
  <r>
    <s v="COD"/>
    <s v="Afrique"/>
    <x v="32"/>
    <x v="1"/>
    <n v="151"/>
  </r>
  <r>
    <s v="COG"/>
    <s v="Afrique"/>
    <x v="33"/>
    <x v="1"/>
    <n v="82"/>
  </r>
  <r>
    <s v="COL"/>
    <s v="Amériques"/>
    <x v="34"/>
    <x v="1"/>
    <n v="126"/>
  </r>
  <r>
    <s v="COM"/>
    <s v="Afrique"/>
    <x v="35"/>
    <x v="1"/>
    <n v="53"/>
  </r>
  <r>
    <s v="CPV"/>
    <s v="Afrique"/>
    <x v="36"/>
    <x v="1"/>
    <n v="24"/>
  </r>
  <r>
    <s v="CRI"/>
    <s v="Amériques"/>
    <x v="37"/>
    <x v="1"/>
    <n v="21"/>
  </r>
  <r>
    <s v="CTU"/>
    <s v="UE Balkans"/>
    <x v="38"/>
    <x v="1"/>
    <n v="83"/>
  </r>
  <r>
    <s v="CUB"/>
    <s v="Amériques"/>
    <x v="39"/>
    <x v="1"/>
    <n v="170"/>
  </r>
  <r>
    <s v="CYP"/>
    <s v="UE Balkans"/>
    <x v="40"/>
    <x v="1"/>
    <n v="25"/>
  </r>
  <r>
    <s v="CZE"/>
    <s v="UE Balkans"/>
    <x v="41"/>
    <x v="1"/>
    <n v="13"/>
  </r>
  <r>
    <s v="DEU"/>
    <s v="UE Balkans"/>
    <x v="42"/>
    <x v="1"/>
    <n v="14"/>
  </r>
  <r>
    <s v="DJI"/>
    <s v="Afrique"/>
    <x v="43"/>
    <x v="1"/>
    <n v="169"/>
  </r>
  <r>
    <s v="DNK"/>
    <s v="UE Balkans"/>
    <x v="44"/>
    <x v="1"/>
    <n v="7"/>
  </r>
  <r>
    <s v="DOM"/>
    <s v="Amériques"/>
    <x v="45"/>
    <x v="1"/>
    <n v="68"/>
  </r>
  <r>
    <s v="DZA"/>
    <s v="MENA"/>
    <x v="46"/>
    <x v="1"/>
    <n v="121"/>
  </r>
  <r>
    <s v="ECU"/>
    <s v="Amériques"/>
    <x v="47"/>
    <x v="1"/>
    <n v="95"/>
  </r>
  <r>
    <s v="EGY"/>
    <s v="MENA"/>
    <x v="48"/>
    <x v="1"/>
    <n v="159"/>
  </r>
  <r>
    <s v="ERI"/>
    <s v="Afrique"/>
    <x v="49"/>
    <x v="1"/>
    <n v="180"/>
  </r>
  <r>
    <s v="ESP"/>
    <s v="UE Balkans"/>
    <x v="50"/>
    <x v="1"/>
    <n v="35"/>
  </r>
  <r>
    <s v="EST"/>
    <s v="UE Balkans"/>
    <x v="51"/>
    <x v="1"/>
    <n v="11"/>
  </r>
  <r>
    <s v="ETH"/>
    <s v="Afrique"/>
    <x v="52"/>
    <x v="1"/>
    <n v="143"/>
  </r>
  <r>
    <s v="FIN"/>
    <s v="UE Balkans"/>
    <x v="53"/>
    <x v="1"/>
    <n v="1"/>
  </r>
  <r>
    <s v="FJI"/>
    <s v="Asie-Pacifique"/>
    <x v="54"/>
    <x v="1"/>
    <n v="107"/>
  </r>
  <r>
    <s v="FRA"/>
    <s v="UE Balkans"/>
    <x v="55"/>
    <x v="1"/>
    <n v="39"/>
  </r>
  <r>
    <s v="GAB"/>
    <s v="Afrique"/>
    <x v="56"/>
    <x v="1"/>
    <n v="98"/>
  </r>
  <r>
    <s v="GBR"/>
    <s v="UE Balkans"/>
    <x v="57"/>
    <x v="1"/>
    <n v="33"/>
  </r>
  <r>
    <s v="GEO"/>
    <s v="EEAC"/>
    <x v="58"/>
    <x v="1"/>
    <n v="84"/>
  </r>
  <r>
    <s v="GHA"/>
    <s v="Afrique"/>
    <x v="59"/>
    <x v="1"/>
    <n v="27"/>
  </r>
  <r>
    <s v="GIN"/>
    <s v="Afrique"/>
    <x v="60"/>
    <x v="1"/>
    <n v="102"/>
  </r>
  <r>
    <s v="GMB"/>
    <s v="Afrique"/>
    <x v="61"/>
    <x v="1"/>
    <n v="155"/>
  </r>
  <r>
    <s v="GNB"/>
    <s v="Afrique"/>
    <x v="62"/>
    <x v="1"/>
    <n v="86"/>
  </r>
  <r>
    <s v="GNQ"/>
    <s v="Afrique"/>
    <x v="63"/>
    <x v="1"/>
    <n v="168"/>
  </r>
  <r>
    <s v="GRC"/>
    <s v="UE Balkans"/>
    <x v="64"/>
    <x v="1"/>
    <n v="99"/>
  </r>
  <r>
    <s v="GTM"/>
    <s v="Amériques"/>
    <x v="65"/>
    <x v="1"/>
    <n v="125"/>
  </r>
  <r>
    <s v="GUY"/>
    <s v="Amériques"/>
    <x v="66"/>
    <x v="1"/>
    <n v="67"/>
  </r>
  <r>
    <s v="HKG"/>
    <s v="Asie-Pacifique"/>
    <x v="67"/>
    <x v="1"/>
    <n v="61"/>
  </r>
  <r>
    <s v="HND"/>
    <s v="Amériques"/>
    <x v="68"/>
    <x v="1"/>
    <n v="129"/>
  </r>
  <r>
    <s v="HRV"/>
    <s v="UE Balkans"/>
    <x v="69"/>
    <x v="1"/>
    <n v="65"/>
  </r>
  <r>
    <s v="HTI"/>
    <s v="Amériques"/>
    <x v="70"/>
    <x v="1"/>
    <n v="47"/>
  </r>
  <r>
    <s v="HUN"/>
    <s v="UE Balkans"/>
    <x v="71"/>
    <x v="1"/>
    <n v="64"/>
  </r>
  <r>
    <s v="IDN"/>
    <s v="Asie-Pacifique"/>
    <x v="72"/>
    <x v="1"/>
    <n v="132"/>
  </r>
  <r>
    <s v="IND"/>
    <s v="Asie-Pacifique"/>
    <x v="73"/>
    <x v="1"/>
    <n v="140"/>
  </r>
  <r>
    <s v="IRL"/>
    <s v="UE Balkans"/>
    <x v="74"/>
    <x v="1"/>
    <n v="16"/>
  </r>
  <r>
    <s v="IRN"/>
    <s v="MENA"/>
    <x v="75"/>
    <x v="1"/>
    <n v="173"/>
  </r>
  <r>
    <s v="IRQ"/>
    <s v="MENA"/>
    <x v="76"/>
    <x v="1"/>
    <n v="153"/>
  </r>
  <r>
    <s v="ISL"/>
    <s v="UE Balkans"/>
    <x v="77"/>
    <x v="1"/>
    <n v="8"/>
  </r>
  <r>
    <s v="ISR"/>
    <s v="MENA"/>
    <x v="78"/>
    <x v="1"/>
    <n v="96"/>
  </r>
  <r>
    <s v="ITA"/>
    <s v="UE Balkans"/>
    <x v="79"/>
    <x v="1"/>
    <n v="49"/>
  </r>
  <r>
    <s v="JAM"/>
    <s v="Amériques"/>
    <x v="80"/>
    <x v="1"/>
    <n v="17"/>
  </r>
  <r>
    <s v="JOR"/>
    <s v="MENA"/>
    <x v="81"/>
    <x v="1"/>
    <n v="141"/>
  </r>
  <r>
    <s v="JPN"/>
    <s v="Asie-Pacifique"/>
    <x v="82"/>
    <x v="1"/>
    <n v="59"/>
  </r>
  <r>
    <s v="KAZ"/>
    <s v="EEAC"/>
    <x v="83"/>
    <x v="1"/>
    <n v="161"/>
  </r>
  <r>
    <s v="KEN"/>
    <s v="Afrique"/>
    <x v="84"/>
    <x v="1"/>
    <n v="90"/>
  </r>
  <r>
    <s v="KGZ"/>
    <s v="EEAC"/>
    <x v="85"/>
    <x v="1"/>
    <n v="97"/>
  </r>
  <r>
    <s v="KHM"/>
    <s v="Asie-Pacifique"/>
    <x v="86"/>
    <x v="1"/>
    <n v="144"/>
  </r>
  <r>
    <s v="KOR"/>
    <s v="Asie-Pacifique"/>
    <x v="87"/>
    <x v="1"/>
    <n v="57"/>
  </r>
  <r>
    <s v="KWT"/>
    <s v="MENA"/>
    <x v="88"/>
    <x v="1"/>
    <n v="91"/>
  </r>
  <r>
    <s v="LAO"/>
    <s v="Asie-Pacifique"/>
    <x v="89"/>
    <x v="1"/>
    <n v="171"/>
  </r>
  <r>
    <s v="LBN"/>
    <s v="MENA"/>
    <x v="90"/>
    <x v="1"/>
    <n v="106"/>
  </r>
  <r>
    <s v="LBR"/>
    <s v="Afrique"/>
    <x v="91"/>
    <x v="1"/>
    <n v="89"/>
  </r>
  <r>
    <s v="LBY"/>
    <s v="MENA"/>
    <x v="92"/>
    <x v="1"/>
    <n v="137"/>
  </r>
  <r>
    <s v="LIE"/>
    <s v="UE Balkans"/>
    <x v="93"/>
    <x v="1"/>
    <n v="6"/>
  </r>
  <r>
    <s v="LKA"/>
    <s v="Asie-Pacifique"/>
    <x v="94"/>
    <x v="1"/>
    <n v="165"/>
  </r>
  <r>
    <s v="LSO"/>
    <s v="Afrique"/>
    <x v="95"/>
    <x v="1"/>
    <n v="74"/>
  </r>
  <r>
    <s v="LTU"/>
    <s v="UE Balkans"/>
    <x v="96"/>
    <x v="1"/>
    <n v="32"/>
  </r>
  <r>
    <s v="LUX"/>
    <s v="UE Balkans"/>
    <x v="97"/>
    <x v="1"/>
    <n v="4"/>
  </r>
  <r>
    <s v="LVA"/>
    <s v="UE Balkans"/>
    <x v="98"/>
    <x v="1"/>
    <n v="37"/>
  </r>
  <r>
    <s v="MAR"/>
    <s v="MENA"/>
    <x v="99"/>
    <x v="1"/>
    <n v="136"/>
  </r>
  <r>
    <s v="MDA"/>
    <s v="EEAC"/>
    <x v="100"/>
    <x v="1"/>
    <n v="56"/>
  </r>
  <r>
    <s v="MDG"/>
    <s v="Afrique"/>
    <x v="101"/>
    <x v="1"/>
    <n v="81"/>
  </r>
  <r>
    <s v="MDV"/>
    <s v="Asie-Pacifique"/>
    <x v="102"/>
    <x v="1"/>
    <n v="108"/>
  </r>
  <r>
    <s v="MEX"/>
    <s v="Amériques"/>
    <x v="103"/>
    <x v="1"/>
    <n v="152"/>
  </r>
  <r>
    <s v="MKD"/>
    <s v="UE Balkans"/>
    <x v="104"/>
    <x v="1"/>
    <n v="123"/>
  </r>
  <r>
    <s v="MLI"/>
    <s v="Afrique"/>
    <x v="105"/>
    <x v="1"/>
    <n v="122"/>
  </r>
  <r>
    <s v="MLT"/>
    <s v="UE Balkans"/>
    <x v="106"/>
    <x v="1"/>
    <n v="51"/>
  </r>
  <r>
    <s v="MMR"/>
    <s v="Asie-Pacifique"/>
    <x v="107"/>
    <x v="1"/>
    <n v="145"/>
  </r>
  <r>
    <s v="MNE"/>
    <s v="UE Balkans"/>
    <x v="108"/>
    <x v="1"/>
    <n v="114"/>
  </r>
  <r>
    <s v="MNG"/>
    <s v="Asie-Pacifique"/>
    <x v="109"/>
    <x v="1"/>
    <n v="88"/>
  </r>
  <r>
    <s v="MOZ"/>
    <s v="Afrique"/>
    <x v="110"/>
    <x v="1"/>
    <n v="79"/>
  </r>
  <r>
    <s v="MRT"/>
    <s v="Afrique"/>
    <x v="111"/>
    <x v="1"/>
    <n v="60"/>
  </r>
  <r>
    <s v="MUS"/>
    <s v="Afrique"/>
    <x v="112"/>
    <x v="1"/>
    <n v="70"/>
  </r>
  <r>
    <s v="MWI"/>
    <s v="Afrique"/>
    <x v="113"/>
    <x v="1"/>
    <n v="73"/>
  </r>
  <r>
    <s v="MYS"/>
    <s v="Asie-Pacifique"/>
    <x v="114"/>
    <x v="1"/>
    <n v="147"/>
  </r>
  <r>
    <s v="NAM"/>
    <s v="Afrique"/>
    <x v="115"/>
    <x v="1"/>
    <n v="22"/>
  </r>
  <r>
    <s v="NER"/>
    <s v="Afrique"/>
    <x v="116"/>
    <x v="1"/>
    <n v="48"/>
  </r>
  <r>
    <s v="NGA"/>
    <s v="Afrique"/>
    <x v="117"/>
    <x v="1"/>
    <n v="112"/>
  </r>
  <r>
    <s v="NIC"/>
    <s v="Amériques"/>
    <x v="118"/>
    <x v="1"/>
    <n v="71"/>
  </r>
  <r>
    <s v="NLD"/>
    <s v="UE Balkans"/>
    <x v="119"/>
    <x v="1"/>
    <n v="2"/>
  </r>
  <r>
    <s v="NOR"/>
    <s v="UE Balkans"/>
    <x v="120"/>
    <x v="1"/>
    <n v="3"/>
  </r>
  <r>
    <s v="NPL"/>
    <s v="Asie-Pacifique"/>
    <x v="121"/>
    <x v="1"/>
    <n v="120"/>
  </r>
  <r>
    <s v="NZL"/>
    <s v="Asie-Pacifique"/>
    <x v="122"/>
    <x v="1"/>
    <n v="9"/>
  </r>
  <r>
    <s v="OMN"/>
    <s v="MENA"/>
    <x v="123"/>
    <x v="1"/>
    <n v="134"/>
  </r>
  <r>
    <s v="PAK"/>
    <s v="Asie-Pacifique"/>
    <x v="124"/>
    <x v="1"/>
    <n v="158"/>
  </r>
  <r>
    <s v="PAN"/>
    <s v="Amériques"/>
    <x v="125"/>
    <x v="1"/>
    <n v="87"/>
  </r>
  <r>
    <s v="PER"/>
    <s v="Amériques"/>
    <x v="126"/>
    <x v="1"/>
    <n v="104"/>
  </r>
  <r>
    <s v="PHL"/>
    <s v="Asie-Pacifique"/>
    <x v="127"/>
    <x v="1"/>
    <n v="149"/>
  </r>
  <r>
    <s v="PNG"/>
    <s v="Asie-Pacifique"/>
    <x v="128"/>
    <x v="1"/>
    <n v="44"/>
  </r>
  <r>
    <s v="POL"/>
    <s v="UE Balkans"/>
    <x v="129"/>
    <x v="1"/>
    <n v="19"/>
  </r>
  <r>
    <s v="PRK"/>
    <s v="Asie-Pacifique"/>
    <x v="130"/>
    <x v="1"/>
    <n v="179"/>
  </r>
  <r>
    <s v="PRT"/>
    <s v="UE Balkans"/>
    <x v="131"/>
    <x v="1"/>
    <n v="30"/>
  </r>
  <r>
    <s v="PRY"/>
    <s v="Amériques"/>
    <x v="132"/>
    <x v="1"/>
    <n v="105"/>
  </r>
  <r>
    <s v="PSE"/>
    <s v="MENA"/>
    <x v="133"/>
    <x v="1"/>
    <n v="138"/>
  </r>
  <r>
    <s v="QAT"/>
    <s v="MENA"/>
    <x v="134"/>
    <x v="1"/>
    <n v="113"/>
  </r>
  <r>
    <s v="ROU"/>
    <s v="UE Balkans"/>
    <x v="135"/>
    <x v="1"/>
    <n v="45"/>
  </r>
  <r>
    <s v="RUS"/>
    <s v="EEAC"/>
    <x v="136"/>
    <x v="1"/>
    <n v="148"/>
  </r>
  <r>
    <s v="RWA"/>
    <s v="Afrique"/>
    <x v="137"/>
    <x v="1"/>
    <n v="162"/>
  </r>
  <r>
    <s v="SAU"/>
    <s v="MENA"/>
    <x v="138"/>
    <x v="1"/>
    <n v="164"/>
  </r>
  <r>
    <s v="SDN"/>
    <s v="Afrique"/>
    <x v="139"/>
    <x v="1"/>
    <n v="172"/>
  </r>
  <r>
    <s v="SEN"/>
    <s v="Afrique"/>
    <x v="140"/>
    <x v="1"/>
    <n v="62"/>
  </r>
  <r>
    <s v="SGP"/>
    <s v="Asie-Pacifique"/>
    <x v="141"/>
    <x v="1"/>
    <n v="150"/>
  </r>
  <r>
    <s v="SLE"/>
    <s v="Afrique"/>
    <x v="142"/>
    <x v="1"/>
    <n v="72"/>
  </r>
  <r>
    <s v="SLV"/>
    <s v="Amériques"/>
    <x v="143"/>
    <x v="1"/>
    <n v="38"/>
  </r>
  <r>
    <s v="SOM"/>
    <s v="Afrique"/>
    <x v="144"/>
    <x v="1"/>
    <n v="176"/>
  </r>
  <r>
    <s v="SRB"/>
    <s v="UE Balkans"/>
    <x v="145"/>
    <x v="1"/>
    <n v="54"/>
  </r>
  <r>
    <s v="SSD"/>
    <s v="Afrique"/>
    <x v="146"/>
    <x v="1"/>
    <n v="119"/>
  </r>
  <r>
    <s v="SUR"/>
    <s v="Amériques"/>
    <x v="147"/>
    <x v="1"/>
    <n v="31"/>
  </r>
  <r>
    <s v="SVK"/>
    <s v="UE Balkans"/>
    <x v="148"/>
    <x v="1"/>
    <n v="20"/>
  </r>
  <r>
    <s v="SVN"/>
    <s v="UE Balkans"/>
    <x v="149"/>
    <x v="1"/>
    <n v="34"/>
  </r>
  <r>
    <s v="SWE"/>
    <s v="UE Balkans"/>
    <x v="150"/>
    <x v="1"/>
    <n v="10"/>
  </r>
  <r>
    <s v="SWZ"/>
    <s v="Afrique"/>
    <x v="151"/>
    <x v="1"/>
    <n v="156"/>
  </r>
  <r>
    <s v="SYC"/>
    <s v="Afrique"/>
    <x v="152"/>
    <x v="1"/>
    <n v="103"/>
  </r>
  <r>
    <s v="SYR"/>
    <s v="MENA"/>
    <x v="153"/>
    <x v="1"/>
    <n v="177"/>
  </r>
  <r>
    <s v="TCD"/>
    <s v="Afrique"/>
    <x v="154"/>
    <x v="1"/>
    <n v="139"/>
  </r>
  <r>
    <s v="TGO"/>
    <s v="Afrique"/>
    <x v="155"/>
    <x v="1"/>
    <n v="76"/>
  </r>
  <r>
    <s v="THA"/>
    <s v="Asie-Pacifique"/>
    <x v="156"/>
    <x v="1"/>
    <n v="130"/>
  </r>
  <r>
    <s v="TJK"/>
    <s v="EEAC"/>
    <x v="157"/>
    <x v="1"/>
    <n v="115"/>
  </r>
  <r>
    <s v="TKM"/>
    <s v="EEAC"/>
    <x v="158"/>
    <x v="1"/>
    <n v="178"/>
  </r>
  <r>
    <s v="TLS"/>
    <s v="Asie-Pacifique"/>
    <x v="159"/>
    <x v="1"/>
    <n v="77"/>
  </r>
  <r>
    <s v="TON"/>
    <s v="Asie-Pacifique"/>
    <x v="160"/>
    <x v="1"/>
    <n v="63"/>
  </r>
  <r>
    <s v="TTO"/>
    <s v="Amériques"/>
    <x v="161"/>
    <x v="1"/>
    <n v="43"/>
  </r>
  <r>
    <s v="TUN"/>
    <s v="MENA"/>
    <x v="162"/>
    <x v="1"/>
    <n v="133"/>
  </r>
  <r>
    <s v="TUR"/>
    <s v="EEAC"/>
    <x v="163"/>
    <x v="1"/>
    <n v="154"/>
  </r>
  <r>
    <s v="TWN"/>
    <s v="Asie-Pacifique"/>
    <x v="164"/>
    <x v="1"/>
    <n v="50"/>
  </r>
  <r>
    <s v="TZA"/>
    <s v="Afrique"/>
    <x v="165"/>
    <x v="1"/>
    <n v="69"/>
  </r>
  <r>
    <s v="UGA"/>
    <s v="Afrique"/>
    <x v="166"/>
    <x v="1"/>
    <n v="110"/>
  </r>
  <r>
    <s v="UKR"/>
    <s v="EEAC"/>
    <x v="167"/>
    <x v="1"/>
    <n v="127"/>
  </r>
  <r>
    <s v="URY"/>
    <s v="Amériques"/>
    <x v="168"/>
    <x v="1"/>
    <n v="26"/>
  </r>
  <r>
    <s v="USA"/>
    <s v="Amériques"/>
    <x v="169"/>
    <x v="1"/>
    <n v="46"/>
  </r>
  <r>
    <s v="UZB"/>
    <s v="EEAC"/>
    <x v="170"/>
    <x v="1"/>
    <n v="166"/>
  </r>
  <r>
    <s v="VEN"/>
    <s v="Amériques"/>
    <x v="171"/>
    <x v="1"/>
    <n v="116"/>
  </r>
  <r>
    <s v="VNM"/>
    <s v="Asie-Pacifique"/>
    <x v="172"/>
    <x v="1"/>
    <n v="174"/>
  </r>
  <r>
    <s v="WSM"/>
    <s v="Asie-Pacifique"/>
    <x v="173"/>
    <x v="1"/>
    <n v="40"/>
  </r>
  <r>
    <s v="XCD"/>
    <s v="Amériques"/>
    <x v="174"/>
    <x v="1"/>
    <n v="36"/>
  </r>
  <r>
    <s v="XKO"/>
    <s v="UE Balkans"/>
    <x v="175"/>
    <x v="1"/>
    <n v="80"/>
  </r>
  <r>
    <s v="YEM"/>
    <s v="MENA"/>
    <x v="176"/>
    <x v="1"/>
    <n v="167"/>
  </r>
  <r>
    <s v="ZAF"/>
    <s v="Afrique"/>
    <x v="177"/>
    <x v="1"/>
    <n v="42"/>
  </r>
  <r>
    <s v="ZMB"/>
    <s v="Afrique"/>
    <x v="178"/>
    <x v="1"/>
    <n v="93"/>
  </r>
  <r>
    <s v="ZWE"/>
    <s v="Afrique"/>
    <x v="179"/>
    <x v="1"/>
    <n v="135"/>
  </r>
  <r>
    <s v="AFG"/>
    <s v="Asie-Pacifique"/>
    <x v="0"/>
    <x v="2"/>
    <n v="122"/>
  </r>
  <r>
    <s v="AGO"/>
    <s v="Afrique"/>
    <x v="1"/>
    <x v="2"/>
    <n v="123"/>
  </r>
  <r>
    <s v="ALB"/>
    <s v="UE Balkans"/>
    <x v="2"/>
    <x v="2"/>
    <n v="82"/>
  </r>
  <r>
    <s v="AND"/>
    <s v="UE Balkans"/>
    <x v="3"/>
    <x v="2"/>
    <n v="32"/>
  </r>
  <r>
    <s v="ARE"/>
    <s v="MENA"/>
    <x v="4"/>
    <x v="2"/>
    <n v="120"/>
  </r>
  <r>
    <s v="ARG"/>
    <s v="Amériques"/>
    <x v="5"/>
    <x v="2"/>
    <n v="57"/>
  </r>
  <r>
    <s v="ARM"/>
    <s v="EEAC"/>
    <x v="6"/>
    <x v="2"/>
    <n v="78"/>
  </r>
  <r>
    <s v="AUS"/>
    <s v="Asie-Pacifique"/>
    <x v="7"/>
    <x v="2"/>
    <n v="25"/>
  </r>
  <r>
    <s v="AUT"/>
    <s v="UE Balkans"/>
    <x v="8"/>
    <x v="2"/>
    <n v="7"/>
  </r>
  <r>
    <s v="AZE"/>
    <s v="EEAC"/>
    <x v="9"/>
    <x v="2"/>
    <n v="162"/>
  </r>
  <r>
    <s v="BDI"/>
    <s v="Afrique"/>
    <x v="10"/>
    <x v="2"/>
    <n v="145"/>
  </r>
  <r>
    <s v="BEL"/>
    <s v="UE Balkans"/>
    <x v="11"/>
    <x v="2"/>
    <n v="15"/>
  </r>
  <r>
    <s v="BEN"/>
    <s v="Afrique"/>
    <x v="12"/>
    <x v="2"/>
    <n v="84"/>
  </r>
  <r>
    <s v="BFA"/>
    <s v="Afrique"/>
    <x v="13"/>
    <x v="2"/>
    <n v="46"/>
  </r>
  <r>
    <s v="BGD"/>
    <s v="Asie-Pacifique"/>
    <x v="14"/>
    <x v="2"/>
    <n v="146"/>
  </r>
  <r>
    <s v="BGR"/>
    <s v="UE Balkans"/>
    <x v="15"/>
    <x v="2"/>
    <n v="106"/>
  </r>
  <r>
    <s v="BHR"/>
    <s v="MENA"/>
    <x v="16"/>
    <x v="2"/>
    <n v="163"/>
  </r>
  <r>
    <s v="BIH"/>
    <s v="UE Balkans"/>
    <x v="17"/>
    <x v="2"/>
    <n v="66"/>
  </r>
  <r>
    <s v="BLR"/>
    <s v="EEAC"/>
    <x v="18"/>
    <x v="2"/>
    <n v="157"/>
  </r>
  <r>
    <s v="BLZ"/>
    <s v="Amériques"/>
    <x v="19"/>
    <x v="2"/>
    <n v="30"/>
  </r>
  <r>
    <s v="BOL"/>
    <s v="Amériques"/>
    <x v="20"/>
    <x v="2"/>
    <n v="94"/>
  </r>
  <r>
    <s v="BRA"/>
    <s v="Amériques"/>
    <x v="21"/>
    <x v="2"/>
    <n v="99"/>
  </r>
  <r>
    <s v="BRN"/>
    <s v="Asie-Pacifique"/>
    <x v="22"/>
    <x v="2"/>
    <n v="121"/>
  </r>
  <r>
    <s v="BTN"/>
    <s v="Asie-Pacifique"/>
    <x v="23"/>
    <x v="2"/>
    <n v="104"/>
  </r>
  <r>
    <s v="BWA"/>
    <s v="Afrique"/>
    <x v="24"/>
    <x v="2"/>
    <n v="42"/>
  </r>
  <r>
    <s v="CAF"/>
    <s v="Afrique"/>
    <x v="25"/>
    <x v="2"/>
    <n v="110"/>
  </r>
  <r>
    <s v="CAN"/>
    <s v="Amériques"/>
    <x v="26"/>
    <x v="2"/>
    <n v="8"/>
  </r>
  <r>
    <s v="CHE"/>
    <s v="UE Balkans"/>
    <x v="27"/>
    <x v="2"/>
    <n v="20"/>
  </r>
  <r>
    <s v="CHL"/>
    <s v="Amériques"/>
    <x v="28"/>
    <x v="2"/>
    <n v="43"/>
  </r>
  <r>
    <s v="CHN"/>
    <s v="Asie-Pacifique"/>
    <x v="29"/>
    <x v="2"/>
    <n v="176"/>
  </r>
  <r>
    <s v="CIV"/>
    <s v="Afrique"/>
    <x v="30"/>
    <x v="2"/>
    <n v="86"/>
  </r>
  <r>
    <s v="CMR"/>
    <s v="Afrique"/>
    <x v="31"/>
    <x v="2"/>
    <n v="133"/>
  </r>
  <r>
    <s v="COD"/>
    <s v="Afrique"/>
    <x v="32"/>
    <x v="2"/>
    <n v="150"/>
  </r>
  <r>
    <s v="COG"/>
    <s v="Afrique"/>
    <x v="33"/>
    <x v="2"/>
    <n v="107"/>
  </r>
  <r>
    <s v="COL"/>
    <s v="Amériques"/>
    <x v="34"/>
    <x v="2"/>
    <n v="128"/>
  </r>
  <r>
    <s v="COM"/>
    <s v="Afrique"/>
    <x v="35"/>
    <x v="2"/>
    <n v="50"/>
  </r>
  <r>
    <s v="CPV"/>
    <s v="Afrique"/>
    <x v="36"/>
    <x v="2"/>
    <n v="36"/>
  </r>
  <r>
    <s v="CRI"/>
    <s v="Amériques"/>
    <x v="37"/>
    <x v="2"/>
    <n v="16"/>
  </r>
  <r>
    <s v="CTU"/>
    <s v="UE Balkans"/>
    <x v="38"/>
    <x v="2"/>
    <n v="76"/>
  </r>
  <r>
    <s v="CUB"/>
    <s v="Amériques"/>
    <x v="39"/>
    <x v="2"/>
    <n v="169"/>
  </r>
  <r>
    <s v="CYP"/>
    <s v="UE Balkans"/>
    <x v="40"/>
    <x v="2"/>
    <n v="24"/>
  </r>
  <r>
    <s v="CZE"/>
    <s v="UE Balkans"/>
    <x v="41"/>
    <x v="2"/>
    <n v="13"/>
  </r>
  <r>
    <s v="DEU"/>
    <s v="UE Balkans"/>
    <x v="42"/>
    <x v="2"/>
    <n v="12"/>
  </r>
  <r>
    <s v="DJI"/>
    <s v="Afrique"/>
    <x v="43"/>
    <x v="2"/>
    <n v="170"/>
  </r>
  <r>
    <s v="DNK"/>
    <s v="UE Balkans"/>
    <x v="44"/>
    <x v="2"/>
    <n v="3"/>
  </r>
  <r>
    <s v="DOM"/>
    <s v="Amériques"/>
    <x v="45"/>
    <x v="2"/>
    <n v="63"/>
  </r>
  <r>
    <s v="DZA"/>
    <s v="MENA"/>
    <x v="46"/>
    <x v="2"/>
    <n v="119"/>
  </r>
  <r>
    <s v="ECU"/>
    <s v="Amériques"/>
    <x v="47"/>
    <x v="2"/>
    <n v="108"/>
  </r>
  <r>
    <s v="EGY"/>
    <s v="MENA"/>
    <x v="48"/>
    <x v="2"/>
    <n v="158"/>
  </r>
  <r>
    <s v="ERI"/>
    <s v="Afrique"/>
    <x v="49"/>
    <x v="2"/>
    <n v="180"/>
  </r>
  <r>
    <s v="ESP"/>
    <s v="UE Balkans"/>
    <x v="50"/>
    <x v="2"/>
    <n v="33"/>
  </r>
  <r>
    <s v="EST"/>
    <s v="UE Balkans"/>
    <x v="51"/>
    <x v="2"/>
    <n v="10"/>
  </r>
  <r>
    <s v="ETH"/>
    <s v="Afrique"/>
    <x v="52"/>
    <x v="2"/>
    <n v="142"/>
  </r>
  <r>
    <s v="FIN"/>
    <s v="UE Balkans"/>
    <x v="53"/>
    <x v="2"/>
    <n v="1"/>
  </r>
  <r>
    <s v="FJI"/>
    <s v="Asie-Pacifique"/>
    <x v="54"/>
    <x v="2"/>
    <n v="93"/>
  </r>
  <r>
    <s v="FRA"/>
    <s v="UE Balkans"/>
    <x v="55"/>
    <x v="2"/>
    <n v="38"/>
  </r>
  <r>
    <s v="GAB"/>
    <s v="Afrique"/>
    <x v="56"/>
    <x v="2"/>
    <n v="95"/>
  </r>
  <r>
    <s v="GBR"/>
    <s v="UE Balkans"/>
    <x v="57"/>
    <x v="2"/>
    <n v="34"/>
  </r>
  <r>
    <s v="GEO"/>
    <s v="EEAC"/>
    <x v="58"/>
    <x v="2"/>
    <n v="69"/>
  </r>
  <r>
    <s v="GHA"/>
    <s v="Afrique"/>
    <x v="59"/>
    <x v="2"/>
    <n v="22"/>
  </r>
  <r>
    <s v="GIN"/>
    <s v="Afrique"/>
    <x v="60"/>
    <x v="2"/>
    <n v="102"/>
  </r>
  <r>
    <s v="GMB"/>
    <s v="Afrique"/>
    <x v="61"/>
    <x v="2"/>
    <n v="151"/>
  </r>
  <r>
    <s v="GNB"/>
    <s v="Afrique"/>
    <x v="62"/>
    <x v="2"/>
    <n v="81"/>
  </r>
  <r>
    <s v="GNQ"/>
    <s v="Afrique"/>
    <x v="63"/>
    <x v="2"/>
    <n v="167"/>
  </r>
  <r>
    <s v="GRC"/>
    <s v="UE Balkans"/>
    <x v="64"/>
    <x v="2"/>
    <n v="91"/>
  </r>
  <r>
    <s v="GTM"/>
    <s v="Amériques"/>
    <x v="65"/>
    <x v="2"/>
    <n v="124"/>
  </r>
  <r>
    <s v="GUY"/>
    <s v="Amériques"/>
    <x v="66"/>
    <x v="2"/>
    <n v="62"/>
  </r>
  <r>
    <s v="HKG"/>
    <s v="Asie-Pacifique"/>
    <x v="67"/>
    <x v="2"/>
    <n v="70"/>
  </r>
  <r>
    <s v="HND"/>
    <s v="Amériques"/>
    <x v="68"/>
    <x v="2"/>
    <n v="132"/>
  </r>
  <r>
    <s v="HRV"/>
    <s v="UE Balkans"/>
    <x v="69"/>
    <x v="2"/>
    <n v="58"/>
  </r>
  <r>
    <s v="HTI"/>
    <s v="Amériques"/>
    <x v="70"/>
    <x v="2"/>
    <n v="53"/>
  </r>
  <r>
    <s v="HUN"/>
    <s v="UE Balkans"/>
    <x v="71"/>
    <x v="2"/>
    <n v="65"/>
  </r>
  <r>
    <s v="IDN"/>
    <s v="Asie-Pacifique"/>
    <x v="72"/>
    <x v="2"/>
    <n v="138"/>
  </r>
  <r>
    <s v="IND"/>
    <s v="Asie-Pacifique"/>
    <x v="73"/>
    <x v="2"/>
    <n v="136"/>
  </r>
  <r>
    <s v="IRL"/>
    <s v="UE Balkans"/>
    <x v="74"/>
    <x v="2"/>
    <n v="11"/>
  </r>
  <r>
    <s v="IRN"/>
    <s v="MENA"/>
    <x v="75"/>
    <x v="2"/>
    <n v="173"/>
  </r>
  <r>
    <s v="IRQ"/>
    <s v="MENA"/>
    <x v="76"/>
    <x v="2"/>
    <n v="156"/>
  </r>
  <r>
    <s v="ISL"/>
    <s v="UE Balkans"/>
    <x v="77"/>
    <x v="2"/>
    <n v="21"/>
  </r>
  <r>
    <s v="ISR"/>
    <s v="MENA"/>
    <x v="78"/>
    <x v="2"/>
    <n v="101"/>
  </r>
  <r>
    <s v="ITA"/>
    <s v="UE Balkans"/>
    <x v="79"/>
    <x v="2"/>
    <n v="73"/>
  </r>
  <r>
    <s v="JAM"/>
    <s v="Amériques"/>
    <x v="80"/>
    <x v="2"/>
    <n v="9"/>
  </r>
  <r>
    <s v="JOR"/>
    <s v="MENA"/>
    <x v="81"/>
    <x v="2"/>
    <n v="143"/>
  </r>
  <r>
    <s v="JPN"/>
    <s v="Asie-Pacifique"/>
    <x v="82"/>
    <x v="2"/>
    <n v="61"/>
  </r>
  <r>
    <s v="KAZ"/>
    <s v="EEAC"/>
    <x v="83"/>
    <x v="2"/>
    <n v="160"/>
  </r>
  <r>
    <s v="KEN"/>
    <s v="Afrique"/>
    <x v="84"/>
    <x v="2"/>
    <n v="100"/>
  </r>
  <r>
    <s v="KGZ"/>
    <s v="EEAC"/>
    <x v="85"/>
    <x v="2"/>
    <n v="88"/>
  </r>
  <r>
    <s v="KHM"/>
    <s v="Asie-Pacifique"/>
    <x v="86"/>
    <x v="2"/>
    <n v="139"/>
  </r>
  <r>
    <s v="KOR"/>
    <s v="Asie-Pacifique"/>
    <x v="87"/>
    <x v="2"/>
    <n v="60"/>
  </r>
  <r>
    <s v="KWT"/>
    <s v="MENA"/>
    <x v="88"/>
    <x v="2"/>
    <n v="90"/>
  </r>
  <r>
    <s v="LAO"/>
    <s v="Asie-Pacifique"/>
    <x v="89"/>
    <x v="2"/>
    <n v="171"/>
  </r>
  <r>
    <s v="LBN"/>
    <s v="MENA"/>
    <x v="90"/>
    <x v="2"/>
    <n v="98"/>
  </r>
  <r>
    <s v="LBR"/>
    <s v="Afrique"/>
    <x v="91"/>
    <x v="2"/>
    <n v="89"/>
  </r>
  <r>
    <s v="LBY"/>
    <s v="MENA"/>
    <x v="92"/>
    <x v="2"/>
    <n v="154"/>
  </r>
  <r>
    <s v="LIE"/>
    <s v="UE Balkans"/>
    <x v="93"/>
    <x v="2"/>
    <n v="27"/>
  </r>
  <r>
    <s v="LKA"/>
    <s v="Asie-Pacifique"/>
    <x v="94"/>
    <x v="2"/>
    <n v="165"/>
  </r>
  <r>
    <s v="LSO"/>
    <s v="Afrique"/>
    <x v="95"/>
    <x v="2"/>
    <n v="77"/>
  </r>
  <r>
    <s v="LTU"/>
    <s v="UE Balkans"/>
    <x v="96"/>
    <x v="2"/>
    <n v="31"/>
  </r>
  <r>
    <s v="LUX"/>
    <s v="UE Balkans"/>
    <x v="97"/>
    <x v="2"/>
    <n v="19"/>
  </r>
  <r>
    <s v="LVA"/>
    <s v="UE Balkans"/>
    <x v="98"/>
    <x v="2"/>
    <n v="28"/>
  </r>
  <r>
    <s v="MAR"/>
    <s v="MENA"/>
    <x v="99"/>
    <x v="2"/>
    <n v="130"/>
  </r>
  <r>
    <s v="MDA"/>
    <s v="EEAC"/>
    <x v="100"/>
    <x v="2"/>
    <n v="72"/>
  </r>
  <r>
    <s v="MDG"/>
    <s v="Afrique"/>
    <x v="101"/>
    <x v="2"/>
    <n v="64"/>
  </r>
  <r>
    <s v="MDV"/>
    <s v="Asie-Pacifique"/>
    <x v="102"/>
    <x v="2"/>
    <n v="112"/>
  </r>
  <r>
    <s v="MEX"/>
    <s v="Amériques"/>
    <x v="103"/>
    <x v="2"/>
    <n v="148"/>
  </r>
  <r>
    <s v="MKD"/>
    <s v="UE Balkans"/>
    <x v="104"/>
    <x v="2"/>
    <n v="117"/>
  </r>
  <r>
    <s v="MLI"/>
    <s v="Afrique"/>
    <x v="105"/>
    <x v="2"/>
    <n v="118"/>
  </r>
  <r>
    <s v="MLT"/>
    <s v="UE Balkans"/>
    <x v="106"/>
    <x v="2"/>
    <n v="48"/>
  </r>
  <r>
    <s v="MMR"/>
    <s v="Asie-Pacifique"/>
    <x v="107"/>
    <x v="2"/>
    <n v="144"/>
  </r>
  <r>
    <s v="MNE"/>
    <s v="UE Balkans"/>
    <x v="108"/>
    <x v="2"/>
    <n v="114"/>
  </r>
  <r>
    <s v="MNG"/>
    <s v="Asie-Pacifique"/>
    <x v="109"/>
    <x v="2"/>
    <n v="54"/>
  </r>
  <r>
    <s v="MOZ"/>
    <s v="Afrique"/>
    <x v="110"/>
    <x v="2"/>
    <n v="85"/>
  </r>
  <r>
    <s v="MRT"/>
    <s v="Afrique"/>
    <x v="111"/>
    <x v="2"/>
    <n v="55"/>
  </r>
  <r>
    <s v="MUS"/>
    <s v="Afrique"/>
    <x v="112"/>
    <x v="2"/>
    <n v="68"/>
  </r>
  <r>
    <s v="MWI"/>
    <s v="Afrique"/>
    <x v="113"/>
    <x v="2"/>
    <n v="59"/>
  </r>
  <r>
    <s v="MYS"/>
    <s v="Asie-Pacifique"/>
    <x v="114"/>
    <x v="2"/>
    <n v="147"/>
  </r>
  <r>
    <s v="NAM"/>
    <s v="Afrique"/>
    <x v="115"/>
    <x v="2"/>
    <n v="17"/>
  </r>
  <r>
    <s v="NER"/>
    <s v="Afrique"/>
    <x v="116"/>
    <x v="2"/>
    <n v="47"/>
  </r>
  <r>
    <s v="NGA"/>
    <s v="Afrique"/>
    <x v="117"/>
    <x v="2"/>
    <n v="111"/>
  </r>
  <r>
    <s v="NIC"/>
    <s v="Amériques"/>
    <x v="118"/>
    <x v="2"/>
    <n v="74"/>
  </r>
  <r>
    <s v="NLD"/>
    <s v="UE Balkans"/>
    <x v="119"/>
    <x v="2"/>
    <n v="4"/>
  </r>
  <r>
    <s v="NOR"/>
    <s v="UE Balkans"/>
    <x v="120"/>
    <x v="2"/>
    <n v="2"/>
  </r>
  <r>
    <s v="NPL"/>
    <s v="Asie-Pacifique"/>
    <x v="121"/>
    <x v="2"/>
    <n v="105"/>
  </r>
  <r>
    <s v="NZL"/>
    <s v="Asie-Pacifique"/>
    <x v="122"/>
    <x v="2"/>
    <n v="6"/>
  </r>
  <r>
    <s v="OMN"/>
    <s v="MENA"/>
    <x v="123"/>
    <x v="2"/>
    <n v="127"/>
  </r>
  <r>
    <s v="PAK"/>
    <s v="Asie-Pacifique"/>
    <x v="124"/>
    <x v="2"/>
    <n v="159"/>
  </r>
  <r>
    <s v="PAN"/>
    <s v="Amériques"/>
    <x v="125"/>
    <x v="2"/>
    <n v="83"/>
  </r>
  <r>
    <s v="PER"/>
    <s v="Amériques"/>
    <x v="126"/>
    <x v="2"/>
    <n v="92"/>
  </r>
  <r>
    <s v="PHL"/>
    <s v="Asie-Pacifique"/>
    <x v="127"/>
    <x v="2"/>
    <n v="141"/>
  </r>
  <r>
    <s v="PNG"/>
    <s v="Asie-Pacifique"/>
    <x v="128"/>
    <x v="2"/>
    <n v="56"/>
  </r>
  <r>
    <s v="POL"/>
    <s v="UE Balkans"/>
    <x v="129"/>
    <x v="2"/>
    <n v="18"/>
  </r>
  <r>
    <s v="PRK"/>
    <s v="Asie-Pacifique"/>
    <x v="130"/>
    <x v="2"/>
    <n v="179"/>
  </r>
  <r>
    <s v="PRT"/>
    <s v="UE Balkans"/>
    <x v="131"/>
    <x v="2"/>
    <n v="26"/>
  </r>
  <r>
    <s v="PRY"/>
    <s v="Amériques"/>
    <x v="132"/>
    <x v="2"/>
    <n v="109"/>
  </r>
  <r>
    <s v="PSE"/>
    <s v="MENA"/>
    <x v="133"/>
    <x v="2"/>
    <n v="140"/>
  </r>
  <r>
    <s v="QAT"/>
    <s v="MENA"/>
    <x v="134"/>
    <x v="2"/>
    <n v="115"/>
  </r>
  <r>
    <s v="ROU"/>
    <s v="UE Balkans"/>
    <x v="135"/>
    <x v="2"/>
    <n v="52"/>
  </r>
  <r>
    <s v="RUS"/>
    <s v="EEAC"/>
    <x v="136"/>
    <x v="2"/>
    <n v="152"/>
  </r>
  <r>
    <s v="RWA"/>
    <s v="Afrique"/>
    <x v="137"/>
    <x v="2"/>
    <n v="161"/>
  </r>
  <r>
    <s v="SAU"/>
    <s v="MENA"/>
    <x v="138"/>
    <x v="2"/>
    <n v="164"/>
  </r>
  <r>
    <s v="SDN"/>
    <s v="Afrique"/>
    <x v="139"/>
    <x v="2"/>
    <n v="174"/>
  </r>
  <r>
    <s v="SEN"/>
    <s v="Afrique"/>
    <x v="140"/>
    <x v="2"/>
    <n v="71"/>
  </r>
  <r>
    <s v="SGP"/>
    <s v="Asie-Pacifique"/>
    <x v="141"/>
    <x v="2"/>
    <n v="153"/>
  </r>
  <r>
    <s v="SLE"/>
    <s v="Afrique"/>
    <x v="142"/>
    <x v="2"/>
    <n v="79"/>
  </r>
  <r>
    <s v="SLV"/>
    <s v="Amériques"/>
    <x v="143"/>
    <x v="2"/>
    <n v="45"/>
  </r>
  <r>
    <s v="SOM"/>
    <s v="Afrique"/>
    <x v="144"/>
    <x v="2"/>
    <n v="172"/>
  </r>
  <r>
    <s v="SRB"/>
    <s v="UE Balkans"/>
    <x v="145"/>
    <x v="2"/>
    <n v="67"/>
  </r>
  <r>
    <s v="SSD"/>
    <s v="Afrique"/>
    <x v="146"/>
    <x v="2"/>
    <n v="125"/>
  </r>
  <r>
    <s v="SUR"/>
    <s v="Amériques"/>
    <x v="147"/>
    <x v="2"/>
    <n v="29"/>
  </r>
  <r>
    <s v="SVK"/>
    <s v="UE Balkans"/>
    <x v="148"/>
    <x v="2"/>
    <n v="14"/>
  </r>
  <r>
    <s v="SVN"/>
    <s v="UE Balkans"/>
    <x v="149"/>
    <x v="2"/>
    <n v="35"/>
  </r>
  <r>
    <s v="SWE"/>
    <s v="UE Balkans"/>
    <x v="150"/>
    <x v="2"/>
    <n v="5"/>
  </r>
  <r>
    <s v="SWZ"/>
    <s v="Afrique"/>
    <x v="151"/>
    <x v="2"/>
    <n v="155"/>
  </r>
  <r>
    <s v="SYC"/>
    <s v="Afrique"/>
    <x v="152"/>
    <x v="2"/>
    <n v="96"/>
  </r>
  <r>
    <s v="SYR"/>
    <s v="MENA"/>
    <x v="153"/>
    <x v="2"/>
    <n v="177"/>
  </r>
  <r>
    <s v="TCD"/>
    <s v="Afrique"/>
    <x v="154"/>
    <x v="2"/>
    <n v="135"/>
  </r>
  <r>
    <s v="TGO"/>
    <s v="Afrique"/>
    <x v="155"/>
    <x v="2"/>
    <n v="80"/>
  </r>
  <r>
    <s v="THA"/>
    <s v="Asie-Pacifique"/>
    <x v="156"/>
    <x v="2"/>
    <n v="134"/>
  </r>
  <r>
    <s v="TJK"/>
    <s v="EEAC"/>
    <x v="157"/>
    <x v="2"/>
    <n v="116"/>
  </r>
  <r>
    <s v="TKM"/>
    <s v="EEAC"/>
    <x v="158"/>
    <x v="2"/>
    <n v="178"/>
  </r>
  <r>
    <s v="TLS"/>
    <s v="Asie-Pacifique"/>
    <x v="159"/>
    <x v="2"/>
    <n v="103"/>
  </r>
  <r>
    <s v="TON"/>
    <s v="Asie-Pacifique"/>
    <x v="160"/>
    <x v="2"/>
    <n v="44"/>
  </r>
  <r>
    <s v="TTO"/>
    <s v="Amériques"/>
    <x v="161"/>
    <x v="2"/>
    <n v="41"/>
  </r>
  <r>
    <s v="TUN"/>
    <s v="MENA"/>
    <x v="162"/>
    <x v="2"/>
    <n v="126"/>
  </r>
  <r>
    <s v="TUR"/>
    <s v="EEAC"/>
    <x v="163"/>
    <x v="2"/>
    <n v="149"/>
  </r>
  <r>
    <s v="TWN"/>
    <s v="Asie-Pacifique"/>
    <x v="164"/>
    <x v="2"/>
    <n v="51"/>
  </r>
  <r>
    <s v="TZA"/>
    <s v="Afrique"/>
    <x v="165"/>
    <x v="2"/>
    <n v="75"/>
  </r>
  <r>
    <s v="UGA"/>
    <s v="Afrique"/>
    <x v="166"/>
    <x v="2"/>
    <n v="97"/>
  </r>
  <r>
    <s v="UKR"/>
    <s v="EEAC"/>
    <x v="167"/>
    <x v="2"/>
    <n v="129"/>
  </r>
  <r>
    <s v="URY"/>
    <s v="Amériques"/>
    <x v="168"/>
    <x v="2"/>
    <n v="23"/>
  </r>
  <r>
    <s v="USA"/>
    <s v="Amériques"/>
    <x v="169"/>
    <x v="2"/>
    <n v="49"/>
  </r>
  <r>
    <s v="UZB"/>
    <s v="EEAC"/>
    <x v="170"/>
    <x v="2"/>
    <n v="166"/>
  </r>
  <r>
    <s v="VEN"/>
    <s v="Amériques"/>
    <x v="171"/>
    <x v="2"/>
    <n v="137"/>
  </r>
  <r>
    <s v="VNM"/>
    <s v="Asie-Pacifique"/>
    <x v="172"/>
    <x v="2"/>
    <n v="175"/>
  </r>
  <r>
    <s v="WSM"/>
    <s v="Asie-Pacifique"/>
    <x v="173"/>
    <x v="2"/>
    <n v="40"/>
  </r>
  <r>
    <s v="XCD"/>
    <s v="Amériques"/>
    <x v="174"/>
    <x v="2"/>
    <n v="37"/>
  </r>
  <r>
    <s v="XKO"/>
    <s v="UE Balkans"/>
    <x v="175"/>
    <x v="2"/>
    <n v="87"/>
  </r>
  <r>
    <s v="YEM"/>
    <s v="MENA"/>
    <x v="176"/>
    <x v="2"/>
    <n v="168"/>
  </r>
  <r>
    <s v="ZAF"/>
    <s v="Afrique"/>
    <x v="177"/>
    <x v="2"/>
    <n v="39"/>
  </r>
  <r>
    <s v="ZMB"/>
    <s v="Afrique"/>
    <x v="178"/>
    <x v="2"/>
    <n v="113"/>
  </r>
  <r>
    <s v="ZWE"/>
    <s v="Afrique"/>
    <x v="179"/>
    <x v="2"/>
    <n v="131"/>
  </r>
  <r>
    <s v="AFG"/>
    <s v="Asie-Pacifique"/>
    <x v="0"/>
    <x v="3"/>
    <n v="120"/>
  </r>
  <r>
    <s v="AGO"/>
    <s v="Afrique"/>
    <x v="1"/>
    <x v="3"/>
    <n v="123"/>
  </r>
  <r>
    <s v="ALB"/>
    <s v="UE Balkans"/>
    <x v="2"/>
    <x v="3"/>
    <n v="82"/>
  </r>
  <r>
    <s v="AND"/>
    <s v="UE Balkans"/>
    <x v="3"/>
    <x v="3"/>
    <n v="33"/>
  </r>
  <r>
    <s v="ARE"/>
    <s v="MENA"/>
    <x v="4"/>
    <x v="3"/>
    <n v="119"/>
  </r>
  <r>
    <s v="ARG"/>
    <s v="Amériques"/>
    <x v="5"/>
    <x v="3"/>
    <n v="54"/>
  </r>
  <r>
    <s v="ARM"/>
    <s v="EEAC"/>
    <x v="6"/>
    <x v="3"/>
    <n v="74"/>
  </r>
  <r>
    <s v="AUS"/>
    <s v="Asie-Pacifique"/>
    <x v="7"/>
    <x v="3"/>
    <n v="25"/>
  </r>
  <r>
    <s v="AUT"/>
    <s v="UE Balkans"/>
    <x v="8"/>
    <x v="3"/>
    <n v="11"/>
  </r>
  <r>
    <s v="AZE"/>
    <s v="EEAC"/>
    <x v="9"/>
    <x v="3"/>
    <n v="163"/>
  </r>
  <r>
    <s v="BDI"/>
    <s v="Afrique"/>
    <x v="10"/>
    <x v="3"/>
    <n v="156"/>
  </r>
  <r>
    <s v="BEL"/>
    <s v="UE Balkans"/>
    <x v="11"/>
    <x v="3"/>
    <n v="13"/>
  </r>
  <r>
    <s v="BEN"/>
    <s v="Afrique"/>
    <x v="12"/>
    <x v="3"/>
    <n v="78"/>
  </r>
  <r>
    <s v="BFA"/>
    <s v="Afrique"/>
    <x v="13"/>
    <x v="3"/>
    <n v="42"/>
  </r>
  <r>
    <s v="BGD"/>
    <s v="Asie-Pacifique"/>
    <x v="14"/>
    <x v="3"/>
    <n v="144"/>
  </r>
  <r>
    <s v="BGR"/>
    <s v="UE Balkans"/>
    <x v="15"/>
    <x v="3"/>
    <n v="113"/>
  </r>
  <r>
    <s v="BHR"/>
    <s v="MENA"/>
    <x v="16"/>
    <x v="3"/>
    <n v="162"/>
  </r>
  <r>
    <s v="BIH"/>
    <s v="UE Balkans"/>
    <x v="17"/>
    <x v="3"/>
    <n v="68"/>
  </r>
  <r>
    <s v="BLR"/>
    <s v="EEAC"/>
    <x v="18"/>
    <x v="3"/>
    <n v="157"/>
  </r>
  <r>
    <s v="BLZ"/>
    <s v="Amériques"/>
    <x v="19"/>
    <x v="3"/>
    <n v="36"/>
  </r>
  <r>
    <s v="BOL"/>
    <s v="Amériques"/>
    <x v="20"/>
    <x v="3"/>
    <n v="97"/>
  </r>
  <r>
    <s v="BRA"/>
    <s v="Amériques"/>
    <x v="21"/>
    <x v="3"/>
    <n v="104"/>
  </r>
  <r>
    <s v="BRN"/>
    <s v="Asie-Pacifique"/>
    <x v="22"/>
    <x v="3"/>
    <n v="155"/>
  </r>
  <r>
    <s v="BTN"/>
    <s v="Asie-Pacifique"/>
    <x v="23"/>
    <x v="3"/>
    <n v="94"/>
  </r>
  <r>
    <s v="BWA"/>
    <s v="Afrique"/>
    <x v="24"/>
    <x v="3"/>
    <n v="43"/>
  </r>
  <r>
    <s v="CAF"/>
    <s v="Afrique"/>
    <x v="25"/>
    <x v="3"/>
    <n v="110"/>
  </r>
  <r>
    <s v="CAN"/>
    <s v="Amériques"/>
    <x v="26"/>
    <x v="3"/>
    <n v="18"/>
  </r>
  <r>
    <s v="CHE"/>
    <s v="UE Balkans"/>
    <x v="27"/>
    <x v="3"/>
    <n v="7"/>
  </r>
  <r>
    <s v="CHL"/>
    <s v="Amériques"/>
    <x v="28"/>
    <x v="3"/>
    <n v="31"/>
  </r>
  <r>
    <s v="CHN"/>
    <s v="Asie-Pacifique"/>
    <x v="29"/>
    <x v="3"/>
    <n v="176"/>
  </r>
  <r>
    <s v="CIV"/>
    <s v="Afrique"/>
    <x v="30"/>
    <x v="3"/>
    <n v="86"/>
  </r>
  <r>
    <s v="CMR"/>
    <s v="Afrique"/>
    <x v="31"/>
    <x v="3"/>
    <n v="126"/>
  </r>
  <r>
    <s v="COD"/>
    <s v="Afrique"/>
    <x v="32"/>
    <x v="3"/>
    <n v="152"/>
  </r>
  <r>
    <s v="COG"/>
    <s v="Afrique"/>
    <x v="33"/>
    <x v="3"/>
    <n v="115"/>
  </r>
  <r>
    <s v="COL"/>
    <s v="Amériques"/>
    <x v="34"/>
    <x v="3"/>
    <n v="134"/>
  </r>
  <r>
    <s v="COM"/>
    <s v="Afrique"/>
    <x v="35"/>
    <x v="3"/>
    <n v="50"/>
  </r>
  <r>
    <s v="CPV"/>
    <s v="Afrique"/>
    <x v="36"/>
    <x v="3"/>
    <n v="32"/>
  </r>
  <r>
    <s v="CRI"/>
    <s v="Amériques"/>
    <x v="37"/>
    <x v="3"/>
    <n v="6"/>
  </r>
  <r>
    <s v="CTU"/>
    <s v="UE Balkans"/>
    <x v="38"/>
    <x v="3"/>
    <n v="81"/>
  </r>
  <r>
    <s v="CUB"/>
    <s v="Amériques"/>
    <x v="39"/>
    <x v="3"/>
    <n v="171"/>
  </r>
  <r>
    <s v="CYP"/>
    <s v="UE Balkans"/>
    <x v="40"/>
    <x v="3"/>
    <n v="27"/>
  </r>
  <r>
    <s v="CZE"/>
    <s v="UE Balkans"/>
    <x v="41"/>
    <x v="3"/>
    <n v="21"/>
  </r>
  <r>
    <s v="DEU"/>
    <s v="UE Balkans"/>
    <x v="42"/>
    <x v="3"/>
    <n v="16"/>
  </r>
  <r>
    <s v="DJI"/>
    <s v="Afrique"/>
    <x v="43"/>
    <x v="3"/>
    <n v="172"/>
  </r>
  <r>
    <s v="DNK"/>
    <s v="UE Balkans"/>
    <x v="44"/>
    <x v="3"/>
    <n v="4"/>
  </r>
  <r>
    <s v="DOM"/>
    <s v="Amériques"/>
    <x v="45"/>
    <x v="3"/>
    <n v="62"/>
  </r>
  <r>
    <s v="DZA"/>
    <s v="MENA"/>
    <x v="46"/>
    <x v="3"/>
    <n v="129"/>
  </r>
  <r>
    <s v="ECU"/>
    <s v="Amériques"/>
    <x v="47"/>
    <x v="3"/>
    <n v="109"/>
  </r>
  <r>
    <s v="EGY"/>
    <s v="MENA"/>
    <x v="48"/>
    <x v="3"/>
    <n v="159"/>
  </r>
  <r>
    <s v="ERI"/>
    <s v="Afrique"/>
    <x v="49"/>
    <x v="3"/>
    <n v="180"/>
  </r>
  <r>
    <s v="ESP"/>
    <s v="UE Balkans"/>
    <x v="50"/>
    <x v="3"/>
    <n v="34"/>
  </r>
  <r>
    <s v="EST"/>
    <s v="UE Balkans"/>
    <x v="51"/>
    <x v="3"/>
    <n v="14"/>
  </r>
  <r>
    <s v="ETH"/>
    <s v="Afrique"/>
    <x v="52"/>
    <x v="3"/>
    <n v="142"/>
  </r>
  <r>
    <s v="FIN"/>
    <s v="UE Balkans"/>
    <x v="53"/>
    <x v="3"/>
    <n v="1"/>
  </r>
  <r>
    <s v="FJI"/>
    <s v="Asie-Pacifique"/>
    <x v="54"/>
    <x v="3"/>
    <n v="80"/>
  </r>
  <r>
    <s v="FRA"/>
    <s v="UE Balkans"/>
    <x v="55"/>
    <x v="3"/>
    <n v="45"/>
  </r>
  <r>
    <s v="GAB"/>
    <s v="Afrique"/>
    <x v="56"/>
    <x v="3"/>
    <n v="100"/>
  </r>
  <r>
    <s v="GBR"/>
    <s v="UE Balkans"/>
    <x v="57"/>
    <x v="3"/>
    <n v="38"/>
  </r>
  <r>
    <s v="GEO"/>
    <s v="EEAC"/>
    <x v="58"/>
    <x v="3"/>
    <n v="64"/>
  </r>
  <r>
    <s v="GHA"/>
    <s v="Afrique"/>
    <x v="59"/>
    <x v="3"/>
    <n v="26"/>
  </r>
  <r>
    <s v="GIN"/>
    <s v="Afrique"/>
    <x v="60"/>
    <x v="3"/>
    <n v="108"/>
  </r>
  <r>
    <s v="GMB"/>
    <s v="Afrique"/>
    <x v="61"/>
    <x v="3"/>
    <n v="145"/>
  </r>
  <r>
    <s v="GNB"/>
    <s v="Afrique"/>
    <x v="62"/>
    <x v="3"/>
    <n v="79"/>
  </r>
  <r>
    <s v="GNQ"/>
    <s v="Afrique"/>
    <x v="63"/>
    <x v="3"/>
    <n v="168"/>
  </r>
  <r>
    <s v="GRC"/>
    <s v="UE Balkans"/>
    <x v="64"/>
    <x v="3"/>
    <n v="89"/>
  </r>
  <r>
    <s v="GTM"/>
    <s v="Amériques"/>
    <x v="65"/>
    <x v="3"/>
    <n v="121"/>
  </r>
  <r>
    <s v="GUY"/>
    <s v="Amériques"/>
    <x v="66"/>
    <x v="3"/>
    <n v="57"/>
  </r>
  <r>
    <s v="HKG"/>
    <s v="Asie-Pacifique"/>
    <x v="67"/>
    <x v="3"/>
    <n v="69"/>
  </r>
  <r>
    <s v="HND"/>
    <s v="Amériques"/>
    <x v="68"/>
    <x v="3"/>
    <n v="137"/>
  </r>
  <r>
    <s v="HRV"/>
    <s v="UE Balkans"/>
    <x v="69"/>
    <x v="3"/>
    <n v="63"/>
  </r>
  <r>
    <s v="HTI"/>
    <s v="Amériques"/>
    <x v="70"/>
    <x v="3"/>
    <n v="53"/>
  </r>
  <r>
    <s v="HUN"/>
    <s v="UE Balkans"/>
    <x v="71"/>
    <x v="3"/>
    <n v="67"/>
  </r>
  <r>
    <s v="IDN"/>
    <s v="Asie-Pacifique"/>
    <x v="72"/>
    <x v="3"/>
    <n v="130"/>
  </r>
  <r>
    <s v="IND"/>
    <s v="Asie-Pacifique"/>
    <x v="73"/>
    <x v="3"/>
    <n v="133"/>
  </r>
  <r>
    <s v="IRL"/>
    <s v="UE Balkans"/>
    <x v="74"/>
    <x v="3"/>
    <n v="9"/>
  </r>
  <r>
    <s v="IRN"/>
    <s v="MENA"/>
    <x v="75"/>
    <x v="3"/>
    <n v="169"/>
  </r>
  <r>
    <s v="IRQ"/>
    <s v="MENA"/>
    <x v="76"/>
    <x v="3"/>
    <n v="158"/>
  </r>
  <r>
    <s v="ISL"/>
    <s v="UE Balkans"/>
    <x v="77"/>
    <x v="3"/>
    <n v="19"/>
  </r>
  <r>
    <s v="ISR"/>
    <s v="MENA"/>
    <x v="78"/>
    <x v="3"/>
    <n v="101"/>
  </r>
  <r>
    <s v="ITA"/>
    <s v="UE Balkans"/>
    <x v="79"/>
    <x v="3"/>
    <n v="77"/>
  </r>
  <r>
    <s v="JAM"/>
    <s v="Amériques"/>
    <x v="80"/>
    <x v="3"/>
    <n v="10"/>
  </r>
  <r>
    <s v="JOR"/>
    <s v="MENA"/>
    <x v="81"/>
    <x v="3"/>
    <n v="135"/>
  </r>
  <r>
    <s v="JPN"/>
    <s v="Asie-Pacifique"/>
    <x v="82"/>
    <x v="3"/>
    <n v="72"/>
  </r>
  <r>
    <s v="KAZ"/>
    <s v="EEAC"/>
    <x v="83"/>
    <x v="3"/>
    <n v="160"/>
  </r>
  <r>
    <s v="KEN"/>
    <s v="Afrique"/>
    <x v="84"/>
    <x v="3"/>
    <n v="95"/>
  </r>
  <r>
    <s v="KGZ"/>
    <s v="EEAC"/>
    <x v="85"/>
    <x v="3"/>
    <n v="85"/>
  </r>
  <r>
    <s v="KHM"/>
    <s v="Asie-Pacifique"/>
    <x v="86"/>
    <x v="3"/>
    <n v="128"/>
  </r>
  <r>
    <s v="KOR"/>
    <s v="Asie-Pacifique"/>
    <x v="87"/>
    <x v="3"/>
    <n v="70"/>
  </r>
  <r>
    <s v="KWT"/>
    <s v="MENA"/>
    <x v="88"/>
    <x v="3"/>
    <n v="103"/>
  </r>
  <r>
    <s v="LAO"/>
    <s v="Asie-Pacifique"/>
    <x v="89"/>
    <x v="3"/>
    <n v="173"/>
  </r>
  <r>
    <s v="LBN"/>
    <s v="MENA"/>
    <x v="90"/>
    <x v="3"/>
    <n v="98"/>
  </r>
  <r>
    <s v="LBR"/>
    <s v="Afrique"/>
    <x v="91"/>
    <x v="3"/>
    <n v="93"/>
  </r>
  <r>
    <s v="LBY"/>
    <s v="MENA"/>
    <x v="92"/>
    <x v="3"/>
    <n v="164"/>
  </r>
  <r>
    <s v="LIE"/>
    <s v="UE Balkans"/>
    <x v="93"/>
    <x v="3"/>
    <n v="28"/>
  </r>
  <r>
    <s v="LKA"/>
    <s v="Asie-Pacifique"/>
    <x v="94"/>
    <x v="3"/>
    <n v="141"/>
  </r>
  <r>
    <s v="LSO"/>
    <s v="Afrique"/>
    <x v="95"/>
    <x v="3"/>
    <n v="73"/>
  </r>
  <r>
    <s v="LTU"/>
    <s v="UE Balkans"/>
    <x v="96"/>
    <x v="3"/>
    <n v="35"/>
  </r>
  <r>
    <s v="LUX"/>
    <s v="UE Balkans"/>
    <x v="97"/>
    <x v="3"/>
    <n v="15"/>
  </r>
  <r>
    <s v="LVA"/>
    <s v="UE Balkans"/>
    <x v="98"/>
    <x v="3"/>
    <n v="24"/>
  </r>
  <r>
    <s v="MAR"/>
    <s v="MENA"/>
    <x v="99"/>
    <x v="3"/>
    <n v="131"/>
  </r>
  <r>
    <s v="MDA"/>
    <s v="EEAC"/>
    <x v="100"/>
    <x v="3"/>
    <n v="76"/>
  </r>
  <r>
    <s v="MDG"/>
    <s v="Afrique"/>
    <x v="101"/>
    <x v="3"/>
    <n v="56"/>
  </r>
  <r>
    <s v="MDV"/>
    <s v="Asie-Pacifique"/>
    <x v="102"/>
    <x v="3"/>
    <n v="112"/>
  </r>
  <r>
    <s v="MEX"/>
    <s v="Amériques"/>
    <x v="103"/>
    <x v="3"/>
    <n v="149"/>
  </r>
  <r>
    <s v="MKD"/>
    <s v="UE Balkans"/>
    <x v="104"/>
    <x v="3"/>
    <n v="118"/>
  </r>
  <r>
    <s v="MLI"/>
    <s v="Afrique"/>
    <x v="105"/>
    <x v="3"/>
    <n v="122"/>
  </r>
  <r>
    <s v="MLT"/>
    <s v="UE Balkans"/>
    <x v="106"/>
    <x v="3"/>
    <n v="46"/>
  </r>
  <r>
    <s v="MMR"/>
    <s v="Asie-Pacifique"/>
    <x v="107"/>
    <x v="3"/>
    <n v="143"/>
  </r>
  <r>
    <s v="MNE"/>
    <s v="UE Balkans"/>
    <x v="108"/>
    <x v="3"/>
    <n v="106"/>
  </r>
  <r>
    <s v="MNG"/>
    <s v="Asie-Pacifique"/>
    <x v="109"/>
    <x v="3"/>
    <n v="60"/>
  </r>
  <r>
    <s v="MOZ"/>
    <s v="Afrique"/>
    <x v="110"/>
    <x v="3"/>
    <n v="87"/>
  </r>
  <r>
    <s v="MRT"/>
    <s v="Afrique"/>
    <x v="111"/>
    <x v="3"/>
    <n v="48"/>
  </r>
  <r>
    <s v="MUS"/>
    <s v="Afrique"/>
    <x v="112"/>
    <x v="3"/>
    <n v="61"/>
  </r>
  <r>
    <s v="MWI"/>
    <s v="Afrique"/>
    <x v="113"/>
    <x v="3"/>
    <n v="66"/>
  </r>
  <r>
    <s v="MYS"/>
    <s v="Asie-Pacifique"/>
    <x v="114"/>
    <x v="3"/>
    <n v="146"/>
  </r>
  <r>
    <s v="NAM"/>
    <s v="Afrique"/>
    <x v="115"/>
    <x v="3"/>
    <n v="17"/>
  </r>
  <r>
    <s v="NER"/>
    <s v="Afrique"/>
    <x v="116"/>
    <x v="3"/>
    <n v="52"/>
  </r>
  <r>
    <s v="NGA"/>
    <s v="Afrique"/>
    <x v="117"/>
    <x v="3"/>
    <n v="116"/>
  </r>
  <r>
    <s v="NIC"/>
    <s v="Amériques"/>
    <x v="118"/>
    <x v="3"/>
    <n v="75"/>
  </r>
  <r>
    <s v="NLD"/>
    <s v="UE Balkans"/>
    <x v="119"/>
    <x v="3"/>
    <n v="2"/>
  </r>
  <r>
    <s v="NOR"/>
    <s v="UE Balkans"/>
    <x v="120"/>
    <x v="3"/>
    <n v="3"/>
  </r>
  <r>
    <s v="NPL"/>
    <s v="Asie-Pacifique"/>
    <x v="121"/>
    <x v="3"/>
    <n v="105"/>
  </r>
  <r>
    <s v="NZL"/>
    <s v="Asie-Pacifique"/>
    <x v="122"/>
    <x v="3"/>
    <n v="5"/>
  </r>
  <r>
    <s v="OMN"/>
    <s v="MENA"/>
    <x v="123"/>
    <x v="3"/>
    <n v="125"/>
  </r>
  <r>
    <s v="PAK"/>
    <s v="Asie-Pacifique"/>
    <x v="124"/>
    <x v="3"/>
    <n v="147"/>
  </r>
  <r>
    <s v="PAN"/>
    <s v="Amériques"/>
    <x v="125"/>
    <x v="3"/>
    <n v="91"/>
  </r>
  <r>
    <s v="PER"/>
    <s v="Amériques"/>
    <x v="126"/>
    <x v="3"/>
    <n v="84"/>
  </r>
  <r>
    <s v="PHL"/>
    <s v="Asie-Pacifique"/>
    <x v="127"/>
    <x v="3"/>
    <n v="138"/>
  </r>
  <r>
    <s v="PNG"/>
    <s v="Asie-Pacifique"/>
    <x v="128"/>
    <x v="3"/>
    <n v="55"/>
  </r>
  <r>
    <s v="POL"/>
    <s v="UE Balkans"/>
    <x v="129"/>
    <x v="3"/>
    <n v="47"/>
  </r>
  <r>
    <s v="PRK"/>
    <s v="Asie-Pacifique"/>
    <x v="130"/>
    <x v="3"/>
    <n v="179"/>
  </r>
  <r>
    <s v="PRT"/>
    <s v="UE Balkans"/>
    <x v="131"/>
    <x v="3"/>
    <n v="23"/>
  </r>
  <r>
    <s v="PRY"/>
    <s v="Amériques"/>
    <x v="132"/>
    <x v="3"/>
    <n v="111"/>
  </r>
  <r>
    <s v="PSE"/>
    <s v="MENA"/>
    <x v="133"/>
    <x v="3"/>
    <n v="132"/>
  </r>
  <r>
    <s v="QAT"/>
    <s v="MENA"/>
    <x v="134"/>
    <x v="3"/>
    <n v="117"/>
  </r>
  <r>
    <s v="ROU"/>
    <s v="UE Balkans"/>
    <x v="135"/>
    <x v="3"/>
    <n v="49"/>
  </r>
  <r>
    <s v="RUS"/>
    <s v="EEAC"/>
    <x v="136"/>
    <x v="3"/>
    <n v="148"/>
  </r>
  <r>
    <s v="RWA"/>
    <s v="Afrique"/>
    <x v="137"/>
    <x v="3"/>
    <n v="161"/>
  </r>
  <r>
    <s v="SAU"/>
    <s v="MENA"/>
    <x v="138"/>
    <x v="3"/>
    <n v="165"/>
  </r>
  <r>
    <s v="SDN"/>
    <s v="Afrique"/>
    <x v="139"/>
    <x v="3"/>
    <n v="174"/>
  </r>
  <r>
    <s v="SEN"/>
    <s v="Afrique"/>
    <x v="140"/>
    <x v="3"/>
    <n v="65"/>
  </r>
  <r>
    <s v="SGP"/>
    <s v="Asie-Pacifique"/>
    <x v="141"/>
    <x v="3"/>
    <n v="154"/>
  </r>
  <r>
    <s v="SLE"/>
    <s v="Afrique"/>
    <x v="142"/>
    <x v="3"/>
    <n v="83"/>
  </r>
  <r>
    <s v="SLV"/>
    <s v="Amériques"/>
    <x v="143"/>
    <x v="3"/>
    <n v="58"/>
  </r>
  <r>
    <s v="SOM"/>
    <s v="Afrique"/>
    <x v="144"/>
    <x v="3"/>
    <n v="167"/>
  </r>
  <r>
    <s v="SRB"/>
    <s v="UE Balkans"/>
    <x v="145"/>
    <x v="3"/>
    <n v="59"/>
  </r>
  <r>
    <s v="SSD"/>
    <s v="Afrique"/>
    <x v="146"/>
    <x v="3"/>
    <n v="140"/>
  </r>
  <r>
    <s v="SUR"/>
    <s v="Amériques"/>
    <x v="147"/>
    <x v="3"/>
    <n v="22"/>
  </r>
  <r>
    <s v="SVK"/>
    <s v="UE Balkans"/>
    <x v="148"/>
    <x v="3"/>
    <n v="12"/>
  </r>
  <r>
    <s v="SVN"/>
    <s v="UE Balkans"/>
    <x v="149"/>
    <x v="3"/>
    <n v="40"/>
  </r>
  <r>
    <s v="SWE"/>
    <s v="UE Balkans"/>
    <x v="150"/>
    <x v="3"/>
    <n v="8"/>
  </r>
  <r>
    <s v="SWZ"/>
    <s v="Afrique"/>
    <x v="151"/>
    <x v="3"/>
    <n v="153"/>
  </r>
  <r>
    <s v="SYC"/>
    <s v="Afrique"/>
    <x v="152"/>
    <x v="3"/>
    <n v="92"/>
  </r>
  <r>
    <s v="SYR"/>
    <s v="MENA"/>
    <x v="153"/>
    <x v="3"/>
    <n v="177"/>
  </r>
  <r>
    <s v="TCD"/>
    <s v="Afrique"/>
    <x v="154"/>
    <x v="3"/>
    <n v="127"/>
  </r>
  <r>
    <s v="TGO"/>
    <s v="Afrique"/>
    <x v="155"/>
    <x v="3"/>
    <n v="88"/>
  </r>
  <r>
    <s v="THA"/>
    <s v="Asie-Pacifique"/>
    <x v="156"/>
    <x v="3"/>
    <n v="136"/>
  </r>
  <r>
    <s v="TJK"/>
    <s v="EEAC"/>
    <x v="157"/>
    <x v="3"/>
    <n v="150"/>
  </r>
  <r>
    <s v="TKM"/>
    <s v="EEAC"/>
    <x v="158"/>
    <x v="3"/>
    <n v="178"/>
  </r>
  <r>
    <s v="TLS"/>
    <s v="Asie-Pacifique"/>
    <x v="159"/>
    <x v="3"/>
    <n v="99"/>
  </r>
  <r>
    <s v="TON"/>
    <s v="Asie-Pacifique"/>
    <x v="160"/>
    <x v="3"/>
    <n v="37"/>
  </r>
  <r>
    <s v="TTO"/>
    <s v="Amériques"/>
    <x v="161"/>
    <x v="3"/>
    <n v="44"/>
  </r>
  <r>
    <s v="TUN"/>
    <s v="MENA"/>
    <x v="162"/>
    <x v="3"/>
    <n v="96"/>
  </r>
  <r>
    <s v="TUR"/>
    <s v="EEAC"/>
    <x v="163"/>
    <x v="3"/>
    <n v="151"/>
  </r>
  <r>
    <s v="TWN"/>
    <s v="Asie-Pacifique"/>
    <x v="164"/>
    <x v="3"/>
    <n v="51"/>
  </r>
  <r>
    <s v="TZA"/>
    <s v="Afrique"/>
    <x v="165"/>
    <x v="3"/>
    <n v="71"/>
  </r>
  <r>
    <s v="UGA"/>
    <s v="Afrique"/>
    <x v="166"/>
    <x v="3"/>
    <n v="102"/>
  </r>
  <r>
    <s v="UKR"/>
    <s v="EEAC"/>
    <x v="167"/>
    <x v="3"/>
    <n v="107"/>
  </r>
  <r>
    <s v="URY"/>
    <s v="Amériques"/>
    <x v="168"/>
    <x v="3"/>
    <n v="20"/>
  </r>
  <r>
    <s v="USA"/>
    <s v="Amériques"/>
    <x v="169"/>
    <x v="3"/>
    <n v="41"/>
  </r>
  <r>
    <s v="UZB"/>
    <s v="EEAC"/>
    <x v="170"/>
    <x v="3"/>
    <n v="166"/>
  </r>
  <r>
    <s v="VEN"/>
    <s v="Amériques"/>
    <x v="171"/>
    <x v="3"/>
    <n v="139"/>
  </r>
  <r>
    <s v="VNM"/>
    <s v="Asie-Pacifique"/>
    <x v="172"/>
    <x v="3"/>
    <n v="175"/>
  </r>
  <r>
    <s v="WSM"/>
    <s v="Asie-Pacifique"/>
    <x v="173"/>
    <x v="3"/>
    <n v="29"/>
  </r>
  <r>
    <s v="XCD"/>
    <s v="Amériques"/>
    <x v="174"/>
    <x v="3"/>
    <n v="30"/>
  </r>
  <r>
    <s v="XKO"/>
    <s v="UE Balkans"/>
    <x v="175"/>
    <x v="3"/>
    <n v="90"/>
  </r>
  <r>
    <s v="YEM"/>
    <s v="MENA"/>
    <x v="176"/>
    <x v="3"/>
    <n v="170"/>
  </r>
  <r>
    <s v="ZAF"/>
    <s v="Afrique"/>
    <x v="177"/>
    <x v="3"/>
    <n v="39"/>
  </r>
  <r>
    <s v="ZMB"/>
    <s v="Afrique"/>
    <x v="178"/>
    <x v="3"/>
    <n v="114"/>
  </r>
  <r>
    <s v="ZWE"/>
    <s v="Afrique"/>
    <x v="179"/>
    <x v="3"/>
    <n v="124"/>
  </r>
  <r>
    <s v="AFG"/>
    <s v="Asie-Pacifique"/>
    <x v="0"/>
    <x v="4"/>
    <n v="120"/>
  </r>
  <r>
    <s v="AGO"/>
    <s v="Afrique"/>
    <x v="1"/>
    <x v="4"/>
    <n v="125"/>
  </r>
  <r>
    <s v="ALB"/>
    <s v="UE Balkans"/>
    <x v="2"/>
    <x v="4"/>
    <n v="76"/>
  </r>
  <r>
    <s v="AND"/>
    <s v="UE Balkans"/>
    <x v="3"/>
    <x v="4"/>
    <n v="35"/>
  </r>
  <r>
    <s v="ARE"/>
    <s v="MENA"/>
    <x v="4"/>
    <x v="4"/>
    <n v="119"/>
  </r>
  <r>
    <s v="ARG"/>
    <s v="Amériques"/>
    <x v="5"/>
    <x v="4"/>
    <n v="50"/>
  </r>
  <r>
    <s v="ARM"/>
    <s v="EEAC"/>
    <x v="6"/>
    <x v="4"/>
    <n v="79"/>
  </r>
  <r>
    <s v="AUS"/>
    <s v="Asie-Pacifique"/>
    <x v="7"/>
    <x v="4"/>
    <n v="19"/>
  </r>
  <r>
    <s v="AUT"/>
    <s v="UE Balkans"/>
    <x v="8"/>
    <x v="4"/>
    <n v="11"/>
  </r>
  <r>
    <s v="AZE"/>
    <s v="EEAC"/>
    <x v="9"/>
    <x v="4"/>
    <n v="162"/>
  </r>
  <r>
    <s v="BDI"/>
    <s v="Afrique"/>
    <x v="10"/>
    <x v="4"/>
    <n v="160"/>
  </r>
  <r>
    <s v="BEL"/>
    <s v="UE Balkans"/>
    <x v="11"/>
    <x v="4"/>
    <n v="9"/>
  </r>
  <r>
    <s v="BEN"/>
    <s v="Afrique"/>
    <x v="12"/>
    <x v="4"/>
    <n v="78"/>
  </r>
  <r>
    <s v="BFA"/>
    <s v="Afrique"/>
    <x v="13"/>
    <x v="4"/>
    <n v="42"/>
  </r>
  <r>
    <s v="BGD"/>
    <s v="Asie-Pacifique"/>
    <x v="14"/>
    <x v="4"/>
    <n v="146"/>
  </r>
  <r>
    <s v="BGR"/>
    <s v="UE Balkans"/>
    <x v="15"/>
    <x v="4"/>
    <n v="109"/>
  </r>
  <r>
    <s v="BHR"/>
    <s v="MENA"/>
    <x v="16"/>
    <x v="4"/>
    <n v="164"/>
  </r>
  <r>
    <s v="BIH"/>
    <s v="UE Balkans"/>
    <x v="17"/>
    <x v="4"/>
    <n v="65"/>
  </r>
  <r>
    <s v="BLR"/>
    <s v="EEAC"/>
    <x v="18"/>
    <x v="4"/>
    <n v="153"/>
  </r>
  <r>
    <s v="BLZ"/>
    <s v="Amériques"/>
    <x v="19"/>
    <x v="4"/>
    <n v="41"/>
  </r>
  <r>
    <s v="BOL"/>
    <s v="Amériques"/>
    <x v="20"/>
    <x v="4"/>
    <n v="107"/>
  </r>
  <r>
    <s v="BRA"/>
    <s v="Amériques"/>
    <x v="21"/>
    <x v="4"/>
    <n v="103"/>
  </r>
  <r>
    <s v="BRN"/>
    <s v="Asie-Pacifique"/>
    <x v="22"/>
    <x v="4"/>
    <n v="156"/>
  </r>
  <r>
    <s v="BTN"/>
    <s v="Asie-Pacifique"/>
    <x v="23"/>
    <x v="4"/>
    <n v="84"/>
  </r>
  <r>
    <s v="BWA"/>
    <s v="Afrique"/>
    <x v="24"/>
    <x v="4"/>
    <n v="48"/>
  </r>
  <r>
    <s v="CAF"/>
    <s v="Afrique"/>
    <x v="25"/>
    <x v="4"/>
    <n v="113"/>
  </r>
  <r>
    <s v="CAN"/>
    <s v="Amériques"/>
    <x v="26"/>
    <x v="4"/>
    <n v="22"/>
  </r>
  <r>
    <s v="CHE"/>
    <s v="UE Balkans"/>
    <x v="27"/>
    <x v="4"/>
    <n v="7"/>
  </r>
  <r>
    <s v="CHL"/>
    <s v="Amériques"/>
    <x v="28"/>
    <x v="4"/>
    <n v="33"/>
  </r>
  <r>
    <s v="CHN"/>
    <s v="Asie-Pacifique"/>
    <x v="29"/>
    <x v="4"/>
    <n v="176"/>
  </r>
  <r>
    <s v="CIV"/>
    <s v="Afrique"/>
    <x v="30"/>
    <x v="4"/>
    <n v="81"/>
  </r>
  <r>
    <s v="CMR"/>
    <s v="Afrique"/>
    <x v="31"/>
    <x v="4"/>
    <n v="130"/>
  </r>
  <r>
    <s v="COD"/>
    <s v="Afrique"/>
    <x v="32"/>
    <x v="4"/>
    <n v="154"/>
  </r>
  <r>
    <s v="COG"/>
    <s v="Afrique"/>
    <x v="33"/>
    <x v="4"/>
    <n v="115"/>
  </r>
  <r>
    <s v="COL"/>
    <s v="Amériques"/>
    <x v="34"/>
    <x v="4"/>
    <n v="129"/>
  </r>
  <r>
    <s v="COM"/>
    <s v="Afrique"/>
    <x v="35"/>
    <x v="4"/>
    <n v="44"/>
  </r>
  <r>
    <s v="CPV"/>
    <s v="Afrique"/>
    <x v="36"/>
    <x v="4"/>
    <n v="27"/>
  </r>
  <r>
    <s v="CRI"/>
    <s v="Amériques"/>
    <x v="37"/>
    <x v="4"/>
    <n v="6"/>
  </r>
  <r>
    <s v="CTU"/>
    <s v="UE Balkans"/>
    <x v="38"/>
    <x v="4"/>
    <n v="75"/>
  </r>
  <r>
    <s v="CUB"/>
    <s v="Amériques"/>
    <x v="39"/>
    <x v="4"/>
    <n v="173"/>
  </r>
  <r>
    <s v="CYP"/>
    <s v="UE Balkans"/>
    <x v="40"/>
    <x v="4"/>
    <n v="30"/>
  </r>
  <r>
    <s v="CZE"/>
    <s v="UE Balkans"/>
    <x v="41"/>
    <x v="4"/>
    <n v="23"/>
  </r>
  <r>
    <s v="DEU"/>
    <s v="UE Balkans"/>
    <x v="42"/>
    <x v="4"/>
    <n v="16"/>
  </r>
  <r>
    <s v="DJI"/>
    <s v="Afrique"/>
    <x v="43"/>
    <x v="4"/>
    <n v="172"/>
  </r>
  <r>
    <s v="DNK"/>
    <s v="UE Balkans"/>
    <x v="44"/>
    <x v="4"/>
    <n v="4"/>
  </r>
  <r>
    <s v="DOM"/>
    <s v="Amériques"/>
    <x v="45"/>
    <x v="4"/>
    <n v="59"/>
  </r>
  <r>
    <s v="DZA"/>
    <s v="MENA"/>
    <x v="46"/>
    <x v="4"/>
    <n v="134"/>
  </r>
  <r>
    <s v="ECU"/>
    <s v="Amériques"/>
    <x v="47"/>
    <x v="4"/>
    <n v="105"/>
  </r>
  <r>
    <s v="EGY"/>
    <s v="MENA"/>
    <x v="48"/>
    <x v="4"/>
    <n v="161"/>
  </r>
  <r>
    <s v="ERI"/>
    <s v="Afrique"/>
    <x v="49"/>
    <x v="4"/>
    <n v="179"/>
  </r>
  <r>
    <s v="ESP"/>
    <s v="UE Balkans"/>
    <x v="50"/>
    <x v="4"/>
    <n v="29"/>
  </r>
  <r>
    <s v="EST"/>
    <s v="UE Balkans"/>
    <x v="51"/>
    <x v="4"/>
    <n v="12"/>
  </r>
  <r>
    <s v="ETH"/>
    <s v="Afrique"/>
    <x v="52"/>
    <x v="4"/>
    <n v="150"/>
  </r>
  <r>
    <s v="FIN"/>
    <s v="UE Balkans"/>
    <x v="53"/>
    <x v="4"/>
    <n v="3"/>
  </r>
  <r>
    <s v="FJI"/>
    <s v="Asie-Pacifique"/>
    <x v="54"/>
    <x v="4"/>
    <n v="67"/>
  </r>
  <r>
    <s v="FRA"/>
    <s v="UE Balkans"/>
    <x v="55"/>
    <x v="4"/>
    <n v="39"/>
  </r>
  <r>
    <s v="GAB"/>
    <s v="Afrique"/>
    <x v="56"/>
    <x v="4"/>
    <n v="108"/>
  </r>
  <r>
    <s v="GBR"/>
    <s v="UE Balkans"/>
    <x v="57"/>
    <x v="4"/>
    <n v="40"/>
  </r>
  <r>
    <s v="GEO"/>
    <s v="EEAC"/>
    <x v="58"/>
    <x v="4"/>
    <n v="64"/>
  </r>
  <r>
    <s v="GHA"/>
    <s v="Afrique"/>
    <x v="59"/>
    <x v="4"/>
    <n v="26"/>
  </r>
  <r>
    <s v="GIN"/>
    <s v="Afrique"/>
    <x v="60"/>
    <x v="4"/>
    <n v="101"/>
  </r>
  <r>
    <s v="GMB"/>
    <s v="Afrique"/>
    <x v="61"/>
    <x v="4"/>
    <n v="143"/>
  </r>
  <r>
    <s v="GNB"/>
    <s v="Afrique"/>
    <x v="62"/>
    <x v="4"/>
    <n v="77"/>
  </r>
  <r>
    <s v="GNQ"/>
    <s v="Afrique"/>
    <x v="63"/>
    <x v="4"/>
    <n v="171"/>
  </r>
  <r>
    <s v="GRC"/>
    <s v="UE Balkans"/>
    <x v="64"/>
    <x v="4"/>
    <n v="88"/>
  </r>
  <r>
    <s v="GTM"/>
    <s v="Amériques"/>
    <x v="65"/>
    <x v="4"/>
    <n v="118"/>
  </r>
  <r>
    <s v="GUY"/>
    <s v="Amériques"/>
    <x v="66"/>
    <x v="4"/>
    <n v="60"/>
  </r>
  <r>
    <s v="HKG"/>
    <s v="Asie-Pacifique"/>
    <x v="67"/>
    <x v="4"/>
    <n v="73"/>
  </r>
  <r>
    <s v="HND"/>
    <s v="Amériques"/>
    <x v="68"/>
    <x v="4"/>
    <n v="140"/>
  </r>
  <r>
    <s v="HRV"/>
    <s v="UE Balkans"/>
    <x v="69"/>
    <x v="4"/>
    <n v="74"/>
  </r>
  <r>
    <s v="HTI"/>
    <s v="Amériques"/>
    <x v="70"/>
    <x v="4"/>
    <n v="53"/>
  </r>
  <r>
    <s v="HUN"/>
    <s v="UE Balkans"/>
    <x v="71"/>
    <x v="4"/>
    <n v="71"/>
  </r>
  <r>
    <s v="IDN"/>
    <s v="Asie-Pacifique"/>
    <x v="72"/>
    <x v="4"/>
    <n v="124"/>
  </r>
  <r>
    <s v="IND"/>
    <s v="Asie-Pacifique"/>
    <x v="73"/>
    <x v="4"/>
    <n v="136"/>
  </r>
  <r>
    <s v="IRL"/>
    <s v="UE Balkans"/>
    <x v="74"/>
    <x v="4"/>
    <n v="14"/>
  </r>
  <r>
    <s v="IRN"/>
    <s v="MENA"/>
    <x v="75"/>
    <x v="4"/>
    <n v="165"/>
  </r>
  <r>
    <s v="IRQ"/>
    <s v="MENA"/>
    <x v="76"/>
    <x v="4"/>
    <n v="158"/>
  </r>
  <r>
    <s v="ISL"/>
    <s v="UE Balkans"/>
    <x v="77"/>
    <x v="4"/>
    <n v="10"/>
  </r>
  <r>
    <s v="ISR"/>
    <s v="MENA"/>
    <x v="78"/>
    <x v="4"/>
    <n v="91"/>
  </r>
  <r>
    <s v="ITA"/>
    <s v="UE Balkans"/>
    <x v="79"/>
    <x v="4"/>
    <n v="52"/>
  </r>
  <r>
    <s v="JAM"/>
    <s v="Amériques"/>
    <x v="80"/>
    <x v="4"/>
    <n v="8"/>
  </r>
  <r>
    <s v="JOR"/>
    <s v="MENA"/>
    <x v="81"/>
    <x v="4"/>
    <n v="138"/>
  </r>
  <r>
    <s v="JPN"/>
    <s v="Asie-Pacifique"/>
    <x v="82"/>
    <x v="4"/>
    <n v="72"/>
  </r>
  <r>
    <s v="KAZ"/>
    <s v="EEAC"/>
    <x v="83"/>
    <x v="4"/>
    <n v="157"/>
  </r>
  <r>
    <s v="KEN"/>
    <s v="Afrique"/>
    <x v="84"/>
    <x v="4"/>
    <n v="95"/>
  </r>
  <r>
    <s v="KGZ"/>
    <s v="EEAC"/>
    <x v="85"/>
    <x v="4"/>
    <n v="89"/>
  </r>
  <r>
    <s v="KHM"/>
    <s v="Asie-Pacifique"/>
    <x v="86"/>
    <x v="4"/>
    <n v="132"/>
  </r>
  <r>
    <s v="KOR"/>
    <s v="Asie-Pacifique"/>
    <x v="87"/>
    <x v="4"/>
    <n v="63"/>
  </r>
  <r>
    <s v="KWT"/>
    <s v="MENA"/>
    <x v="88"/>
    <x v="4"/>
    <n v="104"/>
  </r>
  <r>
    <s v="LAO"/>
    <s v="Asie-Pacifique"/>
    <x v="89"/>
    <x v="4"/>
    <n v="170"/>
  </r>
  <r>
    <s v="LBN"/>
    <s v="MENA"/>
    <x v="90"/>
    <x v="4"/>
    <n v="99"/>
  </r>
  <r>
    <s v="LBR"/>
    <s v="Afrique"/>
    <x v="91"/>
    <x v="4"/>
    <n v="94"/>
  </r>
  <r>
    <s v="LBY"/>
    <s v="MENA"/>
    <x v="92"/>
    <x v="4"/>
    <n v="163"/>
  </r>
  <r>
    <s v="LIE"/>
    <s v="UE Balkans"/>
    <x v="93"/>
    <x v="4"/>
    <n v="32"/>
  </r>
  <r>
    <s v="LKA"/>
    <s v="Asie-Pacifique"/>
    <x v="94"/>
    <x v="4"/>
    <n v="141"/>
  </r>
  <r>
    <s v="LSO"/>
    <s v="Afrique"/>
    <x v="95"/>
    <x v="4"/>
    <n v="68"/>
  </r>
  <r>
    <s v="LTU"/>
    <s v="UE Balkans"/>
    <x v="96"/>
    <x v="4"/>
    <n v="36"/>
  </r>
  <r>
    <s v="LUX"/>
    <s v="UE Balkans"/>
    <x v="97"/>
    <x v="4"/>
    <n v="15"/>
  </r>
  <r>
    <s v="LVA"/>
    <s v="UE Balkans"/>
    <x v="98"/>
    <x v="4"/>
    <n v="28"/>
  </r>
  <r>
    <s v="MAR"/>
    <s v="MENA"/>
    <x v="99"/>
    <x v="4"/>
    <n v="133"/>
  </r>
  <r>
    <s v="MDA"/>
    <s v="EEAC"/>
    <x v="100"/>
    <x v="4"/>
    <n v="80"/>
  </r>
  <r>
    <s v="MDG"/>
    <s v="Afrique"/>
    <x v="101"/>
    <x v="4"/>
    <n v="57"/>
  </r>
  <r>
    <s v="MDV"/>
    <s v="Asie-Pacifique"/>
    <x v="102"/>
    <x v="4"/>
    <n v="117"/>
  </r>
  <r>
    <s v="MEX"/>
    <s v="Amériques"/>
    <x v="103"/>
    <x v="4"/>
    <n v="147"/>
  </r>
  <r>
    <s v="MKD"/>
    <s v="UE Balkans"/>
    <x v="104"/>
    <x v="4"/>
    <n v="111"/>
  </r>
  <r>
    <s v="MLI"/>
    <s v="Afrique"/>
    <x v="105"/>
    <x v="4"/>
    <n v="116"/>
  </r>
  <r>
    <s v="MLT"/>
    <s v="UE Balkans"/>
    <x v="106"/>
    <x v="4"/>
    <n v="47"/>
  </r>
  <r>
    <s v="MMR"/>
    <s v="Asie-Pacifique"/>
    <x v="107"/>
    <x v="4"/>
    <n v="131"/>
  </r>
  <r>
    <s v="MNE"/>
    <s v="UE Balkans"/>
    <x v="108"/>
    <x v="4"/>
    <n v="106"/>
  </r>
  <r>
    <s v="MNG"/>
    <s v="Asie-Pacifique"/>
    <x v="109"/>
    <x v="4"/>
    <n v="69"/>
  </r>
  <r>
    <s v="MOZ"/>
    <s v="Afrique"/>
    <x v="110"/>
    <x v="4"/>
    <n v="93"/>
  </r>
  <r>
    <s v="MRT"/>
    <s v="Afrique"/>
    <x v="111"/>
    <x v="4"/>
    <n v="55"/>
  </r>
  <r>
    <s v="MUS"/>
    <s v="Afrique"/>
    <x v="112"/>
    <x v="4"/>
    <n v="56"/>
  </r>
  <r>
    <s v="MWI"/>
    <s v="Afrique"/>
    <x v="113"/>
    <x v="4"/>
    <n v="70"/>
  </r>
  <r>
    <s v="MYS"/>
    <s v="Asie-Pacifique"/>
    <x v="114"/>
    <x v="4"/>
    <n v="144"/>
  </r>
  <r>
    <s v="NAM"/>
    <s v="Afrique"/>
    <x v="115"/>
    <x v="4"/>
    <n v="24"/>
  </r>
  <r>
    <s v="NER"/>
    <s v="Afrique"/>
    <x v="116"/>
    <x v="4"/>
    <n v="61"/>
  </r>
  <r>
    <s v="NGA"/>
    <s v="Afrique"/>
    <x v="117"/>
    <x v="4"/>
    <n v="122"/>
  </r>
  <r>
    <s v="NIC"/>
    <s v="Amériques"/>
    <x v="118"/>
    <x v="4"/>
    <n v="92"/>
  </r>
  <r>
    <s v="NLD"/>
    <s v="UE Balkans"/>
    <x v="119"/>
    <x v="4"/>
    <n v="5"/>
  </r>
  <r>
    <s v="NOR"/>
    <s v="UE Balkans"/>
    <x v="120"/>
    <x v="4"/>
    <n v="1"/>
  </r>
  <r>
    <s v="NPL"/>
    <s v="Asie-Pacifique"/>
    <x v="121"/>
    <x v="4"/>
    <n v="100"/>
  </r>
  <r>
    <s v="NZL"/>
    <s v="Asie-Pacifique"/>
    <x v="122"/>
    <x v="4"/>
    <n v="13"/>
  </r>
  <r>
    <s v="OMN"/>
    <s v="MENA"/>
    <x v="123"/>
    <x v="4"/>
    <n v="126"/>
  </r>
  <r>
    <s v="PAK"/>
    <s v="Asie-Pacifique"/>
    <x v="124"/>
    <x v="4"/>
    <n v="139"/>
  </r>
  <r>
    <s v="PAN"/>
    <s v="Amériques"/>
    <x v="125"/>
    <x v="4"/>
    <n v="96"/>
  </r>
  <r>
    <s v="PER"/>
    <s v="Amériques"/>
    <x v="126"/>
    <x v="4"/>
    <n v="90"/>
  </r>
  <r>
    <s v="PHL"/>
    <s v="Asie-Pacifique"/>
    <x v="127"/>
    <x v="4"/>
    <n v="127"/>
  </r>
  <r>
    <s v="PNG"/>
    <s v="Asie-Pacifique"/>
    <x v="128"/>
    <x v="4"/>
    <n v="51"/>
  </r>
  <r>
    <s v="POL"/>
    <s v="UE Balkans"/>
    <x v="129"/>
    <x v="4"/>
    <n v="54"/>
  </r>
  <r>
    <s v="PRK"/>
    <s v="Asie-Pacifique"/>
    <x v="130"/>
    <x v="4"/>
    <n v="180"/>
  </r>
  <r>
    <s v="PRT"/>
    <s v="UE Balkans"/>
    <x v="131"/>
    <x v="4"/>
    <n v="18"/>
  </r>
  <r>
    <s v="PRY"/>
    <s v="Amériques"/>
    <x v="132"/>
    <x v="4"/>
    <n v="110"/>
  </r>
  <r>
    <s v="PSE"/>
    <s v="MENA"/>
    <x v="133"/>
    <x v="4"/>
    <n v="135"/>
  </r>
  <r>
    <s v="QAT"/>
    <s v="MENA"/>
    <x v="134"/>
    <x v="4"/>
    <n v="123"/>
  </r>
  <r>
    <s v="ROU"/>
    <s v="UE Balkans"/>
    <x v="135"/>
    <x v="4"/>
    <n v="46"/>
  </r>
  <r>
    <s v="RUS"/>
    <s v="EEAC"/>
    <x v="136"/>
    <x v="4"/>
    <n v="148"/>
  </r>
  <r>
    <s v="RWA"/>
    <s v="Afrique"/>
    <x v="137"/>
    <x v="4"/>
    <n v="159"/>
  </r>
  <r>
    <s v="SAU"/>
    <s v="MENA"/>
    <x v="138"/>
    <x v="4"/>
    <n v="168"/>
  </r>
  <r>
    <s v="SDN"/>
    <s v="Afrique"/>
    <x v="139"/>
    <x v="4"/>
    <n v="174"/>
  </r>
  <r>
    <s v="SEN"/>
    <s v="Afrique"/>
    <x v="140"/>
    <x v="4"/>
    <n v="58"/>
  </r>
  <r>
    <s v="SGP"/>
    <s v="Asie-Pacifique"/>
    <x v="141"/>
    <x v="4"/>
    <n v="151"/>
  </r>
  <r>
    <s v="SLE"/>
    <s v="Afrique"/>
    <x v="142"/>
    <x v="4"/>
    <n v="85"/>
  </r>
  <r>
    <s v="SLV"/>
    <s v="Amériques"/>
    <x v="143"/>
    <x v="4"/>
    <n v="62"/>
  </r>
  <r>
    <s v="SOM"/>
    <s v="Afrique"/>
    <x v="144"/>
    <x v="4"/>
    <n v="167"/>
  </r>
  <r>
    <s v="SRB"/>
    <s v="UE Balkans"/>
    <x v="145"/>
    <x v="4"/>
    <n v="66"/>
  </r>
  <r>
    <s v="SSD"/>
    <s v="Afrique"/>
    <x v="146"/>
    <x v="4"/>
    <n v="145"/>
  </r>
  <r>
    <s v="SUR"/>
    <s v="Amériques"/>
    <x v="147"/>
    <x v="4"/>
    <n v="20"/>
  </r>
  <r>
    <s v="SVK"/>
    <s v="UE Balkans"/>
    <x v="148"/>
    <x v="4"/>
    <n v="17"/>
  </r>
  <r>
    <s v="SVN"/>
    <s v="UE Balkans"/>
    <x v="149"/>
    <x v="4"/>
    <n v="37"/>
  </r>
  <r>
    <s v="SWE"/>
    <s v="UE Balkans"/>
    <x v="150"/>
    <x v="4"/>
    <n v="2"/>
  </r>
  <r>
    <s v="SWZ"/>
    <s v="Afrique"/>
    <x v="151"/>
    <x v="4"/>
    <n v="152"/>
  </r>
  <r>
    <s v="SYC"/>
    <s v="Afrique"/>
    <x v="152"/>
    <x v="4"/>
    <n v="87"/>
  </r>
  <r>
    <s v="SYR"/>
    <s v="MENA"/>
    <x v="153"/>
    <x v="4"/>
    <n v="177"/>
  </r>
  <r>
    <s v="TCD"/>
    <s v="Afrique"/>
    <x v="154"/>
    <x v="4"/>
    <n v="121"/>
  </r>
  <r>
    <s v="TGO"/>
    <s v="Afrique"/>
    <x v="155"/>
    <x v="4"/>
    <n v="86"/>
  </r>
  <r>
    <s v="THA"/>
    <s v="Asie-Pacifique"/>
    <x v="156"/>
    <x v="4"/>
    <n v="142"/>
  </r>
  <r>
    <s v="TJK"/>
    <s v="EEAC"/>
    <x v="157"/>
    <x v="4"/>
    <n v="149"/>
  </r>
  <r>
    <s v="TKM"/>
    <s v="EEAC"/>
    <x v="158"/>
    <x v="4"/>
    <n v="178"/>
  </r>
  <r>
    <s v="TLS"/>
    <s v="Asie-Pacifique"/>
    <x v="159"/>
    <x v="4"/>
    <n v="98"/>
  </r>
  <r>
    <s v="TON"/>
    <s v="Asie-Pacifique"/>
    <x v="160"/>
    <x v="4"/>
    <n v="49"/>
  </r>
  <r>
    <s v="TTO"/>
    <s v="Amériques"/>
    <x v="161"/>
    <x v="4"/>
    <n v="34"/>
  </r>
  <r>
    <s v="TUN"/>
    <s v="MENA"/>
    <x v="162"/>
    <x v="4"/>
    <n v="97"/>
  </r>
  <r>
    <s v="TUR"/>
    <s v="EEAC"/>
    <x v="163"/>
    <x v="4"/>
    <n v="155"/>
  </r>
  <r>
    <s v="TWN"/>
    <s v="Asie-Pacifique"/>
    <x v="164"/>
    <x v="4"/>
    <n v="45"/>
  </r>
  <r>
    <s v="TZA"/>
    <s v="Afrique"/>
    <x v="165"/>
    <x v="4"/>
    <n v="83"/>
  </r>
  <r>
    <s v="UGA"/>
    <s v="Afrique"/>
    <x v="166"/>
    <x v="4"/>
    <n v="112"/>
  </r>
  <r>
    <s v="UKR"/>
    <s v="EEAC"/>
    <x v="167"/>
    <x v="4"/>
    <n v="102"/>
  </r>
  <r>
    <s v="URY"/>
    <s v="Amériques"/>
    <x v="168"/>
    <x v="4"/>
    <n v="25"/>
  </r>
  <r>
    <s v="USA"/>
    <s v="Amériques"/>
    <x v="169"/>
    <x v="4"/>
    <n v="43"/>
  </r>
  <r>
    <s v="UZB"/>
    <s v="EEAC"/>
    <x v="170"/>
    <x v="4"/>
    <n v="169"/>
  </r>
  <r>
    <s v="VEN"/>
    <s v="Amériques"/>
    <x v="171"/>
    <x v="4"/>
    <n v="137"/>
  </r>
  <r>
    <s v="VNM"/>
    <s v="Asie-Pacifique"/>
    <x v="172"/>
    <x v="4"/>
    <n v="175"/>
  </r>
  <r>
    <s v="WSM"/>
    <s v="Asie-Pacifique"/>
    <x v="173"/>
    <x v="4"/>
    <n v="21"/>
  </r>
  <r>
    <s v="XCD"/>
    <s v="Amériques"/>
    <x v="174"/>
    <x v="4"/>
    <n v="38"/>
  </r>
  <r>
    <s v="XKO"/>
    <s v="UE Balkans"/>
    <x v="175"/>
    <x v="4"/>
    <n v="82"/>
  </r>
  <r>
    <s v="YEM"/>
    <s v="MENA"/>
    <x v="176"/>
    <x v="4"/>
    <n v="166"/>
  </r>
  <r>
    <s v="ZAF"/>
    <s v="Afrique"/>
    <x v="177"/>
    <x v="4"/>
    <n v="31"/>
  </r>
  <r>
    <s v="ZMB"/>
    <s v="Afrique"/>
    <x v="178"/>
    <x v="4"/>
    <n v="114"/>
  </r>
  <r>
    <s v="ZWE"/>
    <s v="Afrique"/>
    <x v="179"/>
    <x v="4"/>
    <n v="128"/>
  </r>
  <r>
    <s v="AFG"/>
    <s v="Asie-Pacifique"/>
    <x v="0"/>
    <x v="5"/>
    <n v="118"/>
  </r>
  <r>
    <s v="AGO"/>
    <s v="Afrique"/>
    <x v="1"/>
    <x v="5"/>
    <n v="121"/>
  </r>
  <r>
    <s v="ALB"/>
    <s v="UE Balkans"/>
    <x v="2"/>
    <x v="5"/>
    <n v="75"/>
  </r>
  <r>
    <s v="AND"/>
    <s v="UE Balkans"/>
    <x v="3"/>
    <x v="5"/>
    <n v="37"/>
  </r>
  <r>
    <s v="ARE"/>
    <s v="MENA"/>
    <x v="4"/>
    <x v="5"/>
    <n v="128"/>
  </r>
  <r>
    <s v="ARG"/>
    <s v="Amériques"/>
    <x v="5"/>
    <x v="5"/>
    <n v="52"/>
  </r>
  <r>
    <s v="ARM"/>
    <s v="EEAC"/>
    <x v="6"/>
    <x v="5"/>
    <n v="80"/>
  </r>
  <r>
    <s v="AUS"/>
    <s v="Asie-Pacifique"/>
    <x v="7"/>
    <x v="5"/>
    <n v="19"/>
  </r>
  <r>
    <s v="AUT"/>
    <s v="UE Balkans"/>
    <x v="8"/>
    <x v="5"/>
    <n v="11"/>
  </r>
  <r>
    <s v="AZE"/>
    <s v="EEAC"/>
    <x v="9"/>
    <x v="5"/>
    <n v="163"/>
  </r>
  <r>
    <s v="BDI"/>
    <s v="Afrique"/>
    <x v="10"/>
    <x v="5"/>
    <n v="159"/>
  </r>
  <r>
    <s v="BEL"/>
    <s v="UE Balkans"/>
    <x v="11"/>
    <x v="5"/>
    <n v="7"/>
  </r>
  <r>
    <s v="BEN"/>
    <s v="Afrique"/>
    <x v="12"/>
    <x v="5"/>
    <n v="84"/>
  </r>
  <r>
    <s v="BFA"/>
    <s v="Afrique"/>
    <x v="13"/>
    <x v="5"/>
    <n v="41"/>
  </r>
  <r>
    <s v="BGD"/>
    <s v="Asie-Pacifique"/>
    <x v="14"/>
    <x v="5"/>
    <n v="146"/>
  </r>
  <r>
    <s v="BGR"/>
    <s v="UE Balkans"/>
    <x v="15"/>
    <x v="5"/>
    <n v="111"/>
  </r>
  <r>
    <s v="BHR"/>
    <s v="MENA"/>
    <x v="16"/>
    <x v="5"/>
    <n v="166"/>
  </r>
  <r>
    <s v="BIH"/>
    <s v="UE Balkans"/>
    <x v="17"/>
    <x v="5"/>
    <n v="62"/>
  </r>
  <r>
    <s v="BLR"/>
    <s v="EEAC"/>
    <x v="18"/>
    <x v="5"/>
    <n v="155"/>
  </r>
  <r>
    <s v="BLZ"/>
    <s v="Amériques"/>
    <x v="19"/>
    <x v="5"/>
    <n v="47"/>
  </r>
  <r>
    <s v="BOL"/>
    <s v="Amériques"/>
    <x v="20"/>
    <x v="5"/>
    <n v="110"/>
  </r>
  <r>
    <s v="BRA"/>
    <s v="Amériques"/>
    <x v="21"/>
    <x v="5"/>
    <n v="102"/>
  </r>
  <r>
    <s v="BRN"/>
    <s v="Asie-Pacifique"/>
    <x v="22"/>
    <x v="5"/>
    <n v="153"/>
  </r>
  <r>
    <s v="BTN"/>
    <s v="Asie-Pacifique"/>
    <x v="23"/>
    <x v="5"/>
    <n v="94"/>
  </r>
  <r>
    <s v="BWA"/>
    <s v="Afrique"/>
    <x v="24"/>
    <x v="5"/>
    <n v="48"/>
  </r>
  <r>
    <s v="CAF"/>
    <s v="Afrique"/>
    <x v="25"/>
    <x v="5"/>
    <n v="112"/>
  </r>
  <r>
    <s v="CAN"/>
    <s v="Amériques"/>
    <x v="26"/>
    <x v="5"/>
    <n v="18"/>
  </r>
  <r>
    <s v="CHE"/>
    <s v="UE Balkans"/>
    <x v="27"/>
    <x v="5"/>
    <n v="5"/>
  </r>
  <r>
    <s v="CHL"/>
    <s v="Amériques"/>
    <x v="28"/>
    <x v="5"/>
    <n v="38"/>
  </r>
  <r>
    <s v="CHN"/>
    <s v="Asie-Pacifique"/>
    <x v="29"/>
    <x v="5"/>
    <n v="176"/>
  </r>
  <r>
    <s v="CIV"/>
    <s v="Afrique"/>
    <x v="30"/>
    <x v="5"/>
    <n v="82"/>
  </r>
  <r>
    <s v="CMR"/>
    <s v="Afrique"/>
    <x v="31"/>
    <x v="5"/>
    <n v="129"/>
  </r>
  <r>
    <s v="COD"/>
    <s v="Afrique"/>
    <x v="32"/>
    <x v="5"/>
    <n v="154"/>
  </r>
  <r>
    <s v="COG"/>
    <s v="Afrique"/>
    <x v="33"/>
    <x v="5"/>
    <n v="114"/>
  </r>
  <r>
    <s v="COL"/>
    <s v="Amériques"/>
    <x v="34"/>
    <x v="5"/>
    <n v="130"/>
  </r>
  <r>
    <s v="COM"/>
    <s v="Afrique"/>
    <x v="35"/>
    <x v="5"/>
    <n v="49"/>
  </r>
  <r>
    <s v="CPV"/>
    <s v="Afrique"/>
    <x v="36"/>
    <x v="5"/>
    <n v="29"/>
  </r>
  <r>
    <s v="CRI"/>
    <s v="Amériques"/>
    <x v="37"/>
    <x v="5"/>
    <n v="10"/>
  </r>
  <r>
    <s v="CTU"/>
    <s v="UE Balkans"/>
    <x v="38"/>
    <x v="5"/>
    <n v="77"/>
  </r>
  <r>
    <s v="CUB"/>
    <s v="Amériques"/>
    <x v="39"/>
    <x v="5"/>
    <n v="172"/>
  </r>
  <r>
    <s v="CYP"/>
    <s v="UE Balkans"/>
    <x v="40"/>
    <x v="5"/>
    <n v="25"/>
  </r>
  <r>
    <s v="CZE"/>
    <s v="UE Balkans"/>
    <x v="41"/>
    <x v="5"/>
    <n v="34"/>
  </r>
  <r>
    <s v="DEU"/>
    <s v="UE Balkans"/>
    <x v="42"/>
    <x v="5"/>
    <n v="15"/>
  </r>
  <r>
    <s v="DJI"/>
    <s v="Afrique"/>
    <x v="43"/>
    <x v="5"/>
    <n v="173"/>
  </r>
  <r>
    <s v="DNK"/>
    <s v="UE Balkans"/>
    <x v="44"/>
    <x v="5"/>
    <n v="9"/>
  </r>
  <r>
    <s v="DOM"/>
    <s v="Amériques"/>
    <x v="45"/>
    <x v="5"/>
    <n v="59"/>
  </r>
  <r>
    <s v="DZA"/>
    <s v="MENA"/>
    <x v="46"/>
    <x v="5"/>
    <n v="136"/>
  </r>
  <r>
    <s v="ECU"/>
    <s v="Amériques"/>
    <x v="47"/>
    <x v="5"/>
    <n v="92"/>
  </r>
  <r>
    <s v="EGY"/>
    <s v="MENA"/>
    <x v="48"/>
    <x v="5"/>
    <n v="161"/>
  </r>
  <r>
    <s v="ERI"/>
    <s v="Afrique"/>
    <x v="49"/>
    <x v="5"/>
    <n v="179"/>
  </r>
  <r>
    <s v="ESP"/>
    <s v="UE Balkans"/>
    <x v="50"/>
    <x v="5"/>
    <n v="31"/>
  </r>
  <r>
    <s v="EST"/>
    <s v="UE Balkans"/>
    <x v="51"/>
    <x v="5"/>
    <n v="12"/>
  </r>
  <r>
    <s v="ETH"/>
    <s v="Afrique"/>
    <x v="52"/>
    <x v="5"/>
    <n v="150"/>
  </r>
  <r>
    <s v="FIN"/>
    <s v="UE Balkans"/>
    <x v="53"/>
    <x v="5"/>
    <n v="4"/>
  </r>
  <r>
    <s v="FJI"/>
    <s v="Asie-Pacifique"/>
    <x v="54"/>
    <x v="5"/>
    <n v="57"/>
  </r>
  <r>
    <s v="FRA"/>
    <s v="UE Balkans"/>
    <x v="55"/>
    <x v="5"/>
    <n v="33"/>
  </r>
  <r>
    <s v="GAB"/>
    <s v="Afrique"/>
    <x v="56"/>
    <x v="5"/>
    <n v="108"/>
  </r>
  <r>
    <s v="GBR"/>
    <s v="UE Balkans"/>
    <x v="57"/>
    <x v="5"/>
    <n v="40"/>
  </r>
  <r>
    <s v="GEO"/>
    <s v="EEAC"/>
    <x v="58"/>
    <x v="5"/>
    <n v="61"/>
  </r>
  <r>
    <s v="GHA"/>
    <s v="Afrique"/>
    <x v="59"/>
    <x v="5"/>
    <n v="23"/>
  </r>
  <r>
    <s v="GIN"/>
    <s v="Afrique"/>
    <x v="60"/>
    <x v="5"/>
    <n v="104"/>
  </r>
  <r>
    <s v="GMB"/>
    <s v="Afrique"/>
    <x v="61"/>
    <x v="5"/>
    <n v="122"/>
  </r>
  <r>
    <s v="GNB"/>
    <s v="Afrique"/>
    <x v="62"/>
    <x v="5"/>
    <n v="83"/>
  </r>
  <r>
    <s v="GNQ"/>
    <s v="Afrique"/>
    <x v="63"/>
    <x v="5"/>
    <n v="171"/>
  </r>
  <r>
    <s v="GRC"/>
    <s v="UE Balkans"/>
    <x v="64"/>
    <x v="5"/>
    <n v="74"/>
  </r>
  <r>
    <s v="GTM"/>
    <s v="Amériques"/>
    <x v="65"/>
    <x v="5"/>
    <n v="116"/>
  </r>
  <r>
    <s v="GUY"/>
    <s v="Amériques"/>
    <x v="66"/>
    <x v="5"/>
    <n v="55"/>
  </r>
  <r>
    <s v="HKG"/>
    <s v="Asie-Pacifique"/>
    <x v="67"/>
    <x v="5"/>
    <n v="70"/>
  </r>
  <r>
    <s v="HND"/>
    <s v="Amériques"/>
    <x v="68"/>
    <x v="5"/>
    <n v="141"/>
  </r>
  <r>
    <s v="HRV"/>
    <s v="UE Balkans"/>
    <x v="69"/>
    <x v="5"/>
    <n v="69"/>
  </r>
  <r>
    <s v="HTI"/>
    <s v="Amériques"/>
    <x v="70"/>
    <x v="5"/>
    <n v="60"/>
  </r>
  <r>
    <s v="HUN"/>
    <s v="UE Balkans"/>
    <x v="71"/>
    <x v="5"/>
    <n v="73"/>
  </r>
  <r>
    <s v="IDN"/>
    <s v="Asie-Pacifique"/>
    <x v="72"/>
    <x v="5"/>
    <n v="124"/>
  </r>
  <r>
    <s v="IND"/>
    <s v="Asie-Pacifique"/>
    <x v="73"/>
    <x v="5"/>
    <n v="138"/>
  </r>
  <r>
    <s v="IRL"/>
    <s v="UE Balkans"/>
    <x v="74"/>
    <x v="5"/>
    <n v="16"/>
  </r>
  <r>
    <s v="IRN"/>
    <s v="MENA"/>
    <x v="75"/>
    <x v="5"/>
    <n v="164"/>
  </r>
  <r>
    <s v="IRQ"/>
    <s v="MENA"/>
    <x v="76"/>
    <x v="5"/>
    <n v="160"/>
  </r>
  <r>
    <s v="ISL"/>
    <s v="UE Balkans"/>
    <x v="77"/>
    <x v="5"/>
    <n v="13"/>
  </r>
  <r>
    <s v="ISR"/>
    <s v="MENA"/>
    <x v="78"/>
    <x v="5"/>
    <n v="87"/>
  </r>
  <r>
    <s v="ITA"/>
    <s v="UE Balkans"/>
    <x v="79"/>
    <x v="5"/>
    <n v="46"/>
  </r>
  <r>
    <s v="JAM"/>
    <s v="Amériques"/>
    <x v="80"/>
    <x v="5"/>
    <n v="6"/>
  </r>
  <r>
    <s v="JOR"/>
    <s v="MENA"/>
    <x v="81"/>
    <x v="5"/>
    <n v="132"/>
  </r>
  <r>
    <s v="JPN"/>
    <s v="Asie-Pacifique"/>
    <x v="82"/>
    <x v="5"/>
    <n v="67"/>
  </r>
  <r>
    <s v="KAZ"/>
    <s v="EEAC"/>
    <x v="83"/>
    <x v="5"/>
    <n v="158"/>
  </r>
  <r>
    <s v="KEN"/>
    <s v="Afrique"/>
    <x v="84"/>
    <x v="5"/>
    <n v="96"/>
  </r>
  <r>
    <s v="KGZ"/>
    <s v="EEAC"/>
    <x v="85"/>
    <x v="5"/>
    <n v="98"/>
  </r>
  <r>
    <s v="KHM"/>
    <s v="Asie-Pacifique"/>
    <x v="86"/>
    <x v="5"/>
    <n v="142"/>
  </r>
  <r>
    <s v="KOR"/>
    <s v="Asie-Pacifique"/>
    <x v="87"/>
    <x v="5"/>
    <n v="43"/>
  </r>
  <r>
    <s v="KWT"/>
    <s v="MENA"/>
    <x v="88"/>
    <x v="5"/>
    <n v="105"/>
  </r>
  <r>
    <s v="LAO"/>
    <s v="Asie-Pacifique"/>
    <x v="89"/>
    <x v="5"/>
    <n v="170"/>
  </r>
  <r>
    <s v="LBN"/>
    <s v="MENA"/>
    <x v="90"/>
    <x v="5"/>
    <n v="100"/>
  </r>
  <r>
    <s v="LBR"/>
    <s v="Afrique"/>
    <x v="91"/>
    <x v="5"/>
    <n v="89"/>
  </r>
  <r>
    <s v="LBY"/>
    <s v="MENA"/>
    <x v="92"/>
    <x v="5"/>
    <n v="162"/>
  </r>
  <r>
    <s v="LIE"/>
    <s v="UE Balkans"/>
    <x v="93"/>
    <x v="5"/>
    <n v="30"/>
  </r>
  <r>
    <s v="LKA"/>
    <s v="Asie-Pacifique"/>
    <x v="94"/>
    <x v="5"/>
    <n v="131"/>
  </r>
  <r>
    <s v="LSO"/>
    <s v="Afrique"/>
    <x v="95"/>
    <x v="5"/>
    <n v="68"/>
  </r>
  <r>
    <s v="LTU"/>
    <s v="UE Balkans"/>
    <x v="96"/>
    <x v="5"/>
    <n v="36"/>
  </r>
  <r>
    <s v="LUX"/>
    <s v="UE Balkans"/>
    <x v="97"/>
    <x v="5"/>
    <n v="17"/>
  </r>
  <r>
    <s v="LVA"/>
    <s v="UE Balkans"/>
    <x v="98"/>
    <x v="5"/>
    <n v="24"/>
  </r>
  <r>
    <s v="MAR"/>
    <s v="MENA"/>
    <x v="99"/>
    <x v="5"/>
    <n v="135"/>
  </r>
  <r>
    <s v="MDA"/>
    <s v="EEAC"/>
    <x v="100"/>
    <x v="5"/>
    <n v="81"/>
  </r>
  <r>
    <s v="MDG"/>
    <s v="Afrique"/>
    <x v="101"/>
    <x v="5"/>
    <n v="54"/>
  </r>
  <r>
    <s v="MDV"/>
    <s v="Asie-Pacifique"/>
    <x v="102"/>
    <x v="5"/>
    <n v="120"/>
  </r>
  <r>
    <s v="MEX"/>
    <s v="Amériques"/>
    <x v="103"/>
    <x v="5"/>
    <n v="147"/>
  </r>
  <r>
    <s v="MKD"/>
    <s v="UE Balkans"/>
    <x v="104"/>
    <x v="5"/>
    <n v="109"/>
  </r>
  <r>
    <s v="MLI"/>
    <s v="Afrique"/>
    <x v="105"/>
    <x v="5"/>
    <n v="115"/>
  </r>
  <r>
    <s v="MLT"/>
    <s v="UE Balkans"/>
    <x v="106"/>
    <x v="5"/>
    <n v="65"/>
  </r>
  <r>
    <s v="MMR"/>
    <s v="Asie-Pacifique"/>
    <x v="107"/>
    <x v="5"/>
    <n v="137"/>
  </r>
  <r>
    <s v="MNE"/>
    <s v="UE Balkans"/>
    <x v="108"/>
    <x v="5"/>
    <n v="103"/>
  </r>
  <r>
    <s v="MNG"/>
    <s v="Asie-Pacifique"/>
    <x v="109"/>
    <x v="5"/>
    <n v="71"/>
  </r>
  <r>
    <s v="MOZ"/>
    <s v="Afrique"/>
    <x v="110"/>
    <x v="5"/>
    <n v="99"/>
  </r>
  <r>
    <s v="MRT"/>
    <s v="Afrique"/>
    <x v="111"/>
    <x v="5"/>
    <n v="72"/>
  </r>
  <r>
    <s v="MUS"/>
    <s v="Afrique"/>
    <x v="112"/>
    <x v="5"/>
    <n v="56"/>
  </r>
  <r>
    <s v="MWI"/>
    <s v="Afrique"/>
    <x v="113"/>
    <x v="5"/>
    <n v="64"/>
  </r>
  <r>
    <s v="MYS"/>
    <s v="Asie-Pacifique"/>
    <x v="114"/>
    <x v="5"/>
    <n v="145"/>
  </r>
  <r>
    <s v="NAM"/>
    <s v="Afrique"/>
    <x v="115"/>
    <x v="5"/>
    <n v="26"/>
  </r>
  <r>
    <s v="NER"/>
    <s v="Afrique"/>
    <x v="116"/>
    <x v="5"/>
    <n v="63"/>
  </r>
  <r>
    <s v="NGA"/>
    <s v="Afrique"/>
    <x v="117"/>
    <x v="5"/>
    <n v="119"/>
  </r>
  <r>
    <s v="NIC"/>
    <s v="Amériques"/>
    <x v="118"/>
    <x v="5"/>
    <n v="90"/>
  </r>
  <r>
    <s v="NLD"/>
    <s v="UE Balkans"/>
    <x v="119"/>
    <x v="5"/>
    <n v="3"/>
  </r>
  <r>
    <s v="NOR"/>
    <s v="UE Balkans"/>
    <x v="120"/>
    <x v="5"/>
    <n v="1"/>
  </r>
  <r>
    <s v="NPL"/>
    <s v="Asie-Pacifique"/>
    <x v="121"/>
    <x v="5"/>
    <n v="106"/>
  </r>
  <r>
    <s v="NZL"/>
    <s v="Asie-Pacifique"/>
    <x v="122"/>
    <x v="5"/>
    <n v="8"/>
  </r>
  <r>
    <s v="OMN"/>
    <s v="MENA"/>
    <x v="123"/>
    <x v="5"/>
    <n v="127"/>
  </r>
  <r>
    <s v="PAK"/>
    <s v="Asie-Pacifique"/>
    <x v="124"/>
    <x v="5"/>
    <n v="139"/>
  </r>
  <r>
    <s v="PAN"/>
    <s v="Amériques"/>
    <x v="125"/>
    <x v="5"/>
    <n v="91"/>
  </r>
  <r>
    <s v="PER"/>
    <s v="Amériques"/>
    <x v="126"/>
    <x v="5"/>
    <n v="88"/>
  </r>
  <r>
    <s v="PHL"/>
    <s v="Asie-Pacifique"/>
    <x v="127"/>
    <x v="5"/>
    <n v="133"/>
  </r>
  <r>
    <s v="PNG"/>
    <s v="Asie-Pacifique"/>
    <x v="128"/>
    <x v="5"/>
    <n v="53"/>
  </r>
  <r>
    <s v="POL"/>
    <s v="UE Balkans"/>
    <x v="129"/>
    <x v="5"/>
    <n v="58"/>
  </r>
  <r>
    <s v="PRK"/>
    <s v="Asie-Pacifique"/>
    <x v="130"/>
    <x v="5"/>
    <n v="180"/>
  </r>
  <r>
    <s v="PRT"/>
    <s v="UE Balkans"/>
    <x v="131"/>
    <x v="5"/>
    <n v="14"/>
  </r>
  <r>
    <s v="PRY"/>
    <s v="Amériques"/>
    <x v="132"/>
    <x v="5"/>
    <n v="107"/>
  </r>
  <r>
    <s v="PSE"/>
    <s v="MENA"/>
    <x v="133"/>
    <x v="5"/>
    <n v="134"/>
  </r>
  <r>
    <s v="QAT"/>
    <s v="MENA"/>
    <x v="134"/>
    <x v="5"/>
    <n v="125"/>
  </r>
  <r>
    <s v="ROU"/>
    <s v="UE Balkans"/>
    <x v="135"/>
    <x v="5"/>
    <n v="44"/>
  </r>
  <r>
    <s v="RUS"/>
    <s v="EEAC"/>
    <x v="136"/>
    <x v="5"/>
    <n v="148"/>
  </r>
  <r>
    <s v="RWA"/>
    <s v="Afrique"/>
    <x v="137"/>
    <x v="5"/>
    <n v="156"/>
  </r>
  <r>
    <s v="SAU"/>
    <s v="MENA"/>
    <x v="138"/>
    <x v="5"/>
    <n v="169"/>
  </r>
  <r>
    <s v="SDN"/>
    <s v="Afrique"/>
    <x v="139"/>
    <x v="5"/>
    <n v="174"/>
  </r>
  <r>
    <s v="SEN"/>
    <s v="Afrique"/>
    <x v="140"/>
    <x v="5"/>
    <n v="50"/>
  </r>
  <r>
    <s v="SGP"/>
    <s v="Asie-Pacifique"/>
    <x v="141"/>
    <x v="5"/>
    <n v="151"/>
  </r>
  <r>
    <s v="SLE"/>
    <s v="Afrique"/>
    <x v="142"/>
    <x v="5"/>
    <n v="79"/>
  </r>
  <r>
    <s v="SLV"/>
    <s v="Amériques"/>
    <x v="143"/>
    <x v="5"/>
    <n v="66"/>
  </r>
  <r>
    <s v="SOM"/>
    <s v="Afrique"/>
    <x v="144"/>
    <x v="5"/>
    <n v="168"/>
  </r>
  <r>
    <s v="SRB"/>
    <s v="UE Balkans"/>
    <x v="145"/>
    <x v="5"/>
    <n v="76"/>
  </r>
  <r>
    <s v="SSD"/>
    <s v="Afrique"/>
    <x v="146"/>
    <x v="5"/>
    <n v="144"/>
  </r>
  <r>
    <s v="SUR"/>
    <s v="Amériques"/>
    <x v="147"/>
    <x v="5"/>
    <n v="21"/>
  </r>
  <r>
    <s v="SVK"/>
    <s v="UE Balkans"/>
    <x v="148"/>
    <x v="5"/>
    <n v="27"/>
  </r>
  <r>
    <s v="SVN"/>
    <s v="UE Balkans"/>
    <x v="149"/>
    <x v="5"/>
    <n v="32"/>
  </r>
  <r>
    <s v="SWE"/>
    <s v="UE Balkans"/>
    <x v="150"/>
    <x v="5"/>
    <n v="2"/>
  </r>
  <r>
    <s v="SWZ"/>
    <s v="Afrique"/>
    <x v="151"/>
    <x v="5"/>
    <n v="152"/>
  </r>
  <r>
    <s v="SYC"/>
    <s v="Afrique"/>
    <x v="152"/>
    <x v="5"/>
    <n v="85"/>
  </r>
  <r>
    <s v="SYR"/>
    <s v="MENA"/>
    <x v="153"/>
    <x v="5"/>
    <n v="177"/>
  </r>
  <r>
    <s v="TCD"/>
    <s v="Afrique"/>
    <x v="154"/>
    <x v="5"/>
    <n v="123"/>
  </r>
  <r>
    <s v="TGO"/>
    <s v="Afrique"/>
    <x v="155"/>
    <x v="5"/>
    <n v="86"/>
  </r>
  <r>
    <s v="THA"/>
    <s v="Asie-Pacifique"/>
    <x v="156"/>
    <x v="5"/>
    <n v="140"/>
  </r>
  <r>
    <s v="TJK"/>
    <s v="EEAC"/>
    <x v="157"/>
    <x v="5"/>
    <n v="149"/>
  </r>
  <r>
    <s v="TKM"/>
    <s v="EEAC"/>
    <x v="158"/>
    <x v="5"/>
    <n v="178"/>
  </r>
  <r>
    <s v="TLS"/>
    <s v="Asie-Pacifique"/>
    <x v="159"/>
    <x v="5"/>
    <n v="95"/>
  </r>
  <r>
    <s v="TON"/>
    <s v="Asie-Pacifique"/>
    <x v="160"/>
    <x v="5"/>
    <n v="51"/>
  </r>
  <r>
    <s v="TTO"/>
    <s v="Amériques"/>
    <x v="161"/>
    <x v="5"/>
    <n v="39"/>
  </r>
  <r>
    <s v="TUN"/>
    <s v="MENA"/>
    <x v="162"/>
    <x v="5"/>
    <n v="97"/>
  </r>
  <r>
    <s v="TUR"/>
    <s v="EEAC"/>
    <x v="163"/>
    <x v="5"/>
    <n v="157"/>
  </r>
  <r>
    <s v="TWN"/>
    <s v="Asie-Pacifique"/>
    <x v="164"/>
    <x v="5"/>
    <n v="42"/>
  </r>
  <r>
    <s v="TZA"/>
    <s v="Afrique"/>
    <x v="165"/>
    <x v="5"/>
    <n v="93"/>
  </r>
  <r>
    <s v="UGA"/>
    <s v="Afrique"/>
    <x v="166"/>
    <x v="5"/>
    <n v="117"/>
  </r>
  <r>
    <s v="UKR"/>
    <s v="EEAC"/>
    <x v="167"/>
    <x v="5"/>
    <n v="101"/>
  </r>
  <r>
    <s v="URY"/>
    <s v="Amériques"/>
    <x v="168"/>
    <x v="5"/>
    <n v="20"/>
  </r>
  <r>
    <s v="USA"/>
    <s v="Amériques"/>
    <x v="169"/>
    <x v="5"/>
    <n v="45"/>
  </r>
  <r>
    <s v="UZB"/>
    <s v="EEAC"/>
    <x v="170"/>
    <x v="5"/>
    <n v="165"/>
  </r>
  <r>
    <s v="VEN"/>
    <s v="Amériques"/>
    <x v="171"/>
    <x v="5"/>
    <n v="143"/>
  </r>
  <r>
    <s v="VNM"/>
    <s v="Asie-Pacifique"/>
    <x v="172"/>
    <x v="5"/>
    <n v="175"/>
  </r>
  <r>
    <s v="WSM"/>
    <s v="Asie-Pacifique"/>
    <x v="173"/>
    <x v="5"/>
    <n v="22"/>
  </r>
  <r>
    <s v="XCD"/>
    <s v="Amériques"/>
    <x v="174"/>
    <x v="5"/>
    <n v="35"/>
  </r>
  <r>
    <s v="XKO"/>
    <s v="UE Balkans"/>
    <x v="175"/>
    <x v="5"/>
    <n v="78"/>
  </r>
  <r>
    <s v="YEM"/>
    <s v="MENA"/>
    <x v="176"/>
    <x v="5"/>
    <n v="167"/>
  </r>
  <r>
    <s v="ZAF"/>
    <s v="Afrique"/>
    <x v="177"/>
    <x v="5"/>
    <n v="28"/>
  </r>
  <r>
    <s v="ZMB"/>
    <s v="Afrique"/>
    <x v="178"/>
    <x v="5"/>
    <n v="113"/>
  </r>
  <r>
    <s v="ZWE"/>
    <s v="Afrique"/>
    <x v="179"/>
    <x v="5"/>
    <n v="126"/>
  </r>
  <r>
    <s v="AFG"/>
    <s v="Asie-Pacifique"/>
    <x v="0"/>
    <x v="6"/>
    <n v="121"/>
  </r>
  <r>
    <s v="AGO"/>
    <s v="Afrique"/>
    <x v="1"/>
    <x v="6"/>
    <n v="109"/>
  </r>
  <r>
    <s v="ALB"/>
    <s v="UE Balkans"/>
    <x v="2"/>
    <x v="6"/>
    <n v="82"/>
  </r>
  <r>
    <s v="AND"/>
    <s v="UE Balkans"/>
    <x v="3"/>
    <x v="6"/>
    <n v="37"/>
  </r>
  <r>
    <s v="ARE"/>
    <s v="MENA"/>
    <x v="4"/>
    <x v="6"/>
    <n v="133"/>
  </r>
  <r>
    <s v="ARG"/>
    <s v="Amériques"/>
    <x v="5"/>
    <x v="6"/>
    <n v="57"/>
  </r>
  <r>
    <s v="ARM"/>
    <s v="EEAC"/>
    <x v="6"/>
    <x v="6"/>
    <n v="61"/>
  </r>
  <r>
    <s v="AUS"/>
    <s v="Asie-Pacifique"/>
    <x v="7"/>
    <x v="6"/>
    <n v="21"/>
  </r>
  <r>
    <s v="AUT"/>
    <s v="UE Balkans"/>
    <x v="8"/>
    <x v="6"/>
    <n v="16"/>
  </r>
  <r>
    <s v="AZE"/>
    <s v="EEAC"/>
    <x v="9"/>
    <x v="6"/>
    <n v="166"/>
  </r>
  <r>
    <s v="BDI"/>
    <s v="Afrique"/>
    <x v="10"/>
    <x v="6"/>
    <n v="159"/>
  </r>
  <r>
    <s v="BEL"/>
    <s v="UE Balkans"/>
    <x v="11"/>
    <x v="6"/>
    <n v="9"/>
  </r>
  <r>
    <s v="BEN"/>
    <s v="Afrique"/>
    <x v="12"/>
    <x v="6"/>
    <n v="96"/>
  </r>
  <r>
    <s v="BFA"/>
    <s v="Afrique"/>
    <x v="13"/>
    <x v="6"/>
    <n v="36"/>
  </r>
  <r>
    <s v="BGD"/>
    <s v="Asie-Pacifique"/>
    <x v="14"/>
    <x v="6"/>
    <n v="150"/>
  </r>
  <r>
    <s v="BGR"/>
    <s v="UE Balkans"/>
    <x v="15"/>
    <x v="6"/>
    <n v="111"/>
  </r>
  <r>
    <s v="BHR"/>
    <s v="MENA"/>
    <x v="16"/>
    <x v="6"/>
    <n v="167"/>
  </r>
  <r>
    <s v="BIH"/>
    <s v="UE Balkans"/>
    <x v="17"/>
    <x v="6"/>
    <n v="63"/>
  </r>
  <r>
    <s v="BLR"/>
    <s v="EEAC"/>
    <x v="18"/>
    <x v="6"/>
    <n v="153"/>
  </r>
  <r>
    <s v="BLZ"/>
    <s v="Amériques"/>
    <x v="19"/>
    <x v="6"/>
    <n v="53"/>
  </r>
  <r>
    <s v="BOL"/>
    <s v="Amériques"/>
    <x v="20"/>
    <x v="6"/>
    <n v="113"/>
  </r>
  <r>
    <s v="BRA"/>
    <s v="Amériques"/>
    <x v="21"/>
    <x v="6"/>
    <n v="105"/>
  </r>
  <r>
    <s v="BRN"/>
    <s v="Asie-Pacifique"/>
    <x v="22"/>
    <x v="6"/>
    <n v="152"/>
  </r>
  <r>
    <s v="BTN"/>
    <s v="Asie-Pacifique"/>
    <x v="23"/>
    <x v="6"/>
    <n v="80"/>
  </r>
  <r>
    <s v="BWA"/>
    <s v="Afrique"/>
    <x v="24"/>
    <x v="6"/>
    <n v="44"/>
  </r>
  <r>
    <s v="CAF"/>
    <s v="Afrique"/>
    <x v="25"/>
    <x v="6"/>
    <n v="145"/>
  </r>
  <r>
    <s v="CAN"/>
    <s v="Amériques"/>
    <x v="26"/>
    <x v="6"/>
    <n v="18"/>
  </r>
  <r>
    <s v="CHE"/>
    <s v="UE Balkans"/>
    <x v="27"/>
    <x v="6"/>
    <n v="6"/>
  </r>
  <r>
    <s v="CHL"/>
    <s v="Amériques"/>
    <x v="28"/>
    <x v="6"/>
    <n v="46"/>
  </r>
  <r>
    <s v="CHN"/>
    <s v="Asie-Pacifique"/>
    <x v="29"/>
    <x v="6"/>
    <n v="177"/>
  </r>
  <r>
    <s v="CIV"/>
    <s v="Afrique"/>
    <x v="30"/>
    <x v="6"/>
    <n v="71"/>
  </r>
  <r>
    <s v="CMR"/>
    <s v="Afrique"/>
    <x v="31"/>
    <x v="6"/>
    <n v="131"/>
  </r>
  <r>
    <s v="COD"/>
    <s v="Afrique"/>
    <x v="32"/>
    <x v="6"/>
    <n v="154"/>
  </r>
  <r>
    <s v="COG"/>
    <s v="Afrique"/>
    <x v="33"/>
    <x v="6"/>
    <n v="117"/>
  </r>
  <r>
    <s v="COL"/>
    <s v="Amériques"/>
    <x v="34"/>
    <x v="6"/>
    <n v="129"/>
  </r>
  <r>
    <s v="COM"/>
    <s v="Afrique"/>
    <x v="35"/>
    <x v="6"/>
    <n v="56"/>
  </r>
  <r>
    <s v="CPV"/>
    <s v="Afrique"/>
    <x v="36"/>
    <x v="6"/>
    <n v="25"/>
  </r>
  <r>
    <s v="CRI"/>
    <s v="Amériques"/>
    <x v="37"/>
    <x v="6"/>
    <n v="10"/>
  </r>
  <r>
    <s v="CTU"/>
    <s v="UE Balkans"/>
    <x v="38"/>
    <x v="6"/>
    <n v="74"/>
  </r>
  <r>
    <s v="CUB"/>
    <s v="Amériques"/>
    <x v="39"/>
    <x v="6"/>
    <n v="169"/>
  </r>
  <r>
    <s v="CYP"/>
    <s v="UE Balkans"/>
    <x v="40"/>
    <x v="6"/>
    <n v="28"/>
  </r>
  <r>
    <s v="CZE"/>
    <s v="UE Balkans"/>
    <x v="41"/>
    <x v="6"/>
    <n v="40"/>
  </r>
  <r>
    <s v="DEU"/>
    <s v="UE Balkans"/>
    <x v="42"/>
    <x v="6"/>
    <n v="13"/>
  </r>
  <r>
    <s v="DJI"/>
    <s v="Afrique"/>
    <x v="43"/>
    <x v="6"/>
    <n v="173"/>
  </r>
  <r>
    <s v="DNK"/>
    <s v="UE Balkans"/>
    <x v="44"/>
    <x v="6"/>
    <n v="5"/>
  </r>
  <r>
    <s v="DOM"/>
    <s v="Amériques"/>
    <x v="45"/>
    <x v="6"/>
    <n v="55"/>
  </r>
  <r>
    <s v="DZA"/>
    <s v="MENA"/>
    <x v="46"/>
    <x v="6"/>
    <n v="141"/>
  </r>
  <r>
    <s v="ECU"/>
    <s v="Amériques"/>
    <x v="47"/>
    <x v="6"/>
    <n v="97"/>
  </r>
  <r>
    <s v="EGY"/>
    <s v="MENA"/>
    <x v="48"/>
    <x v="6"/>
    <n v="163"/>
  </r>
  <r>
    <s v="ERI"/>
    <s v="Afrique"/>
    <x v="49"/>
    <x v="6"/>
    <n v="178"/>
  </r>
  <r>
    <s v="ESP"/>
    <s v="UE Balkans"/>
    <x v="50"/>
    <x v="6"/>
    <n v="29"/>
  </r>
  <r>
    <s v="EST"/>
    <s v="UE Balkans"/>
    <x v="51"/>
    <x v="6"/>
    <n v="11"/>
  </r>
  <r>
    <s v="ETH"/>
    <s v="Afrique"/>
    <x v="52"/>
    <x v="6"/>
    <n v="110"/>
  </r>
  <r>
    <s v="FIN"/>
    <s v="UE Balkans"/>
    <x v="53"/>
    <x v="6"/>
    <n v="2"/>
  </r>
  <r>
    <s v="FJI"/>
    <s v="Asie-Pacifique"/>
    <x v="54"/>
    <x v="6"/>
    <n v="52"/>
  </r>
  <r>
    <s v="FRA"/>
    <s v="UE Balkans"/>
    <x v="55"/>
    <x v="6"/>
    <n v="32"/>
  </r>
  <r>
    <s v="GAB"/>
    <s v="Afrique"/>
    <x v="56"/>
    <x v="6"/>
    <n v="115"/>
  </r>
  <r>
    <s v="GBR"/>
    <s v="UE Balkans"/>
    <x v="57"/>
    <x v="6"/>
    <n v="33"/>
  </r>
  <r>
    <s v="GEO"/>
    <s v="EEAC"/>
    <x v="58"/>
    <x v="6"/>
    <n v="60"/>
  </r>
  <r>
    <s v="GHA"/>
    <s v="Afrique"/>
    <x v="59"/>
    <x v="6"/>
    <n v="27"/>
  </r>
  <r>
    <s v="GIN"/>
    <s v="Afrique"/>
    <x v="60"/>
    <x v="6"/>
    <n v="107"/>
  </r>
  <r>
    <s v="GMB"/>
    <s v="Afrique"/>
    <x v="61"/>
    <x v="6"/>
    <n v="92"/>
  </r>
  <r>
    <s v="GNB"/>
    <s v="Afrique"/>
    <x v="62"/>
    <x v="6"/>
    <n v="89"/>
  </r>
  <r>
    <s v="GNQ"/>
    <s v="Afrique"/>
    <x v="63"/>
    <x v="6"/>
    <n v="165"/>
  </r>
  <r>
    <s v="GRC"/>
    <s v="UE Balkans"/>
    <x v="64"/>
    <x v="6"/>
    <n v="65"/>
  </r>
  <r>
    <s v="GTM"/>
    <s v="Amériques"/>
    <x v="65"/>
    <x v="6"/>
    <n v="116"/>
  </r>
  <r>
    <s v="GUY"/>
    <s v="Amériques"/>
    <x v="66"/>
    <x v="6"/>
    <n v="51"/>
  </r>
  <r>
    <s v="HKG"/>
    <s v="Asie-Pacifique"/>
    <x v="67"/>
    <x v="6"/>
    <n v="73"/>
  </r>
  <r>
    <s v="HND"/>
    <s v="Amériques"/>
    <x v="68"/>
    <x v="6"/>
    <n v="146"/>
  </r>
  <r>
    <s v="HRV"/>
    <s v="UE Balkans"/>
    <x v="69"/>
    <x v="6"/>
    <n v="64"/>
  </r>
  <r>
    <s v="HTI"/>
    <s v="Amériques"/>
    <x v="70"/>
    <x v="6"/>
    <n v="62"/>
  </r>
  <r>
    <s v="HUN"/>
    <s v="UE Balkans"/>
    <x v="71"/>
    <x v="6"/>
    <n v="87"/>
  </r>
  <r>
    <s v="IDN"/>
    <s v="Asie-Pacifique"/>
    <x v="72"/>
    <x v="6"/>
    <n v="124"/>
  </r>
  <r>
    <s v="IND"/>
    <s v="Asie-Pacifique"/>
    <x v="73"/>
    <x v="6"/>
    <n v="140"/>
  </r>
  <r>
    <s v="IRL"/>
    <s v="UE Balkans"/>
    <x v="74"/>
    <x v="6"/>
    <n v="15"/>
  </r>
  <r>
    <s v="IRN"/>
    <s v="MENA"/>
    <x v="75"/>
    <x v="6"/>
    <n v="170"/>
  </r>
  <r>
    <s v="IRQ"/>
    <s v="MENA"/>
    <x v="76"/>
    <x v="6"/>
    <n v="156"/>
  </r>
  <r>
    <s v="ISL"/>
    <s v="UE Balkans"/>
    <x v="77"/>
    <x v="6"/>
    <n v="14"/>
  </r>
  <r>
    <s v="ISR"/>
    <s v="MENA"/>
    <x v="78"/>
    <x v="6"/>
    <n v="88"/>
  </r>
  <r>
    <s v="ITA"/>
    <s v="UE Balkans"/>
    <x v="79"/>
    <x v="6"/>
    <n v="43"/>
  </r>
  <r>
    <s v="JAM"/>
    <s v="Amériques"/>
    <x v="80"/>
    <x v="6"/>
    <n v="8"/>
  </r>
  <r>
    <s v="JOR"/>
    <s v="MENA"/>
    <x v="81"/>
    <x v="6"/>
    <n v="130"/>
  </r>
  <r>
    <s v="JPN"/>
    <s v="Asie-Pacifique"/>
    <x v="82"/>
    <x v="6"/>
    <n v="67"/>
  </r>
  <r>
    <s v="KAZ"/>
    <s v="EEAC"/>
    <x v="83"/>
    <x v="6"/>
    <n v="158"/>
  </r>
  <r>
    <s v="KEN"/>
    <s v="Afrique"/>
    <x v="84"/>
    <x v="6"/>
    <n v="100"/>
  </r>
  <r>
    <s v="KGZ"/>
    <s v="EEAC"/>
    <x v="85"/>
    <x v="6"/>
    <n v="83"/>
  </r>
  <r>
    <s v="KHM"/>
    <s v="Asie-Pacifique"/>
    <x v="86"/>
    <x v="6"/>
    <n v="143"/>
  </r>
  <r>
    <s v="KOR"/>
    <s v="Asie-Pacifique"/>
    <x v="87"/>
    <x v="6"/>
    <n v="41"/>
  </r>
  <r>
    <s v="KWT"/>
    <s v="MENA"/>
    <x v="88"/>
    <x v="6"/>
    <n v="108"/>
  </r>
  <r>
    <s v="LAO"/>
    <s v="Asie-Pacifique"/>
    <x v="89"/>
    <x v="6"/>
    <n v="171"/>
  </r>
  <r>
    <s v="LBN"/>
    <s v="MENA"/>
    <x v="90"/>
    <x v="6"/>
    <n v="101"/>
  </r>
  <r>
    <s v="LBR"/>
    <s v="Afrique"/>
    <x v="91"/>
    <x v="6"/>
    <n v="93"/>
  </r>
  <r>
    <s v="LBY"/>
    <s v="MENA"/>
    <x v="92"/>
    <x v="6"/>
    <n v="162"/>
  </r>
  <r>
    <s v="LIE"/>
    <s v="UE Balkans"/>
    <x v="93"/>
    <x v="6"/>
    <n v="26"/>
  </r>
  <r>
    <s v="LKA"/>
    <s v="Asie-Pacifique"/>
    <x v="94"/>
    <x v="6"/>
    <n v="126"/>
  </r>
  <r>
    <s v="LSO"/>
    <s v="Afrique"/>
    <x v="95"/>
    <x v="6"/>
    <n v="78"/>
  </r>
  <r>
    <s v="LTU"/>
    <s v="UE Balkans"/>
    <x v="96"/>
    <x v="6"/>
    <n v="30"/>
  </r>
  <r>
    <s v="LUX"/>
    <s v="UE Balkans"/>
    <x v="97"/>
    <x v="6"/>
    <n v="17"/>
  </r>
  <r>
    <s v="LVA"/>
    <s v="UE Balkans"/>
    <x v="98"/>
    <x v="6"/>
    <n v="24"/>
  </r>
  <r>
    <s v="MAR"/>
    <s v="MENA"/>
    <x v="99"/>
    <x v="6"/>
    <n v="135"/>
  </r>
  <r>
    <s v="MDA"/>
    <s v="EEAC"/>
    <x v="100"/>
    <x v="6"/>
    <n v="91"/>
  </r>
  <r>
    <s v="MDG"/>
    <s v="Afrique"/>
    <x v="101"/>
    <x v="6"/>
    <n v="54"/>
  </r>
  <r>
    <s v="MDV"/>
    <s v="Asie-Pacifique"/>
    <x v="102"/>
    <x v="6"/>
    <n v="98"/>
  </r>
  <r>
    <s v="MEX"/>
    <s v="Amériques"/>
    <x v="103"/>
    <x v="6"/>
    <n v="144"/>
  </r>
  <r>
    <s v="MKD"/>
    <s v="UE Balkans"/>
    <x v="104"/>
    <x v="6"/>
    <n v="95"/>
  </r>
  <r>
    <s v="MLI"/>
    <s v="Afrique"/>
    <x v="105"/>
    <x v="6"/>
    <n v="112"/>
  </r>
  <r>
    <s v="MLT"/>
    <s v="UE Balkans"/>
    <x v="106"/>
    <x v="6"/>
    <n v="77"/>
  </r>
  <r>
    <s v="MMR"/>
    <s v="Asie-Pacifique"/>
    <x v="107"/>
    <x v="6"/>
    <n v="138"/>
  </r>
  <r>
    <s v="MNE"/>
    <s v="UE Balkans"/>
    <x v="108"/>
    <x v="6"/>
    <n v="104"/>
  </r>
  <r>
    <s v="MNG"/>
    <s v="Asie-Pacifique"/>
    <x v="109"/>
    <x v="6"/>
    <n v="70"/>
  </r>
  <r>
    <s v="MOZ"/>
    <s v="Afrique"/>
    <x v="110"/>
    <x v="6"/>
    <n v="103"/>
  </r>
  <r>
    <s v="MRT"/>
    <s v="Afrique"/>
    <x v="111"/>
    <x v="6"/>
    <n v="94"/>
  </r>
  <r>
    <s v="MUS"/>
    <s v="Afrique"/>
    <x v="112"/>
    <x v="6"/>
    <n v="58"/>
  </r>
  <r>
    <s v="MWI"/>
    <s v="Afrique"/>
    <x v="113"/>
    <x v="6"/>
    <n v="68"/>
  </r>
  <r>
    <s v="MYS"/>
    <s v="Asie-Pacifique"/>
    <x v="114"/>
    <x v="6"/>
    <n v="123"/>
  </r>
  <r>
    <s v="NAM"/>
    <s v="Afrique"/>
    <x v="115"/>
    <x v="6"/>
    <n v="23"/>
  </r>
  <r>
    <s v="NER"/>
    <s v="Afrique"/>
    <x v="116"/>
    <x v="6"/>
    <n v="66"/>
  </r>
  <r>
    <s v="NGA"/>
    <s v="Afrique"/>
    <x v="117"/>
    <x v="6"/>
    <n v="120"/>
  </r>
  <r>
    <s v="NIC"/>
    <s v="Amériques"/>
    <x v="118"/>
    <x v="6"/>
    <n v="114"/>
  </r>
  <r>
    <s v="NLD"/>
    <s v="UE Balkans"/>
    <x v="119"/>
    <x v="6"/>
    <n v="4"/>
  </r>
  <r>
    <s v="NOR"/>
    <s v="UE Balkans"/>
    <x v="120"/>
    <x v="6"/>
    <n v="1"/>
  </r>
  <r>
    <s v="NPL"/>
    <s v="Asie-Pacifique"/>
    <x v="121"/>
    <x v="6"/>
    <n v="106"/>
  </r>
  <r>
    <s v="NZL"/>
    <s v="Asie-Pacifique"/>
    <x v="122"/>
    <x v="6"/>
    <n v="7"/>
  </r>
  <r>
    <s v="OMN"/>
    <s v="MENA"/>
    <x v="123"/>
    <x v="6"/>
    <n v="132"/>
  </r>
  <r>
    <s v="PAK"/>
    <s v="Asie-Pacifique"/>
    <x v="124"/>
    <x v="6"/>
    <n v="142"/>
  </r>
  <r>
    <s v="PAN"/>
    <s v="Amériques"/>
    <x v="125"/>
    <x v="6"/>
    <n v="79"/>
  </r>
  <r>
    <s v="PER"/>
    <s v="Amériques"/>
    <x v="126"/>
    <x v="6"/>
    <n v="85"/>
  </r>
  <r>
    <s v="PHL"/>
    <s v="Asie-Pacifique"/>
    <x v="127"/>
    <x v="6"/>
    <n v="134"/>
  </r>
  <r>
    <s v="PNG"/>
    <s v="Asie-Pacifique"/>
    <x v="128"/>
    <x v="6"/>
    <n v="38"/>
  </r>
  <r>
    <s v="POL"/>
    <s v="UE Balkans"/>
    <x v="129"/>
    <x v="6"/>
    <n v="59"/>
  </r>
  <r>
    <s v="PRK"/>
    <s v="Asie-Pacifique"/>
    <x v="130"/>
    <x v="6"/>
    <n v="179"/>
  </r>
  <r>
    <s v="PRT"/>
    <s v="UE Balkans"/>
    <x v="131"/>
    <x v="6"/>
    <n v="12"/>
  </r>
  <r>
    <s v="PRY"/>
    <s v="Amériques"/>
    <x v="132"/>
    <x v="6"/>
    <n v="99"/>
  </r>
  <r>
    <s v="PSE"/>
    <s v="MENA"/>
    <x v="133"/>
    <x v="6"/>
    <n v="137"/>
  </r>
  <r>
    <s v="QAT"/>
    <s v="MENA"/>
    <x v="134"/>
    <x v="6"/>
    <n v="128"/>
  </r>
  <r>
    <s v="ROU"/>
    <s v="UE Balkans"/>
    <x v="135"/>
    <x v="6"/>
    <n v="47"/>
  </r>
  <r>
    <s v="RUS"/>
    <s v="EEAC"/>
    <x v="136"/>
    <x v="6"/>
    <n v="149"/>
  </r>
  <r>
    <s v="RWA"/>
    <s v="Afrique"/>
    <x v="137"/>
    <x v="6"/>
    <n v="155"/>
  </r>
  <r>
    <s v="SAU"/>
    <s v="MENA"/>
    <x v="138"/>
    <x v="6"/>
    <n v="172"/>
  </r>
  <r>
    <s v="SDN"/>
    <s v="Afrique"/>
    <x v="139"/>
    <x v="6"/>
    <n v="175"/>
  </r>
  <r>
    <s v="SEN"/>
    <s v="Afrique"/>
    <x v="140"/>
    <x v="6"/>
    <n v="49"/>
  </r>
  <r>
    <s v="SGP"/>
    <s v="Asie-Pacifique"/>
    <x v="141"/>
    <x v="6"/>
    <n v="151"/>
  </r>
  <r>
    <s v="SLE"/>
    <s v="Afrique"/>
    <x v="142"/>
    <x v="6"/>
    <n v="86"/>
  </r>
  <r>
    <s v="SLV"/>
    <s v="Amériques"/>
    <x v="143"/>
    <x v="6"/>
    <n v="81"/>
  </r>
  <r>
    <s v="SOM"/>
    <s v="Afrique"/>
    <x v="144"/>
    <x v="6"/>
    <n v="164"/>
  </r>
  <r>
    <s v="SRB"/>
    <s v="UE Balkans"/>
    <x v="145"/>
    <x v="6"/>
    <n v="90"/>
  </r>
  <r>
    <s v="SSD"/>
    <s v="Afrique"/>
    <x v="146"/>
    <x v="6"/>
    <n v="139"/>
  </r>
  <r>
    <s v="SUR"/>
    <s v="Amériques"/>
    <x v="147"/>
    <x v="6"/>
    <n v="20"/>
  </r>
  <r>
    <s v="SVK"/>
    <s v="UE Balkans"/>
    <x v="148"/>
    <x v="6"/>
    <n v="35"/>
  </r>
  <r>
    <s v="SVN"/>
    <s v="UE Balkans"/>
    <x v="149"/>
    <x v="6"/>
    <n v="34"/>
  </r>
  <r>
    <s v="SWE"/>
    <s v="UE Balkans"/>
    <x v="150"/>
    <x v="6"/>
    <n v="3"/>
  </r>
  <r>
    <s v="SWZ"/>
    <s v="Afrique"/>
    <x v="151"/>
    <x v="6"/>
    <n v="147"/>
  </r>
  <r>
    <s v="SYC"/>
    <s v="Afrique"/>
    <x v="152"/>
    <x v="6"/>
    <n v="69"/>
  </r>
  <r>
    <s v="SYR"/>
    <s v="MENA"/>
    <x v="153"/>
    <x v="6"/>
    <n v="174"/>
  </r>
  <r>
    <s v="TCD"/>
    <s v="Afrique"/>
    <x v="154"/>
    <x v="6"/>
    <n v="122"/>
  </r>
  <r>
    <s v="TGO"/>
    <s v="Afrique"/>
    <x v="155"/>
    <x v="6"/>
    <n v="76"/>
  </r>
  <r>
    <s v="THA"/>
    <s v="Asie-Pacifique"/>
    <x v="156"/>
    <x v="6"/>
    <n v="136"/>
  </r>
  <r>
    <s v="TJK"/>
    <s v="EEAC"/>
    <x v="157"/>
    <x v="6"/>
    <n v="161"/>
  </r>
  <r>
    <s v="TKM"/>
    <s v="EEAC"/>
    <x v="158"/>
    <x v="6"/>
    <n v="180"/>
  </r>
  <r>
    <s v="TLS"/>
    <s v="Asie-Pacifique"/>
    <x v="159"/>
    <x v="6"/>
    <n v="84"/>
  </r>
  <r>
    <s v="TON"/>
    <s v="Asie-Pacifique"/>
    <x v="160"/>
    <x v="6"/>
    <n v="45"/>
  </r>
  <r>
    <s v="TTO"/>
    <s v="Amériques"/>
    <x v="161"/>
    <x v="6"/>
    <n v="39"/>
  </r>
  <r>
    <s v="TUN"/>
    <s v="MENA"/>
    <x v="162"/>
    <x v="6"/>
    <n v="72"/>
  </r>
  <r>
    <s v="TUR"/>
    <s v="EEAC"/>
    <x v="163"/>
    <x v="6"/>
    <n v="157"/>
  </r>
  <r>
    <s v="TWN"/>
    <s v="Asie-Pacifique"/>
    <x v="164"/>
    <x v="6"/>
    <n v="42"/>
  </r>
  <r>
    <s v="TZA"/>
    <s v="Afrique"/>
    <x v="165"/>
    <x v="6"/>
    <n v="118"/>
  </r>
  <r>
    <s v="UGA"/>
    <s v="Afrique"/>
    <x v="166"/>
    <x v="6"/>
    <n v="125"/>
  </r>
  <r>
    <s v="UKR"/>
    <s v="EEAC"/>
    <x v="167"/>
    <x v="6"/>
    <n v="102"/>
  </r>
  <r>
    <s v="URY"/>
    <s v="Amériques"/>
    <x v="168"/>
    <x v="6"/>
    <n v="19"/>
  </r>
  <r>
    <s v="USA"/>
    <s v="Amériques"/>
    <x v="169"/>
    <x v="6"/>
    <n v="48"/>
  </r>
  <r>
    <s v="UZB"/>
    <s v="EEAC"/>
    <x v="170"/>
    <x v="6"/>
    <n v="160"/>
  </r>
  <r>
    <s v="VEN"/>
    <s v="Amériques"/>
    <x v="171"/>
    <x v="6"/>
    <n v="148"/>
  </r>
  <r>
    <s v="VNM"/>
    <s v="Asie-Pacifique"/>
    <x v="172"/>
    <x v="6"/>
    <n v="176"/>
  </r>
  <r>
    <s v="WSM"/>
    <s v="Asie-Pacifique"/>
    <x v="173"/>
    <x v="6"/>
    <n v="22"/>
  </r>
  <r>
    <s v="XCD"/>
    <s v="Amériques"/>
    <x v="174"/>
    <x v="6"/>
    <n v="50"/>
  </r>
  <r>
    <s v="XKO"/>
    <s v="UE Balkans"/>
    <x v="175"/>
    <x v="6"/>
    <n v="75"/>
  </r>
  <r>
    <s v="YEM"/>
    <s v="MENA"/>
    <x v="176"/>
    <x v="6"/>
    <n v="168"/>
  </r>
  <r>
    <s v="ZAF"/>
    <s v="Afrique"/>
    <x v="177"/>
    <x v="6"/>
    <n v="31"/>
  </r>
  <r>
    <s v="ZMB"/>
    <s v="Afrique"/>
    <x v="178"/>
    <x v="6"/>
    <n v="119"/>
  </r>
  <r>
    <s v="ZWE"/>
    <s v="Afrique"/>
    <x v="179"/>
    <x v="6"/>
    <n v="127"/>
  </r>
  <r>
    <s v="AFG"/>
    <s v="Asie-Pacifique"/>
    <x v="0"/>
    <x v="7"/>
    <n v="122"/>
  </r>
  <r>
    <s v="AGO"/>
    <s v="Afrique"/>
    <x v="1"/>
    <x v="7"/>
    <n v="106"/>
  </r>
  <r>
    <s v="ALB"/>
    <s v="UE Balkans"/>
    <x v="2"/>
    <x v="7"/>
    <n v="84"/>
  </r>
  <r>
    <s v="AND"/>
    <s v="UE Balkans"/>
    <x v="3"/>
    <x v="7"/>
    <n v="37"/>
  </r>
  <r>
    <s v="ARE"/>
    <s v="MENA"/>
    <x v="4"/>
    <x v="7"/>
    <n v="131"/>
  </r>
  <r>
    <s v="ARG"/>
    <s v="Amériques"/>
    <x v="5"/>
    <x v="7"/>
    <n v="64"/>
  </r>
  <r>
    <s v="ARM"/>
    <s v="EEAC"/>
    <x v="6"/>
    <x v="7"/>
    <n v="61"/>
  </r>
  <r>
    <s v="AUS"/>
    <s v="Asie-Pacifique"/>
    <x v="7"/>
    <x v="7"/>
    <n v="26"/>
  </r>
  <r>
    <s v="AUT"/>
    <s v="UE Balkans"/>
    <x v="8"/>
    <x v="7"/>
    <n v="18"/>
  </r>
  <r>
    <s v="AZE"/>
    <s v="EEAC"/>
    <x v="9"/>
    <x v="7"/>
    <n v="168"/>
  </r>
  <r>
    <s v="BDI"/>
    <s v="Afrique"/>
    <x v="10"/>
    <x v="7"/>
    <n v="160"/>
  </r>
  <r>
    <s v="BEL"/>
    <s v="UE Balkans"/>
    <x v="11"/>
    <x v="7"/>
    <n v="12"/>
  </r>
  <r>
    <s v="BEN"/>
    <s v="Afrique"/>
    <x v="12"/>
    <x v="7"/>
    <n v="113"/>
  </r>
  <r>
    <s v="BFA"/>
    <s v="Afrique"/>
    <x v="13"/>
    <x v="7"/>
    <n v="38"/>
  </r>
  <r>
    <s v="BGD"/>
    <s v="Asie-Pacifique"/>
    <x v="14"/>
    <x v="7"/>
    <n v="151"/>
  </r>
  <r>
    <s v="BGR"/>
    <s v="UE Balkans"/>
    <x v="15"/>
    <x v="7"/>
    <n v="111"/>
  </r>
  <r>
    <s v="BHR"/>
    <s v="MENA"/>
    <x v="16"/>
    <x v="7"/>
    <n v="169"/>
  </r>
  <r>
    <s v="BIH"/>
    <s v="UE Balkans"/>
    <x v="17"/>
    <x v="7"/>
    <n v="58"/>
  </r>
  <r>
    <s v="BLR"/>
    <s v="EEAC"/>
    <x v="18"/>
    <x v="7"/>
    <n v="153"/>
  </r>
  <r>
    <s v="BLZ"/>
    <s v="Amériques"/>
    <x v="19"/>
    <x v="7"/>
    <n v="53"/>
  </r>
  <r>
    <s v="BOL"/>
    <s v="Amériques"/>
    <x v="20"/>
    <x v="7"/>
    <n v="114"/>
  </r>
  <r>
    <s v="BRA"/>
    <s v="Amériques"/>
    <x v="21"/>
    <x v="7"/>
    <n v="107"/>
  </r>
  <r>
    <s v="BRN"/>
    <s v="Asie-Pacifique"/>
    <x v="22"/>
    <x v="7"/>
    <n v="152"/>
  </r>
  <r>
    <s v="BTN"/>
    <s v="Asie-Pacifique"/>
    <x v="23"/>
    <x v="7"/>
    <n v="67"/>
  </r>
  <r>
    <s v="BWA"/>
    <s v="Afrique"/>
    <x v="24"/>
    <x v="7"/>
    <n v="39"/>
  </r>
  <r>
    <s v="CAF"/>
    <s v="Afrique"/>
    <x v="25"/>
    <x v="7"/>
    <n v="132"/>
  </r>
  <r>
    <s v="CAN"/>
    <s v="Amériques"/>
    <x v="26"/>
    <x v="7"/>
    <n v="16"/>
  </r>
  <r>
    <s v="CHE"/>
    <s v="UE Balkans"/>
    <x v="27"/>
    <x v="7"/>
    <n v="8"/>
  </r>
  <r>
    <s v="CHL"/>
    <s v="Amériques"/>
    <x v="28"/>
    <x v="7"/>
    <n v="51"/>
  </r>
  <r>
    <s v="CHN"/>
    <s v="Asie-Pacifique"/>
    <x v="29"/>
    <x v="7"/>
    <n v="177"/>
  </r>
  <r>
    <s v="CIV"/>
    <s v="Afrique"/>
    <x v="30"/>
    <x v="7"/>
    <n v="68"/>
  </r>
  <r>
    <s v="CMR"/>
    <s v="Afrique"/>
    <x v="31"/>
    <x v="7"/>
    <n v="134"/>
  </r>
  <r>
    <s v="COD"/>
    <s v="Afrique"/>
    <x v="32"/>
    <x v="7"/>
    <n v="150"/>
  </r>
  <r>
    <s v="COG"/>
    <s v="Afrique"/>
    <x v="33"/>
    <x v="7"/>
    <n v="118"/>
  </r>
  <r>
    <s v="COL"/>
    <s v="Amériques"/>
    <x v="34"/>
    <x v="7"/>
    <n v="130"/>
  </r>
  <r>
    <s v="COM"/>
    <s v="Afrique"/>
    <x v="35"/>
    <x v="7"/>
    <n v="75"/>
  </r>
  <r>
    <s v="CPV"/>
    <s v="Afrique"/>
    <x v="36"/>
    <x v="7"/>
    <n v="25"/>
  </r>
  <r>
    <s v="CRI"/>
    <s v="Amériques"/>
    <x v="37"/>
    <x v="7"/>
    <n v="7"/>
  </r>
  <r>
    <s v="CTU"/>
    <s v="UE Balkans"/>
    <x v="38"/>
    <x v="7"/>
    <n v="77"/>
  </r>
  <r>
    <s v="CUB"/>
    <s v="Amériques"/>
    <x v="39"/>
    <x v="7"/>
    <n v="171"/>
  </r>
  <r>
    <s v="CYP"/>
    <s v="UE Balkans"/>
    <x v="40"/>
    <x v="7"/>
    <n v="27"/>
  </r>
  <r>
    <s v="CZE"/>
    <s v="UE Balkans"/>
    <x v="41"/>
    <x v="7"/>
    <n v="40"/>
  </r>
  <r>
    <s v="DEU"/>
    <s v="UE Balkans"/>
    <x v="42"/>
    <x v="7"/>
    <n v="11"/>
  </r>
  <r>
    <s v="DJI"/>
    <s v="Afrique"/>
    <x v="43"/>
    <x v="7"/>
    <n v="176"/>
  </r>
  <r>
    <s v="DNK"/>
    <s v="UE Balkans"/>
    <x v="44"/>
    <x v="7"/>
    <n v="3"/>
  </r>
  <r>
    <s v="DOM"/>
    <s v="Amériques"/>
    <x v="45"/>
    <x v="7"/>
    <n v="55"/>
  </r>
  <r>
    <s v="DZA"/>
    <s v="MENA"/>
    <x v="46"/>
    <x v="7"/>
    <n v="146"/>
  </r>
  <r>
    <s v="ECU"/>
    <s v="Amériques"/>
    <x v="47"/>
    <x v="7"/>
    <n v="98"/>
  </r>
  <r>
    <s v="EGY"/>
    <s v="MENA"/>
    <x v="48"/>
    <x v="7"/>
    <n v="166"/>
  </r>
  <r>
    <s v="ERI"/>
    <s v="Afrique"/>
    <x v="49"/>
    <x v="7"/>
    <n v="178"/>
  </r>
  <r>
    <s v="ESP"/>
    <s v="UE Balkans"/>
    <x v="50"/>
    <x v="7"/>
    <n v="29"/>
  </r>
  <r>
    <s v="EST"/>
    <s v="UE Balkans"/>
    <x v="51"/>
    <x v="7"/>
    <n v="14"/>
  </r>
  <r>
    <s v="ETH"/>
    <s v="Afrique"/>
    <x v="52"/>
    <x v="7"/>
    <n v="99"/>
  </r>
  <r>
    <s v="FIN"/>
    <s v="UE Balkans"/>
    <x v="53"/>
    <x v="7"/>
    <n v="2"/>
  </r>
  <r>
    <s v="FJI"/>
    <s v="Asie-Pacifique"/>
    <x v="54"/>
    <x v="7"/>
    <n v="52"/>
  </r>
  <r>
    <s v="FRA"/>
    <s v="UE Balkans"/>
    <x v="55"/>
    <x v="7"/>
    <n v="34"/>
  </r>
  <r>
    <s v="GAB"/>
    <s v="Afrique"/>
    <x v="56"/>
    <x v="7"/>
    <n v="121"/>
  </r>
  <r>
    <s v="GBR"/>
    <s v="UE Balkans"/>
    <x v="57"/>
    <x v="7"/>
    <n v="35"/>
  </r>
  <r>
    <s v="GEO"/>
    <s v="EEAC"/>
    <x v="58"/>
    <x v="7"/>
    <n v="60"/>
  </r>
  <r>
    <s v="GHA"/>
    <s v="Afrique"/>
    <x v="59"/>
    <x v="7"/>
    <n v="30"/>
  </r>
  <r>
    <s v="GIN"/>
    <s v="Afrique"/>
    <x v="60"/>
    <x v="7"/>
    <n v="110"/>
  </r>
  <r>
    <s v="GMB"/>
    <s v="Afrique"/>
    <x v="61"/>
    <x v="7"/>
    <n v="87"/>
  </r>
  <r>
    <s v="GNB"/>
    <s v="Afrique"/>
    <x v="62"/>
    <x v="7"/>
    <n v="94"/>
  </r>
  <r>
    <s v="GNQ"/>
    <s v="Afrique"/>
    <x v="63"/>
    <x v="7"/>
    <n v="165"/>
  </r>
  <r>
    <s v="GRC"/>
    <s v="UE Balkans"/>
    <x v="64"/>
    <x v="7"/>
    <n v="65"/>
  </r>
  <r>
    <s v="GTM"/>
    <s v="Amériques"/>
    <x v="65"/>
    <x v="7"/>
    <n v="116"/>
  </r>
  <r>
    <s v="GUY"/>
    <s v="Amériques"/>
    <x v="66"/>
    <x v="7"/>
    <n v="49"/>
  </r>
  <r>
    <s v="HKG"/>
    <s v="Asie-Pacifique"/>
    <x v="67"/>
    <x v="7"/>
    <n v="80"/>
  </r>
  <r>
    <s v="HND"/>
    <s v="Amériques"/>
    <x v="68"/>
    <x v="7"/>
    <n v="148"/>
  </r>
  <r>
    <s v="HRV"/>
    <s v="UE Balkans"/>
    <x v="69"/>
    <x v="7"/>
    <n v="59"/>
  </r>
  <r>
    <s v="HTI"/>
    <s v="Amériques"/>
    <x v="70"/>
    <x v="7"/>
    <n v="83"/>
  </r>
  <r>
    <s v="HUN"/>
    <s v="UE Balkans"/>
    <x v="71"/>
    <x v="7"/>
    <n v="89"/>
  </r>
  <r>
    <s v="IDN"/>
    <s v="Asie-Pacifique"/>
    <x v="72"/>
    <x v="7"/>
    <n v="119"/>
  </r>
  <r>
    <s v="IND"/>
    <s v="Asie-Pacifique"/>
    <x v="73"/>
    <x v="7"/>
    <n v="142"/>
  </r>
  <r>
    <s v="IRL"/>
    <s v="UE Balkans"/>
    <x v="74"/>
    <x v="7"/>
    <n v="13"/>
  </r>
  <r>
    <s v="IRN"/>
    <s v="MENA"/>
    <x v="75"/>
    <x v="7"/>
    <n v="173"/>
  </r>
  <r>
    <s v="IRQ"/>
    <s v="MENA"/>
    <x v="76"/>
    <x v="7"/>
    <n v="162"/>
  </r>
  <r>
    <s v="ISL"/>
    <s v="UE Balkans"/>
    <x v="77"/>
    <x v="7"/>
    <n v="15"/>
  </r>
  <r>
    <s v="ISR"/>
    <s v="MENA"/>
    <x v="78"/>
    <x v="7"/>
    <n v="88"/>
  </r>
  <r>
    <s v="ITA"/>
    <s v="UE Balkans"/>
    <x v="79"/>
    <x v="7"/>
    <n v="41"/>
  </r>
  <r>
    <s v="JAM"/>
    <s v="Amériques"/>
    <x v="80"/>
    <x v="7"/>
    <n v="6"/>
  </r>
  <r>
    <s v="JOR"/>
    <s v="MENA"/>
    <x v="81"/>
    <x v="7"/>
    <n v="128"/>
  </r>
  <r>
    <s v="JPN"/>
    <s v="Asie-Pacifique"/>
    <x v="82"/>
    <x v="7"/>
    <n v="66"/>
  </r>
  <r>
    <s v="KAZ"/>
    <s v="EEAC"/>
    <x v="83"/>
    <x v="7"/>
    <n v="157"/>
  </r>
  <r>
    <s v="KEN"/>
    <s v="Afrique"/>
    <x v="84"/>
    <x v="7"/>
    <n v="103"/>
  </r>
  <r>
    <s v="KGZ"/>
    <s v="EEAC"/>
    <x v="85"/>
    <x v="7"/>
    <n v="82"/>
  </r>
  <r>
    <s v="KHM"/>
    <s v="Asie-Pacifique"/>
    <x v="86"/>
    <x v="7"/>
    <n v="144"/>
  </r>
  <r>
    <s v="KOR"/>
    <s v="Asie-Pacifique"/>
    <x v="87"/>
    <x v="7"/>
    <n v="42"/>
  </r>
  <r>
    <s v="KWT"/>
    <s v="MENA"/>
    <x v="88"/>
    <x v="7"/>
    <n v="109"/>
  </r>
  <r>
    <s v="LAO"/>
    <s v="Asie-Pacifique"/>
    <x v="89"/>
    <x v="7"/>
    <n v="172"/>
  </r>
  <r>
    <s v="LBN"/>
    <s v="MENA"/>
    <x v="90"/>
    <x v="7"/>
    <n v="102"/>
  </r>
  <r>
    <s v="LBR"/>
    <s v="Afrique"/>
    <x v="91"/>
    <x v="7"/>
    <n v="95"/>
  </r>
  <r>
    <s v="LBY"/>
    <s v="MENA"/>
    <x v="92"/>
    <x v="7"/>
    <n v="164"/>
  </r>
  <r>
    <s v="LIE"/>
    <s v="UE Balkans"/>
    <x v="93"/>
    <x v="7"/>
    <n v="24"/>
  </r>
  <r>
    <s v="LKA"/>
    <s v="Asie-Pacifique"/>
    <x v="94"/>
    <x v="7"/>
    <n v="127"/>
  </r>
  <r>
    <s v="LSO"/>
    <s v="Afrique"/>
    <x v="95"/>
    <x v="7"/>
    <n v="86"/>
  </r>
  <r>
    <s v="LTU"/>
    <s v="UE Balkans"/>
    <x v="96"/>
    <x v="7"/>
    <n v="28"/>
  </r>
  <r>
    <s v="LUX"/>
    <s v="UE Balkans"/>
    <x v="97"/>
    <x v="7"/>
    <n v="17"/>
  </r>
  <r>
    <s v="LVA"/>
    <s v="UE Balkans"/>
    <x v="98"/>
    <x v="7"/>
    <n v="22"/>
  </r>
  <r>
    <s v="MAR"/>
    <s v="MENA"/>
    <x v="99"/>
    <x v="7"/>
    <n v="133"/>
  </r>
  <r>
    <s v="MDA"/>
    <s v="EEAC"/>
    <x v="100"/>
    <x v="7"/>
    <n v="91"/>
  </r>
  <r>
    <s v="MDG"/>
    <s v="Afrique"/>
    <x v="101"/>
    <x v="7"/>
    <n v="54"/>
  </r>
  <r>
    <s v="MDV"/>
    <s v="Asie-Pacifique"/>
    <x v="102"/>
    <x v="7"/>
    <n v="79"/>
  </r>
  <r>
    <s v="MEX"/>
    <s v="Amériques"/>
    <x v="103"/>
    <x v="7"/>
    <n v="143"/>
  </r>
  <r>
    <s v="MKD"/>
    <s v="UE Balkans"/>
    <x v="104"/>
    <x v="7"/>
    <n v="92"/>
  </r>
  <r>
    <s v="MLI"/>
    <s v="Afrique"/>
    <x v="105"/>
    <x v="7"/>
    <n v="108"/>
  </r>
  <r>
    <s v="MLT"/>
    <s v="UE Balkans"/>
    <x v="106"/>
    <x v="7"/>
    <n v="81"/>
  </r>
  <r>
    <s v="MMR"/>
    <s v="Asie-Pacifique"/>
    <x v="107"/>
    <x v="7"/>
    <n v="139"/>
  </r>
  <r>
    <s v="MNE"/>
    <s v="UE Balkans"/>
    <x v="108"/>
    <x v="7"/>
    <n v="105"/>
  </r>
  <r>
    <s v="MNG"/>
    <s v="Asie-Pacifique"/>
    <x v="109"/>
    <x v="7"/>
    <n v="73"/>
  </r>
  <r>
    <s v="MOZ"/>
    <s v="Afrique"/>
    <x v="110"/>
    <x v="7"/>
    <n v="104"/>
  </r>
  <r>
    <s v="MRT"/>
    <s v="Afrique"/>
    <x v="111"/>
    <x v="7"/>
    <n v="97"/>
  </r>
  <r>
    <s v="MUS"/>
    <s v="Afrique"/>
    <x v="112"/>
    <x v="7"/>
    <n v="56"/>
  </r>
  <r>
    <s v="MWI"/>
    <s v="Afrique"/>
    <x v="113"/>
    <x v="7"/>
    <n v="69"/>
  </r>
  <r>
    <s v="MYS"/>
    <s v="Asie-Pacifique"/>
    <x v="114"/>
    <x v="7"/>
    <n v="101"/>
  </r>
  <r>
    <s v="NAM"/>
    <s v="Afrique"/>
    <x v="115"/>
    <x v="7"/>
    <n v="23"/>
  </r>
  <r>
    <s v="NER"/>
    <s v="Afrique"/>
    <x v="116"/>
    <x v="7"/>
    <n v="57"/>
  </r>
  <r>
    <s v="NGA"/>
    <s v="Afrique"/>
    <x v="117"/>
    <x v="7"/>
    <n v="115"/>
  </r>
  <r>
    <s v="NIC"/>
    <s v="Amériques"/>
    <x v="118"/>
    <x v="7"/>
    <n v="117"/>
  </r>
  <r>
    <s v="NLD"/>
    <s v="UE Balkans"/>
    <x v="119"/>
    <x v="7"/>
    <n v="5"/>
  </r>
  <r>
    <s v="NOR"/>
    <s v="UE Balkans"/>
    <x v="120"/>
    <x v="7"/>
    <n v="1"/>
  </r>
  <r>
    <s v="NPL"/>
    <s v="Asie-Pacifique"/>
    <x v="121"/>
    <x v="7"/>
    <n v="112"/>
  </r>
  <r>
    <s v="NZL"/>
    <s v="Asie-Pacifique"/>
    <x v="122"/>
    <x v="7"/>
    <n v="9"/>
  </r>
  <r>
    <s v="OMN"/>
    <s v="MENA"/>
    <x v="123"/>
    <x v="7"/>
    <n v="135"/>
  </r>
  <r>
    <s v="PAK"/>
    <s v="Asie-Pacifique"/>
    <x v="124"/>
    <x v="7"/>
    <n v="145"/>
  </r>
  <r>
    <s v="PAN"/>
    <s v="Amériques"/>
    <x v="125"/>
    <x v="7"/>
    <n v="76"/>
  </r>
  <r>
    <s v="PER"/>
    <s v="Amériques"/>
    <x v="126"/>
    <x v="7"/>
    <n v="90"/>
  </r>
  <r>
    <s v="PHL"/>
    <s v="Asie-Pacifique"/>
    <x v="127"/>
    <x v="7"/>
    <n v="136"/>
  </r>
  <r>
    <s v="PNG"/>
    <s v="Asie-Pacifique"/>
    <x v="128"/>
    <x v="7"/>
    <n v="46"/>
  </r>
  <r>
    <s v="POL"/>
    <s v="UE Balkans"/>
    <x v="129"/>
    <x v="7"/>
    <n v="62"/>
  </r>
  <r>
    <s v="PRK"/>
    <s v="Asie-Pacifique"/>
    <x v="130"/>
    <x v="7"/>
    <n v="180"/>
  </r>
  <r>
    <s v="PRT"/>
    <s v="UE Balkans"/>
    <x v="131"/>
    <x v="7"/>
    <n v="10"/>
  </r>
  <r>
    <s v="PRY"/>
    <s v="Amériques"/>
    <x v="132"/>
    <x v="7"/>
    <n v="100"/>
  </r>
  <r>
    <s v="PSE"/>
    <s v="MENA"/>
    <x v="133"/>
    <x v="7"/>
    <n v="137"/>
  </r>
  <r>
    <s v="QAT"/>
    <s v="MENA"/>
    <x v="134"/>
    <x v="7"/>
    <n v="129"/>
  </r>
  <r>
    <s v="ROU"/>
    <s v="UE Balkans"/>
    <x v="135"/>
    <x v="7"/>
    <n v="48"/>
  </r>
  <r>
    <s v="RUS"/>
    <s v="EEAC"/>
    <x v="136"/>
    <x v="7"/>
    <n v="149"/>
  </r>
  <r>
    <s v="RWA"/>
    <s v="Afrique"/>
    <x v="137"/>
    <x v="7"/>
    <n v="155"/>
  </r>
  <r>
    <s v="SAU"/>
    <s v="MENA"/>
    <x v="138"/>
    <x v="7"/>
    <n v="170"/>
  </r>
  <r>
    <s v="SDN"/>
    <s v="Afrique"/>
    <x v="139"/>
    <x v="7"/>
    <n v="159"/>
  </r>
  <r>
    <s v="SEN"/>
    <s v="Afrique"/>
    <x v="140"/>
    <x v="7"/>
    <n v="47"/>
  </r>
  <r>
    <s v="SGP"/>
    <s v="Asie-Pacifique"/>
    <x v="141"/>
    <x v="7"/>
    <n v="158"/>
  </r>
  <r>
    <s v="SLE"/>
    <s v="Afrique"/>
    <x v="142"/>
    <x v="7"/>
    <n v="85"/>
  </r>
  <r>
    <s v="SLV"/>
    <s v="Amériques"/>
    <x v="143"/>
    <x v="7"/>
    <n v="74"/>
  </r>
  <r>
    <s v="SOM"/>
    <s v="Afrique"/>
    <x v="144"/>
    <x v="7"/>
    <n v="163"/>
  </r>
  <r>
    <s v="SRB"/>
    <s v="UE Balkans"/>
    <x v="145"/>
    <x v="7"/>
    <n v="93"/>
  </r>
  <r>
    <s v="SSD"/>
    <s v="Afrique"/>
    <x v="146"/>
    <x v="7"/>
    <n v="138"/>
  </r>
  <r>
    <s v="SUR"/>
    <s v="Amériques"/>
    <x v="147"/>
    <x v="7"/>
    <n v="20"/>
  </r>
  <r>
    <s v="SVK"/>
    <s v="UE Balkans"/>
    <x v="148"/>
    <x v="7"/>
    <n v="33"/>
  </r>
  <r>
    <s v="SVN"/>
    <s v="UE Balkans"/>
    <x v="149"/>
    <x v="7"/>
    <n v="32"/>
  </r>
  <r>
    <s v="SWE"/>
    <s v="UE Balkans"/>
    <x v="150"/>
    <x v="7"/>
    <n v="4"/>
  </r>
  <r>
    <s v="SWZ"/>
    <s v="Afrique"/>
    <x v="151"/>
    <x v="7"/>
    <n v="141"/>
  </r>
  <r>
    <s v="SYC"/>
    <s v="Afrique"/>
    <x v="152"/>
    <x v="7"/>
    <n v="63"/>
  </r>
  <r>
    <s v="SYR"/>
    <s v="MENA"/>
    <x v="153"/>
    <x v="7"/>
    <n v="174"/>
  </r>
  <r>
    <s v="TCD"/>
    <s v="Afrique"/>
    <x v="154"/>
    <x v="7"/>
    <n v="123"/>
  </r>
  <r>
    <s v="TGO"/>
    <s v="Afrique"/>
    <x v="155"/>
    <x v="7"/>
    <n v="71"/>
  </r>
  <r>
    <s v="THA"/>
    <s v="Asie-Pacifique"/>
    <x v="156"/>
    <x v="7"/>
    <n v="140"/>
  </r>
  <r>
    <s v="TJK"/>
    <s v="EEAC"/>
    <x v="157"/>
    <x v="7"/>
    <n v="161"/>
  </r>
  <r>
    <s v="TKM"/>
    <s v="EEAC"/>
    <x v="158"/>
    <x v="7"/>
    <n v="179"/>
  </r>
  <r>
    <s v="TLS"/>
    <s v="Asie-Pacifique"/>
    <x v="159"/>
    <x v="7"/>
    <n v="78"/>
  </r>
  <r>
    <s v="TON"/>
    <s v="Asie-Pacifique"/>
    <x v="160"/>
    <x v="7"/>
    <n v="50"/>
  </r>
  <r>
    <s v="TTO"/>
    <s v="Amériques"/>
    <x v="161"/>
    <x v="7"/>
    <n v="36"/>
  </r>
  <r>
    <s v="TUN"/>
    <s v="MENA"/>
    <x v="162"/>
    <x v="7"/>
    <n v="72"/>
  </r>
  <r>
    <s v="TUR"/>
    <s v="EEAC"/>
    <x v="163"/>
    <x v="7"/>
    <n v="154"/>
  </r>
  <r>
    <s v="TWN"/>
    <s v="Asie-Pacifique"/>
    <x v="164"/>
    <x v="7"/>
    <n v="43"/>
  </r>
  <r>
    <s v="TZA"/>
    <s v="Afrique"/>
    <x v="165"/>
    <x v="7"/>
    <n v="124"/>
  </r>
  <r>
    <s v="UGA"/>
    <s v="Afrique"/>
    <x v="166"/>
    <x v="7"/>
    <n v="125"/>
  </r>
  <r>
    <s v="UKR"/>
    <s v="EEAC"/>
    <x v="167"/>
    <x v="7"/>
    <n v="96"/>
  </r>
  <r>
    <s v="URY"/>
    <s v="Amériques"/>
    <x v="168"/>
    <x v="7"/>
    <n v="19"/>
  </r>
  <r>
    <s v="USA"/>
    <s v="Amériques"/>
    <x v="169"/>
    <x v="7"/>
    <n v="45"/>
  </r>
  <r>
    <s v="UZB"/>
    <s v="EEAC"/>
    <x v="170"/>
    <x v="7"/>
    <n v="156"/>
  </r>
  <r>
    <s v="VEN"/>
    <s v="Amériques"/>
    <x v="171"/>
    <x v="7"/>
    <n v="147"/>
  </r>
  <r>
    <s v="VNM"/>
    <s v="Asie-Pacifique"/>
    <x v="172"/>
    <x v="7"/>
    <n v="175"/>
  </r>
  <r>
    <s v="WSM"/>
    <s v="Asie-Pacifique"/>
    <x v="173"/>
    <x v="7"/>
    <n v="21"/>
  </r>
  <r>
    <s v="XCD"/>
    <s v="Amériques"/>
    <x v="174"/>
    <x v="7"/>
    <n v="44"/>
  </r>
  <r>
    <s v="XKO"/>
    <s v="UE Balkans"/>
    <x v="175"/>
    <x v="7"/>
    <n v="70"/>
  </r>
  <r>
    <s v="YEM"/>
    <s v="MENA"/>
    <x v="176"/>
    <x v="7"/>
    <n v="167"/>
  </r>
  <r>
    <s v="ZAF"/>
    <s v="Afrique"/>
    <x v="177"/>
    <x v="7"/>
    <n v="31"/>
  </r>
  <r>
    <s v="ZMB"/>
    <s v="Afrique"/>
    <x v="178"/>
    <x v="7"/>
    <n v="120"/>
  </r>
  <r>
    <s v="ZWE"/>
    <s v="Afrique"/>
    <x v="179"/>
    <x v="7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LIENS UTILES" cacheId="6" applyNumberFormats="0" applyBorderFormats="0" applyFontFormats="0" applyPatternFormats="0" applyAlignmentFormats="0" applyWidthHeightFormats="0" dataCaption="" updatedVersion="6" compact="0" compactData="0">
  <location ref="A3:FA12" firstHeaderRow="1" firstDataRow="2" firstDataCol="1" rowPageCount="1" colPageCount="1"/>
  <pivotFields count="4">
    <pivotField name="Zone" axis="axisPa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FR_Country" axis="axisCol" compact="0" outline="0" multipleItemSelectionAllowed="1" showAll="0" sortType="ascending">
      <items count="156">
        <item x="76"/>
        <item x="0"/>
        <item x="140"/>
        <item x="121"/>
        <item x="141"/>
        <item x="142"/>
        <item x="1"/>
        <item x="122"/>
        <item x="48"/>
        <item x="108"/>
        <item x="77"/>
        <item x="143"/>
        <item x="109"/>
        <item x="123"/>
        <item x="78"/>
        <item x="110"/>
        <item x="144"/>
        <item x="49"/>
        <item x="2"/>
        <item x="79"/>
        <item x="80"/>
        <item x="50"/>
        <item x="145"/>
        <item x="3"/>
        <item x="51"/>
        <item x="81"/>
        <item x="146"/>
        <item x="4"/>
        <item x="5"/>
        <item x="82"/>
        <item x="6"/>
        <item x="52"/>
        <item x="7"/>
        <item x="53"/>
        <item x="83"/>
        <item x="147"/>
        <item x="148"/>
        <item x="54"/>
        <item x="8"/>
        <item x="9"/>
        <item x="84"/>
        <item x="85"/>
        <item x="55"/>
        <item x="10"/>
        <item x="149"/>
        <item x="56"/>
        <item x="150"/>
        <item x="11"/>
        <item x="124"/>
        <item x="57"/>
        <item x="125"/>
        <item x="58"/>
        <item x="12"/>
        <item x="151"/>
        <item x="152"/>
        <item x="59"/>
        <item x="13"/>
        <item x="86"/>
        <item x="153"/>
        <item x="154"/>
        <item x="14"/>
        <item x="15"/>
        <item x="111"/>
        <item x="16"/>
        <item x="60"/>
        <item x="17"/>
        <item x="18"/>
        <item x="19"/>
        <item x="61"/>
        <item x="62"/>
        <item x="63"/>
        <item x="87"/>
        <item x="88"/>
        <item x="89"/>
        <item x="126"/>
        <item x="127"/>
        <item x="128"/>
        <item x="64"/>
        <item x="90"/>
        <item x="129"/>
        <item x="112"/>
        <item x="20"/>
        <item x="113"/>
        <item x="130"/>
        <item x="91"/>
        <item x="21"/>
        <item x="131"/>
        <item x="22"/>
        <item x="132"/>
        <item x="23"/>
        <item x="92"/>
        <item x="24"/>
        <item x="93"/>
        <item x="25"/>
        <item x="133"/>
        <item x="26"/>
        <item x="27"/>
        <item x="65"/>
        <item x="114"/>
        <item x="94"/>
        <item x="28"/>
        <item x="29"/>
        <item x="95"/>
        <item x="66"/>
        <item x="30"/>
        <item x="31"/>
        <item x="96"/>
        <item x="67"/>
        <item x="134"/>
        <item x="32"/>
        <item x="115"/>
        <item x="97"/>
        <item x="135"/>
        <item x="68"/>
        <item x="98"/>
        <item x="69"/>
        <item x="70"/>
        <item x="99"/>
        <item x="136"/>
        <item x="33"/>
        <item x="34"/>
        <item x="71"/>
        <item x="116"/>
        <item x="35"/>
        <item x="100"/>
        <item x="36"/>
        <item x="37"/>
        <item x="38"/>
        <item x="101"/>
        <item x="39"/>
        <item x="40"/>
        <item x="41"/>
        <item x="102"/>
        <item x="72"/>
        <item x="42"/>
        <item x="137"/>
        <item x="117"/>
        <item x="103"/>
        <item x="43"/>
        <item x="44"/>
        <item x="104"/>
        <item x="105"/>
        <item x="45"/>
        <item x="106"/>
        <item x="73"/>
        <item x="138"/>
        <item x="118"/>
        <item x="119"/>
        <item x="120"/>
        <item x="74"/>
        <item x="75"/>
        <item x="107"/>
        <item x="139"/>
        <item x="46"/>
        <item x="47"/>
        <item t="default"/>
      </items>
    </pivotField>
    <pivotField name="Année" axis="axisRow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Rang" dataField="1" compact="0" outline="0" multipleItemSelectionAllowe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colItems>
  <pageFields count="1">
    <pageField fld="0" hier="0"/>
  </pageFields>
  <dataFields count="1">
    <dataField name="Somme de Score" fld="3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eau croisé dynamique 1" cacheId="10" applyNumberFormats="0" applyBorderFormats="0" applyFontFormats="0" applyPatternFormats="0" applyAlignmentFormats="0" applyWidthHeightFormats="0" dataCaption="" updatedVersion="6" compact="0" compactData="0">
  <location ref="A1:FZ11" firstHeaderRow="1" firstDataRow="2" firstDataCol="1"/>
  <pivotFields count="5">
    <pivotField name="ISO" compact="0" outline="0" multipleItemSelectionAllowed="1" showAll="0"/>
    <pivotField name="Zone" compact="0" outline="0" multipleItemSelectionAllowed="1" showAll="0"/>
    <pivotField name="FR_Country" axis="axisCol" compact="0" outline="0" multipleItemSelectionAllowed="1" showAll="0" sortType="ascending">
      <items count="181">
        <item x="0"/>
        <item x="177"/>
        <item x="2"/>
        <item x="46"/>
        <item x="42"/>
        <item x="3"/>
        <item x="1"/>
        <item x="138"/>
        <item x="5"/>
        <item x="6"/>
        <item x="7"/>
        <item x="8"/>
        <item x="9"/>
        <item x="16"/>
        <item x="14"/>
        <item x="18"/>
        <item x="11"/>
        <item x="19"/>
        <item x="12"/>
        <item x="23"/>
        <item x="107"/>
        <item x="20"/>
        <item x="17"/>
        <item x="24"/>
        <item x="21"/>
        <item x="22"/>
        <item x="15"/>
        <item x="13"/>
        <item x="10"/>
        <item x="86"/>
        <item x="31"/>
        <item x="26"/>
        <item x="36"/>
        <item x="28"/>
        <item x="29"/>
        <item x="40"/>
        <item x="38"/>
        <item x="34"/>
        <item x="35"/>
        <item x="33"/>
        <item x="130"/>
        <item x="87"/>
        <item x="37"/>
        <item x="30"/>
        <item x="69"/>
        <item x="39"/>
        <item x="44"/>
        <item x="43"/>
        <item x="48"/>
        <item x="143"/>
        <item x="4"/>
        <item x="47"/>
        <item x="49"/>
        <item x="50"/>
        <item x="51"/>
        <item x="169"/>
        <item x="52"/>
        <item x="54"/>
        <item x="53"/>
        <item x="55"/>
        <item x="56"/>
        <item x="61"/>
        <item x="58"/>
        <item x="59"/>
        <item x="64"/>
        <item x="65"/>
        <item x="60"/>
        <item x="63"/>
        <item x="62"/>
        <item x="66"/>
        <item x="70"/>
        <item x="68"/>
        <item x="67"/>
        <item x="71"/>
        <item x="73"/>
        <item x="72"/>
        <item x="76"/>
        <item x="75"/>
        <item x="74"/>
        <item x="77"/>
        <item x="78"/>
        <item x="79"/>
        <item x="80"/>
        <item x="82"/>
        <item x="81"/>
        <item x="83"/>
        <item x="84"/>
        <item x="85"/>
        <item x="175"/>
        <item x="88"/>
        <item x="89"/>
        <item x="95"/>
        <item x="98"/>
        <item x="90"/>
        <item x="91"/>
        <item x="92"/>
        <item x="93"/>
        <item x="96"/>
        <item x="97"/>
        <item x="104"/>
        <item x="101"/>
        <item x="114"/>
        <item x="113"/>
        <item x="102"/>
        <item x="105"/>
        <item x="106"/>
        <item x="99"/>
        <item x="112"/>
        <item x="111"/>
        <item x="103"/>
        <item x="100"/>
        <item x="109"/>
        <item x="108"/>
        <item x="110"/>
        <item x="115"/>
        <item x="121"/>
        <item x="118"/>
        <item x="116"/>
        <item x="117"/>
        <item x="120"/>
        <item x="122"/>
        <item x="174"/>
        <item x="123"/>
        <item x="166"/>
        <item x="170"/>
        <item x="124"/>
        <item x="133"/>
        <item x="125"/>
        <item x="128"/>
        <item x="132"/>
        <item x="119"/>
        <item x="126"/>
        <item x="127"/>
        <item x="129"/>
        <item x="131"/>
        <item x="134"/>
        <item x="32"/>
        <item x="25"/>
        <item x="45"/>
        <item x="41"/>
        <item x="135"/>
        <item x="57"/>
        <item x="136"/>
        <item x="137"/>
        <item x="173"/>
        <item x="140"/>
        <item x="145"/>
        <item x="152"/>
        <item x="142"/>
        <item x="141"/>
        <item x="148"/>
        <item x="149"/>
        <item x="144"/>
        <item x="139"/>
        <item x="146"/>
        <item x="94"/>
        <item x="150"/>
        <item x="27"/>
        <item x="147"/>
        <item x="151"/>
        <item x="153"/>
        <item x="157"/>
        <item x="164"/>
        <item x="165"/>
        <item x="154"/>
        <item x="156"/>
        <item x="159"/>
        <item x="155"/>
        <item x="160"/>
        <item x="161"/>
        <item x="162"/>
        <item x="158"/>
        <item x="163"/>
        <item x="167"/>
        <item x="168"/>
        <item x="171"/>
        <item x="172"/>
        <item x="176"/>
        <item x="178"/>
        <item x="179"/>
        <item t="default"/>
      </items>
    </pivotField>
    <pivotField name="Année" axis="axisRow" compact="0" outline="0" multipleItemSelectionAllowed="1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Rang" dataField="1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colItems>
  <dataFields count="1">
    <dataField name="SUM of Rang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.tableau.com/views/Evolutionrang2013-18/Tableaudebord1?:embed=y&amp;:display_count=yes" TargetMode="External"/><Relationship Id="rId2" Type="http://schemas.openxmlformats.org/officeDocument/2006/relationships/hyperlink" Target="https://public.tableau.com/views/EvolClassement2013-18/Tableaudebord1?:embed=y&amp;:display_count=yes&amp;publish=yes" TargetMode="Externa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1"/>
  <sheetViews>
    <sheetView tabSelected="1" workbookViewId="0">
      <selection activeCell="D6" sqref="D6"/>
    </sheetView>
  </sheetViews>
  <sheetFormatPr baseColWidth="10" defaultColWidth="14.33203125" defaultRowHeight="15" customHeight="1" x14ac:dyDescent="0.2"/>
  <sheetData>
    <row r="1" spans="1:12" x14ac:dyDescent="0.2">
      <c r="A1" s="1" t="s">
        <v>0</v>
      </c>
      <c r="B1" s="1" t="s">
        <v>359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363</v>
      </c>
      <c r="I1" s="1" t="s">
        <v>8</v>
      </c>
      <c r="J1" s="1" t="s">
        <v>366</v>
      </c>
      <c r="K1" s="1" t="s">
        <v>7</v>
      </c>
      <c r="L1" s="1" t="s">
        <v>11</v>
      </c>
    </row>
    <row r="2" spans="1:12" x14ac:dyDescent="0.2">
      <c r="A2" s="17" t="s">
        <v>12</v>
      </c>
      <c r="B2" s="17">
        <v>1</v>
      </c>
      <c r="C2" s="6" t="s">
        <v>13</v>
      </c>
      <c r="D2" s="18" t="s">
        <v>14</v>
      </c>
      <c r="E2" s="18" t="s">
        <v>15</v>
      </c>
      <c r="F2" s="19" t="s">
        <v>16</v>
      </c>
      <c r="G2" s="19" t="s">
        <v>17</v>
      </c>
      <c r="H2" s="17">
        <v>7.84</v>
      </c>
      <c r="I2" s="20">
        <f t="shared" ref="I2:I3" si="0">0</f>
        <v>0</v>
      </c>
      <c r="J2" s="5">
        <v>1</v>
      </c>
      <c r="K2" s="5">
        <v>7.82</v>
      </c>
      <c r="L2" s="6" t="s">
        <v>18</v>
      </c>
    </row>
    <row r="3" spans="1:12" x14ac:dyDescent="0.2">
      <c r="A3" s="17" t="s">
        <v>19</v>
      </c>
      <c r="B3" s="17">
        <v>2</v>
      </c>
      <c r="C3" s="6" t="s">
        <v>20</v>
      </c>
      <c r="D3" s="18" t="s">
        <v>21</v>
      </c>
      <c r="E3" s="18" t="s">
        <v>22</v>
      </c>
      <c r="F3" s="19" t="s">
        <v>23</v>
      </c>
      <c r="G3" s="19" t="s">
        <v>24</v>
      </c>
      <c r="H3" s="17">
        <v>7.93</v>
      </c>
      <c r="I3" s="20">
        <f t="shared" si="0"/>
        <v>0</v>
      </c>
      <c r="J3" s="5">
        <v>2</v>
      </c>
      <c r="K3" s="5">
        <v>7.9</v>
      </c>
      <c r="L3" s="6" t="s">
        <v>18</v>
      </c>
    </row>
    <row r="4" spans="1:12" x14ac:dyDescent="0.2">
      <c r="A4" s="17" t="s">
        <v>37</v>
      </c>
      <c r="B4" s="17">
        <v>3</v>
      </c>
      <c r="C4" s="6" t="s">
        <v>38</v>
      </c>
      <c r="D4" s="18" t="s">
        <v>39</v>
      </c>
      <c r="E4" s="18" t="s">
        <v>40</v>
      </c>
      <c r="F4" s="19" t="s">
        <v>41</v>
      </c>
      <c r="G4" s="19" t="s">
        <v>42</v>
      </c>
      <c r="H4" s="17">
        <v>8.1300000000000008</v>
      </c>
      <c r="I4" s="20">
        <f>2</f>
        <v>2</v>
      </c>
      <c r="J4" s="5">
        <v>5</v>
      </c>
      <c r="K4" s="5">
        <v>9.8699999999999992</v>
      </c>
      <c r="L4" s="6" t="s">
        <v>18</v>
      </c>
    </row>
    <row r="5" spans="1:12" x14ac:dyDescent="0.2">
      <c r="A5" s="17" t="s">
        <v>25</v>
      </c>
      <c r="B5" s="17">
        <v>4</v>
      </c>
      <c r="C5" s="6" t="s">
        <v>26</v>
      </c>
      <c r="D5" s="18" t="s">
        <v>27</v>
      </c>
      <c r="E5" s="18" t="s">
        <v>28</v>
      </c>
      <c r="F5" s="19" t="s">
        <v>29</v>
      </c>
      <c r="G5" s="19" t="s">
        <v>30</v>
      </c>
      <c r="H5" s="17">
        <v>9.25</v>
      </c>
      <c r="I5" s="21">
        <v>-1</v>
      </c>
      <c r="J5" s="5">
        <v>3</v>
      </c>
      <c r="K5" s="5">
        <v>8.31</v>
      </c>
      <c r="L5" s="6" t="s">
        <v>18</v>
      </c>
    </row>
    <row r="6" spans="1:12" x14ac:dyDescent="0.2">
      <c r="A6" s="17" t="s">
        <v>31</v>
      </c>
      <c r="B6" s="17">
        <v>5</v>
      </c>
      <c r="C6" s="6" t="s">
        <v>32</v>
      </c>
      <c r="D6" s="18" t="s">
        <v>33</v>
      </c>
      <c r="E6" s="18" t="s">
        <v>34</v>
      </c>
      <c r="F6" s="19" t="s">
        <v>35</v>
      </c>
      <c r="G6" s="19" t="s">
        <v>36</v>
      </c>
      <c r="H6" s="17">
        <v>9.9600000000000009</v>
      </c>
      <c r="I6" s="21">
        <v>-1</v>
      </c>
      <c r="J6" s="5">
        <v>4</v>
      </c>
      <c r="K6" s="5">
        <v>8.6300000000000008</v>
      </c>
      <c r="L6" s="6" t="s">
        <v>18</v>
      </c>
    </row>
    <row r="7" spans="1:12" x14ac:dyDescent="0.2">
      <c r="A7" s="17" t="s">
        <v>56</v>
      </c>
      <c r="B7" s="17">
        <v>6</v>
      </c>
      <c r="C7" s="6" t="s">
        <v>57</v>
      </c>
      <c r="D7" s="18" t="s">
        <v>58</v>
      </c>
      <c r="E7" s="18" t="s">
        <v>58</v>
      </c>
      <c r="F7" s="19" t="s">
        <v>59</v>
      </c>
      <c r="G7" s="19" t="s">
        <v>60</v>
      </c>
      <c r="H7" s="17">
        <v>10.51</v>
      </c>
      <c r="I7" s="20">
        <f>2</f>
        <v>2</v>
      </c>
      <c r="J7" s="5">
        <v>8</v>
      </c>
      <c r="K7" s="5">
        <v>11.13</v>
      </c>
      <c r="L7" s="6" t="s">
        <v>61</v>
      </c>
    </row>
    <row r="8" spans="1:12" x14ac:dyDescent="0.2">
      <c r="A8" s="17" t="s">
        <v>68</v>
      </c>
      <c r="B8" s="17">
        <v>7</v>
      </c>
      <c r="C8" s="6" t="s">
        <v>69</v>
      </c>
      <c r="D8" s="18" t="s">
        <v>69</v>
      </c>
      <c r="E8" s="18" t="s">
        <v>69</v>
      </c>
      <c r="F8" s="19" t="s">
        <v>70</v>
      </c>
      <c r="G8" s="19" t="s">
        <v>71</v>
      </c>
      <c r="H8" s="17">
        <v>10.53</v>
      </c>
      <c r="I8" s="20">
        <f>3</f>
        <v>3</v>
      </c>
      <c r="J8" s="5">
        <v>10</v>
      </c>
      <c r="K8" s="5">
        <v>12.24</v>
      </c>
      <c r="L8" s="6" t="s">
        <v>61</v>
      </c>
    </row>
    <row r="9" spans="1:12" x14ac:dyDescent="0.2">
      <c r="A9" s="17" t="s">
        <v>43</v>
      </c>
      <c r="B9" s="17">
        <v>8</v>
      </c>
      <c r="C9" s="6" t="s">
        <v>44</v>
      </c>
      <c r="D9" s="18" t="s">
        <v>45</v>
      </c>
      <c r="E9" s="18" t="s">
        <v>46</v>
      </c>
      <c r="F9" s="19" t="s">
        <v>47</v>
      </c>
      <c r="G9" s="19" t="s">
        <v>48</v>
      </c>
      <c r="H9" s="17">
        <v>10.62</v>
      </c>
      <c r="I9" s="21">
        <v>-2</v>
      </c>
      <c r="J9" s="5">
        <v>6</v>
      </c>
      <c r="K9" s="5">
        <v>10.52</v>
      </c>
      <c r="L9" s="6" t="s">
        <v>18</v>
      </c>
    </row>
    <row r="10" spans="1:12" x14ac:dyDescent="0.2">
      <c r="A10" s="17" t="s">
        <v>49</v>
      </c>
      <c r="B10" s="17">
        <v>9</v>
      </c>
      <c r="C10" s="6" t="s">
        <v>50</v>
      </c>
      <c r="D10" s="18" t="s">
        <v>51</v>
      </c>
      <c r="E10" s="18" t="s">
        <v>52</v>
      </c>
      <c r="F10" s="19" t="s">
        <v>53</v>
      </c>
      <c r="G10" s="19" t="s">
        <v>54</v>
      </c>
      <c r="H10" s="17">
        <v>10.69</v>
      </c>
      <c r="I10" s="21">
        <v>-2</v>
      </c>
      <c r="J10" s="5">
        <v>7</v>
      </c>
      <c r="K10" s="5">
        <v>10.75</v>
      </c>
      <c r="L10" s="6" t="s">
        <v>55</v>
      </c>
    </row>
    <row r="11" spans="1:12" x14ac:dyDescent="0.2">
      <c r="A11" s="17" t="s">
        <v>77</v>
      </c>
      <c r="B11" s="17">
        <v>10</v>
      </c>
      <c r="C11" s="6" t="s">
        <v>78</v>
      </c>
      <c r="D11" s="18" t="s">
        <v>78</v>
      </c>
      <c r="E11" s="18" t="s">
        <v>78</v>
      </c>
      <c r="F11" s="19" t="s">
        <v>79</v>
      </c>
      <c r="G11" s="19" t="s">
        <v>80</v>
      </c>
      <c r="H11" s="17">
        <v>11.83</v>
      </c>
      <c r="I11" s="20">
        <f t="shared" ref="I11:I12" si="1">2</f>
        <v>2</v>
      </c>
      <c r="J11" s="5">
        <v>12</v>
      </c>
      <c r="K11" s="5">
        <v>12.63</v>
      </c>
      <c r="L11" s="6" t="s">
        <v>18</v>
      </c>
    </row>
    <row r="12" spans="1:12" x14ac:dyDescent="0.2">
      <c r="A12" s="17" t="s">
        <v>81</v>
      </c>
      <c r="B12" s="17">
        <v>11</v>
      </c>
      <c r="C12" s="6" t="s">
        <v>82</v>
      </c>
      <c r="D12" s="18" t="s">
        <v>83</v>
      </c>
      <c r="E12" s="18" t="s">
        <v>84</v>
      </c>
      <c r="F12" s="19" t="s">
        <v>85</v>
      </c>
      <c r="G12" s="19" t="s">
        <v>86</v>
      </c>
      <c r="H12" s="17">
        <v>12.16</v>
      </c>
      <c r="I12" s="20">
        <f t="shared" si="1"/>
        <v>2</v>
      </c>
      <c r="J12" s="5">
        <v>13</v>
      </c>
      <c r="K12" s="5">
        <v>14.6</v>
      </c>
      <c r="L12" s="6" t="s">
        <v>18</v>
      </c>
    </row>
    <row r="13" spans="1:12" x14ac:dyDescent="0.2">
      <c r="A13" s="17" t="s">
        <v>62</v>
      </c>
      <c r="B13" s="17">
        <v>12</v>
      </c>
      <c r="C13" s="6" t="s">
        <v>63</v>
      </c>
      <c r="D13" s="18" t="s">
        <v>64</v>
      </c>
      <c r="E13" s="18" t="s">
        <v>65</v>
      </c>
      <c r="F13" s="19" t="s">
        <v>66</v>
      </c>
      <c r="G13" s="19" t="s">
        <v>67</v>
      </c>
      <c r="H13" s="17">
        <v>12.57</v>
      </c>
      <c r="I13" s="21">
        <v>-3</v>
      </c>
      <c r="J13" s="5">
        <v>9</v>
      </c>
      <c r="K13" s="5">
        <v>12.07</v>
      </c>
      <c r="L13" s="6" t="s">
        <v>18</v>
      </c>
    </row>
    <row r="14" spans="1:12" x14ac:dyDescent="0.2">
      <c r="A14" s="17" t="s">
        <v>93</v>
      </c>
      <c r="B14" s="17">
        <v>13</v>
      </c>
      <c r="C14" s="6" t="s">
        <v>94</v>
      </c>
      <c r="D14" s="18" t="s">
        <v>95</v>
      </c>
      <c r="E14" s="18" t="s">
        <v>96</v>
      </c>
      <c r="F14" s="19" t="s">
        <v>97</v>
      </c>
      <c r="G14" s="19" t="s">
        <v>98</v>
      </c>
      <c r="H14" s="17">
        <v>12.6</v>
      </c>
      <c r="I14" s="20">
        <f>2</f>
        <v>2</v>
      </c>
      <c r="J14" s="5">
        <v>15</v>
      </c>
      <c r="K14" s="5">
        <v>15</v>
      </c>
      <c r="L14" s="6" t="s">
        <v>18</v>
      </c>
    </row>
    <row r="15" spans="1:12" x14ac:dyDescent="0.2">
      <c r="A15" s="17" t="s">
        <v>72</v>
      </c>
      <c r="B15" s="17">
        <v>14</v>
      </c>
      <c r="C15" s="6" t="s">
        <v>73</v>
      </c>
      <c r="D15" s="18" t="s">
        <v>74</v>
      </c>
      <c r="E15" s="18" t="s">
        <v>74</v>
      </c>
      <c r="F15" s="19" t="s">
        <v>75</v>
      </c>
      <c r="G15" s="19" t="s">
        <v>76</v>
      </c>
      <c r="H15" s="17">
        <v>12.61</v>
      </c>
      <c r="I15" s="21">
        <v>-3</v>
      </c>
      <c r="J15" s="5">
        <v>11</v>
      </c>
      <c r="K15" s="5">
        <v>12.27</v>
      </c>
      <c r="L15" s="6" t="s">
        <v>18</v>
      </c>
    </row>
    <row r="16" spans="1:12" x14ac:dyDescent="0.2">
      <c r="A16" s="17" t="s">
        <v>87</v>
      </c>
      <c r="B16" s="17">
        <v>15</v>
      </c>
      <c r="C16" s="6" t="s">
        <v>88</v>
      </c>
      <c r="D16" s="18" t="s">
        <v>89</v>
      </c>
      <c r="E16" s="18" t="s">
        <v>90</v>
      </c>
      <c r="F16" s="19" t="s">
        <v>91</v>
      </c>
      <c r="G16" s="19" t="s">
        <v>92</v>
      </c>
      <c r="H16" s="17">
        <v>15.12</v>
      </c>
      <c r="I16" s="21">
        <v>-1</v>
      </c>
      <c r="J16" s="5">
        <v>14</v>
      </c>
      <c r="K16" s="5">
        <v>14.71</v>
      </c>
      <c r="L16" s="6" t="s">
        <v>18</v>
      </c>
    </row>
    <row r="17" spans="1:12" x14ac:dyDescent="0.2">
      <c r="A17" s="17" t="s">
        <v>109</v>
      </c>
      <c r="B17" s="17">
        <v>16</v>
      </c>
      <c r="C17" s="6" t="s">
        <v>110</v>
      </c>
      <c r="D17" s="18" t="s">
        <v>110</v>
      </c>
      <c r="E17" s="18" t="s">
        <v>111</v>
      </c>
      <c r="F17" s="19" t="s">
        <v>112</v>
      </c>
      <c r="G17" s="19" t="s">
        <v>113</v>
      </c>
      <c r="H17" s="17">
        <v>15.29</v>
      </c>
      <c r="I17" s="20">
        <f>2</f>
        <v>2</v>
      </c>
      <c r="J17" s="5">
        <v>18</v>
      </c>
      <c r="K17" s="5">
        <v>15.69</v>
      </c>
      <c r="L17" s="6" t="s">
        <v>61</v>
      </c>
    </row>
    <row r="18" spans="1:12" x14ac:dyDescent="0.2">
      <c r="A18" s="17" t="s">
        <v>104</v>
      </c>
      <c r="B18" s="17">
        <v>17</v>
      </c>
      <c r="C18" s="6" t="s">
        <v>105</v>
      </c>
      <c r="D18" s="18" t="s">
        <v>105</v>
      </c>
      <c r="E18" s="18" t="s">
        <v>106</v>
      </c>
      <c r="F18" s="19" t="s">
        <v>107</v>
      </c>
      <c r="G18" s="19" t="s">
        <v>108</v>
      </c>
      <c r="H18" s="17">
        <v>15.46</v>
      </c>
      <c r="I18" s="20">
        <f>0</f>
        <v>0</v>
      </c>
      <c r="J18" s="5">
        <v>17</v>
      </c>
      <c r="K18" s="5">
        <v>15.66</v>
      </c>
      <c r="L18" s="6" t="s">
        <v>18</v>
      </c>
    </row>
    <row r="19" spans="1:12" x14ac:dyDescent="0.2">
      <c r="A19" s="17" t="s">
        <v>99</v>
      </c>
      <c r="B19" s="17">
        <v>18</v>
      </c>
      <c r="C19" s="6" t="s">
        <v>100</v>
      </c>
      <c r="D19" s="18" t="s">
        <v>101</v>
      </c>
      <c r="E19" s="18" t="s">
        <v>101</v>
      </c>
      <c r="F19" s="19" t="s">
        <v>102</v>
      </c>
      <c r="G19" s="19" t="s">
        <v>103</v>
      </c>
      <c r="H19" s="17">
        <v>15.78</v>
      </c>
      <c r="I19" s="21">
        <v>-2</v>
      </c>
      <c r="J19" s="5">
        <v>16</v>
      </c>
      <c r="K19" s="5">
        <v>15.33</v>
      </c>
      <c r="L19" s="6" t="s">
        <v>18</v>
      </c>
    </row>
    <row r="20" spans="1:12" x14ac:dyDescent="0.2">
      <c r="A20" s="17" t="s">
        <v>114</v>
      </c>
      <c r="B20" s="17">
        <v>19</v>
      </c>
      <c r="C20" s="6" t="s">
        <v>115</v>
      </c>
      <c r="D20" s="18" t="s">
        <v>115</v>
      </c>
      <c r="E20" s="18" t="s">
        <v>115</v>
      </c>
      <c r="F20" s="19" t="s">
        <v>116</v>
      </c>
      <c r="G20" s="19" t="s">
        <v>117</v>
      </c>
      <c r="H20" s="17">
        <v>15.79</v>
      </c>
      <c r="I20" s="20">
        <f t="shared" ref="I20:I21" si="2">0</f>
        <v>0</v>
      </c>
      <c r="J20" s="5">
        <v>19</v>
      </c>
      <c r="K20" s="5">
        <v>16.059999999999999</v>
      </c>
      <c r="L20" s="6" t="s">
        <v>61</v>
      </c>
    </row>
    <row r="21" spans="1:12" x14ac:dyDescent="0.2">
      <c r="A21" s="17" t="s">
        <v>118</v>
      </c>
      <c r="B21" s="17">
        <v>20</v>
      </c>
      <c r="C21" s="6" t="s">
        <v>119</v>
      </c>
      <c r="D21" s="18" t="s">
        <v>120</v>
      </c>
      <c r="E21" s="18" t="s">
        <v>119</v>
      </c>
      <c r="F21" s="19" t="s">
        <v>121</v>
      </c>
      <c r="G21" s="19" t="s">
        <v>122</v>
      </c>
      <c r="H21" s="17">
        <v>17.5</v>
      </c>
      <c r="I21" s="20">
        <f t="shared" si="2"/>
        <v>0</v>
      </c>
      <c r="J21" s="5">
        <v>20</v>
      </c>
      <c r="K21" s="5">
        <v>16.38</v>
      </c>
      <c r="L21" s="6" t="s">
        <v>61</v>
      </c>
    </row>
    <row r="22" spans="1:12" x14ac:dyDescent="0.2">
      <c r="A22" s="17" t="s">
        <v>128</v>
      </c>
      <c r="B22" s="17">
        <v>21</v>
      </c>
      <c r="C22" s="6" t="s">
        <v>129</v>
      </c>
      <c r="D22" s="18" t="s">
        <v>129</v>
      </c>
      <c r="E22" s="18" t="s">
        <v>129</v>
      </c>
      <c r="F22" s="19" t="s">
        <v>130</v>
      </c>
      <c r="G22" s="19" t="s">
        <v>131</v>
      </c>
      <c r="H22" s="17">
        <v>18.25</v>
      </c>
      <c r="I22" s="20">
        <f>1</f>
        <v>1</v>
      </c>
      <c r="J22" s="5">
        <v>22</v>
      </c>
      <c r="K22" s="5">
        <v>18.25</v>
      </c>
      <c r="L22" s="6" t="s">
        <v>55</v>
      </c>
    </row>
    <row r="23" spans="1:12" x14ac:dyDescent="0.2">
      <c r="A23" s="17" t="s">
        <v>138</v>
      </c>
      <c r="B23" s="17">
        <v>22</v>
      </c>
      <c r="C23" s="6" t="s">
        <v>139</v>
      </c>
      <c r="D23" s="18" t="s">
        <v>140</v>
      </c>
      <c r="E23" s="18" t="s">
        <v>141</v>
      </c>
      <c r="F23" s="19" t="s">
        <v>142</v>
      </c>
      <c r="G23" s="19" t="s">
        <v>143</v>
      </c>
      <c r="H23" s="17">
        <v>18.559999999999999</v>
      </c>
      <c r="I23" s="20">
        <f>2</f>
        <v>2</v>
      </c>
      <c r="J23" s="5">
        <v>24</v>
      </c>
      <c r="K23" s="5">
        <v>19.53</v>
      </c>
      <c r="L23" s="6" t="s">
        <v>18</v>
      </c>
    </row>
    <row r="24" spans="1:12" x14ac:dyDescent="0.2">
      <c r="A24" s="17" t="s">
        <v>132</v>
      </c>
      <c r="B24" s="17">
        <v>23</v>
      </c>
      <c r="C24" s="6" t="s">
        <v>133</v>
      </c>
      <c r="D24" s="18" t="s">
        <v>134</v>
      </c>
      <c r="E24" s="18" t="s">
        <v>134</v>
      </c>
      <c r="F24" s="19" t="s">
        <v>135</v>
      </c>
      <c r="G24" s="19" t="s">
        <v>136</v>
      </c>
      <c r="H24" s="17">
        <v>19.25</v>
      </c>
      <c r="I24" s="20">
        <f>0</f>
        <v>0</v>
      </c>
      <c r="J24" s="5">
        <v>23</v>
      </c>
      <c r="K24" s="5">
        <v>18.95</v>
      </c>
      <c r="L24" s="6" t="s">
        <v>137</v>
      </c>
    </row>
    <row r="25" spans="1:12" x14ac:dyDescent="0.2">
      <c r="A25" s="17" t="s">
        <v>150</v>
      </c>
      <c r="B25" s="17">
        <v>24</v>
      </c>
      <c r="C25" s="6" t="s">
        <v>151</v>
      </c>
      <c r="D25" s="18" t="s">
        <v>151</v>
      </c>
      <c r="E25" s="18" t="s">
        <v>151</v>
      </c>
      <c r="F25" s="19" t="s">
        <v>152</v>
      </c>
      <c r="G25" s="19" t="s">
        <v>153</v>
      </c>
      <c r="H25" s="17">
        <v>19.52</v>
      </c>
      <c r="I25" s="20">
        <f>2</f>
        <v>2</v>
      </c>
      <c r="J25" s="5">
        <v>26</v>
      </c>
      <c r="K25" s="5">
        <v>20.49</v>
      </c>
      <c r="L25" s="6" t="s">
        <v>18</v>
      </c>
    </row>
    <row r="26" spans="1:12" x14ac:dyDescent="0.2">
      <c r="A26" s="22" t="s">
        <v>144</v>
      </c>
      <c r="B26" s="17">
        <v>25</v>
      </c>
      <c r="C26" s="6" t="s">
        <v>145</v>
      </c>
      <c r="D26" s="18" t="s">
        <v>146</v>
      </c>
      <c r="E26" s="18" t="s">
        <v>147</v>
      </c>
      <c r="F26" s="19" t="s">
        <v>148</v>
      </c>
      <c r="G26" s="19" t="s">
        <v>149</v>
      </c>
      <c r="H26" s="17">
        <v>20.149999999999999</v>
      </c>
      <c r="I26" s="20">
        <f>0</f>
        <v>0</v>
      </c>
      <c r="J26" s="5">
        <v>25</v>
      </c>
      <c r="K26" s="5">
        <v>19.809999999999999</v>
      </c>
      <c r="L26" s="6" t="s">
        <v>137</v>
      </c>
    </row>
    <row r="27" spans="1:12" x14ac:dyDescent="0.2">
      <c r="A27" s="17" t="s">
        <v>123</v>
      </c>
      <c r="B27" s="17">
        <v>26</v>
      </c>
      <c r="C27" s="6" t="s">
        <v>124</v>
      </c>
      <c r="D27" s="18" t="s">
        <v>125</v>
      </c>
      <c r="E27" s="18" t="s">
        <v>125</v>
      </c>
      <c r="F27" s="19" t="s">
        <v>126</v>
      </c>
      <c r="G27" s="19" t="s">
        <v>127</v>
      </c>
      <c r="H27" s="17">
        <v>20.21</v>
      </c>
      <c r="I27" s="21">
        <v>-5</v>
      </c>
      <c r="J27" s="5">
        <v>21</v>
      </c>
      <c r="K27" s="5">
        <v>16.55</v>
      </c>
      <c r="L27" s="6" t="s">
        <v>55</v>
      </c>
    </row>
    <row r="28" spans="1:12" x14ac:dyDescent="0.2">
      <c r="A28" s="17" t="s">
        <v>158</v>
      </c>
      <c r="B28" s="17">
        <v>27</v>
      </c>
      <c r="C28" s="6" t="s">
        <v>159</v>
      </c>
      <c r="D28" s="18" t="s">
        <v>160</v>
      </c>
      <c r="E28" s="18" t="s">
        <v>161</v>
      </c>
      <c r="F28" s="19" t="s">
        <v>162</v>
      </c>
      <c r="G28" s="19" t="s">
        <v>163</v>
      </c>
      <c r="H28" s="17">
        <v>20.45</v>
      </c>
      <c r="I28" s="20">
        <f>1</f>
        <v>1</v>
      </c>
      <c r="J28" s="5">
        <v>28</v>
      </c>
      <c r="K28" s="5">
        <v>21.74</v>
      </c>
      <c r="L28" s="6" t="s">
        <v>18</v>
      </c>
    </row>
    <row r="29" spans="1:12" x14ac:dyDescent="0.2">
      <c r="A29" s="17" t="s">
        <v>170</v>
      </c>
      <c r="B29" s="17">
        <v>28</v>
      </c>
      <c r="C29" s="6" t="s">
        <v>171</v>
      </c>
      <c r="D29" s="18" t="s">
        <v>172</v>
      </c>
      <c r="E29" s="18" t="s">
        <v>173</v>
      </c>
      <c r="F29" s="19" t="s">
        <v>174</v>
      </c>
      <c r="G29" s="19" t="s">
        <v>175</v>
      </c>
      <c r="H29" s="17">
        <v>21.19</v>
      </c>
      <c r="I29" s="20">
        <f>2</f>
        <v>2</v>
      </c>
      <c r="J29" s="5">
        <v>30</v>
      </c>
      <c r="K29" s="5">
        <v>22.06</v>
      </c>
      <c r="L29" s="6" t="s">
        <v>18</v>
      </c>
    </row>
    <row r="30" spans="1:12" x14ac:dyDescent="0.2">
      <c r="A30" s="17" t="s">
        <v>164</v>
      </c>
      <c r="B30" s="17">
        <v>29</v>
      </c>
      <c r="C30" s="6" t="s">
        <v>165</v>
      </c>
      <c r="D30" s="18" t="s">
        <v>166</v>
      </c>
      <c r="E30" s="18" t="s">
        <v>167</v>
      </c>
      <c r="F30" s="19" t="s">
        <v>168</v>
      </c>
      <c r="G30" s="19" t="s">
        <v>169</v>
      </c>
      <c r="H30" s="17">
        <v>22.16</v>
      </c>
      <c r="I30" s="20">
        <f>0</f>
        <v>0</v>
      </c>
      <c r="J30" s="5">
        <v>29</v>
      </c>
      <c r="K30" s="5">
        <v>21.99</v>
      </c>
      <c r="L30" s="6" t="s">
        <v>18</v>
      </c>
    </row>
    <row r="31" spans="1:12" x14ac:dyDescent="0.2">
      <c r="A31" s="17" t="s">
        <v>154</v>
      </c>
      <c r="B31" s="17">
        <v>30</v>
      </c>
      <c r="C31" s="6" t="s">
        <v>155</v>
      </c>
      <c r="D31" s="18" t="s">
        <v>155</v>
      </c>
      <c r="E31" s="18" t="s">
        <v>155</v>
      </c>
      <c r="F31" s="19" t="s">
        <v>156</v>
      </c>
      <c r="G31" s="19" t="s">
        <v>157</v>
      </c>
      <c r="H31" s="17">
        <v>22.26</v>
      </c>
      <c r="I31" s="21">
        <v>-3</v>
      </c>
      <c r="J31" s="5">
        <v>27</v>
      </c>
      <c r="K31" s="5">
        <v>20.81</v>
      </c>
      <c r="L31" s="6" t="s">
        <v>137</v>
      </c>
    </row>
    <row r="32" spans="1:12" x14ac:dyDescent="0.2">
      <c r="A32" s="17" t="s">
        <v>176</v>
      </c>
      <c r="B32" s="17">
        <v>31</v>
      </c>
      <c r="C32" s="6" t="s">
        <v>177</v>
      </c>
      <c r="D32" s="18" t="s">
        <v>178</v>
      </c>
      <c r="E32" s="18" t="s">
        <v>179</v>
      </c>
      <c r="F32" s="19" t="s">
        <v>180</v>
      </c>
      <c r="G32" s="19" t="s">
        <v>181</v>
      </c>
      <c r="H32" s="17">
        <v>22.41</v>
      </c>
      <c r="I32" s="20">
        <f>0</f>
        <v>0</v>
      </c>
      <c r="J32" s="5">
        <v>31</v>
      </c>
      <c r="K32" s="5">
        <v>22.19</v>
      </c>
      <c r="L32" s="6" t="s">
        <v>137</v>
      </c>
    </row>
    <row r="33" spans="1:12" x14ac:dyDescent="0.2">
      <c r="A33" s="17" t="s">
        <v>197</v>
      </c>
      <c r="B33" s="17">
        <v>32</v>
      </c>
      <c r="C33" s="6" t="s">
        <v>198</v>
      </c>
      <c r="D33" s="18" t="s">
        <v>199</v>
      </c>
      <c r="E33" s="18" t="s">
        <v>200</v>
      </c>
      <c r="F33" s="19" t="s">
        <v>311</v>
      </c>
      <c r="G33" s="19" t="s">
        <v>313</v>
      </c>
      <c r="H33" s="17">
        <v>22.64</v>
      </c>
      <c r="I33" s="20">
        <f t="shared" ref="I33:I34" si="3">2</f>
        <v>2</v>
      </c>
      <c r="J33" s="5">
        <v>34</v>
      </c>
      <c r="K33" s="5">
        <v>22.31</v>
      </c>
      <c r="L33" s="6" t="s">
        <v>18</v>
      </c>
    </row>
    <row r="34" spans="1:12" x14ac:dyDescent="0.2">
      <c r="A34" s="17" t="s">
        <v>193</v>
      </c>
      <c r="B34" s="17">
        <v>33</v>
      </c>
      <c r="C34" s="6" t="s">
        <v>194</v>
      </c>
      <c r="D34" s="18" t="s">
        <v>195</v>
      </c>
      <c r="E34" s="18" t="s">
        <v>196</v>
      </c>
      <c r="F34" s="19" t="s">
        <v>319</v>
      </c>
      <c r="G34" s="19" t="s">
        <v>320</v>
      </c>
      <c r="H34" s="17">
        <v>22.67</v>
      </c>
      <c r="I34" s="20">
        <f t="shared" si="3"/>
        <v>2</v>
      </c>
      <c r="J34" s="5">
        <v>35</v>
      </c>
      <c r="K34" s="5">
        <v>23.58</v>
      </c>
      <c r="L34" s="6" t="s">
        <v>18</v>
      </c>
    </row>
    <row r="35" spans="1:12" x14ac:dyDescent="0.2">
      <c r="A35" s="17" t="s">
        <v>182</v>
      </c>
      <c r="B35" s="17">
        <v>34</v>
      </c>
      <c r="C35" s="6" t="s">
        <v>183</v>
      </c>
      <c r="D35" s="18" t="s">
        <v>183</v>
      </c>
      <c r="E35" s="18" t="s">
        <v>184</v>
      </c>
      <c r="F35" s="19" t="s">
        <v>185</v>
      </c>
      <c r="G35" s="19" t="s">
        <v>186</v>
      </c>
      <c r="H35" s="17">
        <v>22.92</v>
      </c>
      <c r="I35" s="21">
        <v>-2</v>
      </c>
      <c r="J35" s="5">
        <v>32</v>
      </c>
      <c r="K35" s="5">
        <v>22.21</v>
      </c>
      <c r="L35" s="6" t="s">
        <v>18</v>
      </c>
    </row>
    <row r="36" spans="1:12" x14ac:dyDescent="0.2">
      <c r="A36" s="17" t="s">
        <v>217</v>
      </c>
      <c r="B36" s="17">
        <v>35</v>
      </c>
      <c r="C36" s="6" t="s">
        <v>218</v>
      </c>
      <c r="D36" s="18" t="s">
        <v>219</v>
      </c>
      <c r="E36" s="18" t="s">
        <v>220</v>
      </c>
      <c r="F36" s="19" t="s">
        <v>300</v>
      </c>
      <c r="G36" s="19" t="s">
        <v>301</v>
      </c>
      <c r="H36" s="17">
        <v>22.93</v>
      </c>
      <c r="I36" s="21">
        <v>-2</v>
      </c>
      <c r="J36" s="5">
        <v>33</v>
      </c>
      <c r="K36" s="5">
        <v>22.23</v>
      </c>
      <c r="L36" s="6" t="s">
        <v>18</v>
      </c>
    </row>
    <row r="37" spans="1:12" x14ac:dyDescent="0.2">
      <c r="A37" s="17" t="s">
        <v>213</v>
      </c>
      <c r="B37" s="17">
        <v>36</v>
      </c>
      <c r="C37" s="6" t="s">
        <v>214</v>
      </c>
      <c r="D37" s="18" t="s">
        <v>215</v>
      </c>
      <c r="E37" s="18" t="s">
        <v>216</v>
      </c>
      <c r="F37" s="19" t="s">
        <v>381</v>
      </c>
      <c r="G37" s="19" t="s">
        <v>386</v>
      </c>
      <c r="H37" s="17">
        <v>23.22</v>
      </c>
      <c r="I37" s="20">
        <f>3</f>
        <v>3</v>
      </c>
      <c r="J37" s="5">
        <v>39</v>
      </c>
      <c r="K37" s="5">
        <v>24.74</v>
      </c>
      <c r="L37" s="6" t="s">
        <v>61</v>
      </c>
    </row>
    <row r="38" spans="1:12" x14ac:dyDescent="0.2">
      <c r="A38" s="17" t="s">
        <v>207</v>
      </c>
      <c r="B38" s="17">
        <v>37</v>
      </c>
      <c r="C38" s="6" t="s">
        <v>208</v>
      </c>
      <c r="D38" s="18" t="s">
        <v>209</v>
      </c>
      <c r="E38" s="18" t="s">
        <v>209</v>
      </c>
      <c r="F38" s="19" t="s">
        <v>356</v>
      </c>
      <c r="G38" s="19" t="s">
        <v>357</v>
      </c>
      <c r="H38" s="17">
        <v>23.23</v>
      </c>
      <c r="I38" s="20">
        <f>0</f>
        <v>0</v>
      </c>
      <c r="J38" s="5">
        <v>37</v>
      </c>
      <c r="K38" s="5">
        <v>24.63</v>
      </c>
      <c r="L38" s="6" t="s">
        <v>18</v>
      </c>
    </row>
    <row r="39" spans="1:12" x14ac:dyDescent="0.2">
      <c r="A39" s="17" t="s">
        <v>221</v>
      </c>
      <c r="B39" s="17">
        <v>38</v>
      </c>
      <c r="C39" s="6" t="s">
        <v>222</v>
      </c>
      <c r="D39" s="18" t="s">
        <v>222</v>
      </c>
      <c r="E39" s="18" t="s">
        <v>222</v>
      </c>
      <c r="F39" s="19" t="s">
        <v>323</v>
      </c>
      <c r="G39" s="19" t="s">
        <v>325</v>
      </c>
      <c r="H39" s="17">
        <v>23.47</v>
      </c>
      <c r="I39" s="21">
        <v>-2</v>
      </c>
      <c r="J39" s="5">
        <v>36</v>
      </c>
      <c r="K39" s="5">
        <v>24.53</v>
      </c>
      <c r="L39" s="6" t="s">
        <v>137</v>
      </c>
    </row>
    <row r="40" spans="1:12" x14ac:dyDescent="0.2">
      <c r="A40" s="17" t="s">
        <v>247</v>
      </c>
      <c r="B40" s="17">
        <v>39</v>
      </c>
      <c r="C40" s="6" t="s">
        <v>248</v>
      </c>
      <c r="D40" s="18" t="s">
        <v>248</v>
      </c>
      <c r="E40" s="18" t="s">
        <v>249</v>
      </c>
      <c r="F40" s="19" t="s">
        <v>413</v>
      </c>
      <c r="G40" s="19" t="s">
        <v>414</v>
      </c>
      <c r="H40" s="17">
        <v>23.56</v>
      </c>
      <c r="I40" s="20">
        <f>5</f>
        <v>5</v>
      </c>
      <c r="J40" s="5">
        <v>44</v>
      </c>
      <c r="K40" s="5">
        <v>25.09</v>
      </c>
      <c r="L40" s="6" t="s">
        <v>137</v>
      </c>
    </row>
    <row r="41" spans="1:12" x14ac:dyDescent="0.2">
      <c r="A41" s="17" t="s">
        <v>201</v>
      </c>
      <c r="B41" s="17">
        <v>40</v>
      </c>
      <c r="C41" s="6" t="s">
        <v>202</v>
      </c>
      <c r="D41" s="18" t="s">
        <v>203</v>
      </c>
      <c r="E41" s="18" t="s">
        <v>204</v>
      </c>
      <c r="F41" s="19" t="s">
        <v>391</v>
      </c>
      <c r="G41" s="19" t="s">
        <v>392</v>
      </c>
      <c r="H41" s="17">
        <v>23.57</v>
      </c>
      <c r="I41" s="20">
        <f>0</f>
        <v>0</v>
      </c>
      <c r="J41" s="5">
        <v>40</v>
      </c>
      <c r="K41" s="5">
        <v>24.89</v>
      </c>
      <c r="L41" s="6" t="s">
        <v>18</v>
      </c>
    </row>
    <row r="42" spans="1:12" x14ac:dyDescent="0.2">
      <c r="A42" s="17" t="s">
        <v>239</v>
      </c>
      <c r="B42" s="17">
        <v>41</v>
      </c>
      <c r="C42" s="6" t="s">
        <v>240</v>
      </c>
      <c r="D42" s="18" t="s">
        <v>241</v>
      </c>
      <c r="E42" s="18" t="s">
        <v>242</v>
      </c>
      <c r="F42" s="19" t="s">
        <v>408</v>
      </c>
      <c r="G42" s="19" t="s">
        <v>409</v>
      </c>
      <c r="H42" s="17">
        <v>23.69</v>
      </c>
      <c r="I42" s="20">
        <f>2</f>
        <v>2</v>
      </c>
      <c r="J42" s="5">
        <v>43</v>
      </c>
      <c r="K42" s="5">
        <v>24.98</v>
      </c>
      <c r="L42" s="6" t="s">
        <v>18</v>
      </c>
    </row>
    <row r="43" spans="1:12" x14ac:dyDescent="0.2">
      <c r="A43" s="17" t="s">
        <v>227</v>
      </c>
      <c r="B43" s="17">
        <v>42</v>
      </c>
      <c r="C43" s="6" t="s">
        <v>228</v>
      </c>
      <c r="D43" s="18" t="s">
        <v>229</v>
      </c>
      <c r="E43" s="18" t="s">
        <v>230</v>
      </c>
      <c r="F43" s="19" t="s">
        <v>396</v>
      </c>
      <c r="G43" s="19" t="s">
        <v>397</v>
      </c>
      <c r="H43" s="17">
        <v>23.7</v>
      </c>
      <c r="I43" s="21">
        <v>-1</v>
      </c>
      <c r="J43" s="5">
        <v>41</v>
      </c>
      <c r="K43" s="5">
        <v>24.94</v>
      </c>
      <c r="L43" s="6" t="s">
        <v>55</v>
      </c>
    </row>
    <row r="44" spans="1:12" x14ac:dyDescent="0.2">
      <c r="A44" s="17" t="s">
        <v>223</v>
      </c>
      <c r="B44" s="17">
        <v>43</v>
      </c>
      <c r="C44" s="6" t="s">
        <v>224</v>
      </c>
      <c r="D44" s="18" t="s">
        <v>225</v>
      </c>
      <c r="E44" s="18" t="s">
        <v>226</v>
      </c>
      <c r="F44" s="19" t="s">
        <v>402</v>
      </c>
      <c r="G44" s="19" t="s">
        <v>403</v>
      </c>
      <c r="H44" s="17">
        <v>23.76</v>
      </c>
      <c r="I44" s="21">
        <v>-1</v>
      </c>
      <c r="J44" s="5">
        <v>42</v>
      </c>
      <c r="K44" s="5">
        <v>24.98</v>
      </c>
      <c r="L44" s="6" t="s">
        <v>55</v>
      </c>
    </row>
    <row r="45" spans="1:12" x14ac:dyDescent="0.2">
      <c r="A45" s="17" t="s">
        <v>205</v>
      </c>
      <c r="B45" s="17">
        <v>44</v>
      </c>
      <c r="C45" s="6" t="s">
        <v>206</v>
      </c>
      <c r="D45" s="18" t="s">
        <v>206</v>
      </c>
      <c r="E45" s="18" t="s">
        <v>206</v>
      </c>
      <c r="F45" s="19" t="s">
        <v>469</v>
      </c>
      <c r="G45" s="19" t="s">
        <v>470</v>
      </c>
      <c r="H45" s="17">
        <v>23.78</v>
      </c>
      <c r="I45" s="20">
        <f>6</f>
        <v>6</v>
      </c>
      <c r="J45" s="5">
        <v>50</v>
      </c>
      <c r="K45" s="5">
        <v>26.04</v>
      </c>
      <c r="L45" s="6" t="s">
        <v>61</v>
      </c>
    </row>
    <row r="46" spans="1:12" x14ac:dyDescent="0.2">
      <c r="A46" s="17" t="s">
        <v>235</v>
      </c>
      <c r="B46" s="17">
        <v>45</v>
      </c>
      <c r="C46" s="6" t="s">
        <v>236</v>
      </c>
      <c r="D46" s="18" t="s">
        <v>237</v>
      </c>
      <c r="E46" s="18" t="s">
        <v>238</v>
      </c>
      <c r="F46" s="19" t="s">
        <v>455</v>
      </c>
      <c r="G46" s="19" t="s">
        <v>456</v>
      </c>
      <c r="H46" s="17">
        <v>23.85</v>
      </c>
      <c r="I46" s="20">
        <f>3</f>
        <v>3</v>
      </c>
      <c r="J46" s="5">
        <v>48</v>
      </c>
      <c r="K46" s="5">
        <v>25.69</v>
      </c>
      <c r="L46" s="6" t="s">
        <v>61</v>
      </c>
    </row>
    <row r="47" spans="1:12" x14ac:dyDescent="0.2">
      <c r="A47" s="17" t="s">
        <v>262</v>
      </c>
      <c r="B47" s="17">
        <v>46</v>
      </c>
      <c r="C47" s="6" t="s">
        <v>263</v>
      </c>
      <c r="D47" s="18" t="s">
        <v>264</v>
      </c>
      <c r="E47" s="18" t="s">
        <v>265</v>
      </c>
      <c r="F47" s="19" t="s">
        <v>371</v>
      </c>
      <c r="G47" s="19" t="s">
        <v>372</v>
      </c>
      <c r="H47" s="17">
        <v>23.93</v>
      </c>
      <c r="I47" s="21">
        <v>-8</v>
      </c>
      <c r="J47" s="5">
        <v>38</v>
      </c>
      <c r="K47" s="5">
        <v>24.7</v>
      </c>
      <c r="L47" s="6" t="s">
        <v>55</v>
      </c>
    </row>
    <row r="48" spans="1:12" x14ac:dyDescent="0.2">
      <c r="A48" s="17" t="s">
        <v>254</v>
      </c>
      <c r="B48" s="17">
        <v>47</v>
      </c>
      <c r="C48" s="6" t="s">
        <v>255</v>
      </c>
      <c r="D48" s="18" t="s">
        <v>256</v>
      </c>
      <c r="E48" s="18" t="s">
        <v>256</v>
      </c>
      <c r="F48" s="19" t="s">
        <v>461</v>
      </c>
      <c r="G48" s="19" t="s">
        <v>462</v>
      </c>
      <c r="H48" s="17">
        <v>23.99</v>
      </c>
      <c r="I48" s="20">
        <f>2</f>
        <v>2</v>
      </c>
      <c r="J48" s="5">
        <v>49</v>
      </c>
      <c r="K48" s="5">
        <v>25.81</v>
      </c>
      <c r="L48" s="6" t="s">
        <v>137</v>
      </c>
    </row>
    <row r="49" spans="1:12" x14ac:dyDescent="0.2">
      <c r="A49" s="17" t="s">
        <v>231</v>
      </c>
      <c r="B49" s="17">
        <v>48</v>
      </c>
      <c r="C49" s="6" t="s">
        <v>232</v>
      </c>
      <c r="D49" s="18" t="s">
        <v>233</v>
      </c>
      <c r="E49" s="18" t="s">
        <v>234</v>
      </c>
      <c r="F49" s="19" t="s">
        <v>450</v>
      </c>
      <c r="G49" s="19" t="s">
        <v>451</v>
      </c>
      <c r="H49" s="17">
        <v>25.91</v>
      </c>
      <c r="I49" s="21">
        <v>-1</v>
      </c>
      <c r="J49" s="5">
        <v>47</v>
      </c>
      <c r="K49" s="5">
        <v>25.67</v>
      </c>
      <c r="L49" s="6" t="s">
        <v>18</v>
      </c>
    </row>
    <row r="50" spans="1:12" x14ac:dyDescent="0.2">
      <c r="A50" s="17" t="s">
        <v>268</v>
      </c>
      <c r="B50" s="17">
        <v>49</v>
      </c>
      <c r="C50" s="6" t="s">
        <v>269</v>
      </c>
      <c r="D50" s="18" t="s">
        <v>269</v>
      </c>
      <c r="E50" s="18" t="s">
        <v>269</v>
      </c>
      <c r="F50" s="19" t="s">
        <v>474</v>
      </c>
      <c r="G50" s="19" t="s">
        <v>475</v>
      </c>
      <c r="H50" s="17">
        <v>26.63</v>
      </c>
      <c r="I50" s="20">
        <f>2</f>
        <v>2</v>
      </c>
      <c r="J50" s="5">
        <v>51</v>
      </c>
      <c r="K50" s="5">
        <v>26.63</v>
      </c>
      <c r="L50" s="6" t="s">
        <v>61</v>
      </c>
    </row>
    <row r="51" spans="1:12" x14ac:dyDescent="0.2">
      <c r="A51" s="17" t="s">
        <v>257</v>
      </c>
      <c r="B51" s="17">
        <v>50</v>
      </c>
      <c r="C51" s="6" t="s">
        <v>258</v>
      </c>
      <c r="D51" s="18" t="s">
        <v>258</v>
      </c>
      <c r="E51" s="18" t="s">
        <v>258</v>
      </c>
      <c r="F51" s="19" t="s">
        <v>434</v>
      </c>
      <c r="G51" s="19" t="s">
        <v>436</v>
      </c>
      <c r="H51" s="17">
        <v>27.27</v>
      </c>
      <c r="I51" s="21">
        <v>-5</v>
      </c>
      <c r="J51" s="5">
        <v>45</v>
      </c>
      <c r="K51" s="5">
        <v>25.41</v>
      </c>
      <c r="L51" s="6" t="s">
        <v>55</v>
      </c>
    </row>
    <row r="52" spans="1:12" x14ac:dyDescent="0.2">
      <c r="A52" s="17" t="s">
        <v>210</v>
      </c>
      <c r="B52" s="17">
        <v>51</v>
      </c>
      <c r="C52" s="6" t="s">
        <v>211</v>
      </c>
      <c r="D52" s="18" t="s">
        <v>212</v>
      </c>
      <c r="E52" s="18" t="s">
        <v>212</v>
      </c>
      <c r="F52" s="19" t="s">
        <v>444</v>
      </c>
      <c r="G52" s="19" t="s">
        <v>445</v>
      </c>
      <c r="H52" s="17">
        <v>27.31</v>
      </c>
      <c r="I52" s="21">
        <v>-5</v>
      </c>
      <c r="J52" s="5">
        <v>46</v>
      </c>
      <c r="K52" s="5">
        <v>25.65</v>
      </c>
      <c r="L52" s="6" t="s">
        <v>61</v>
      </c>
    </row>
    <row r="53" spans="1:12" x14ac:dyDescent="0.2">
      <c r="A53" s="17" t="s">
        <v>274</v>
      </c>
      <c r="B53" s="17">
        <v>52</v>
      </c>
      <c r="C53" s="6" t="s">
        <v>275</v>
      </c>
      <c r="D53" s="18" t="s">
        <v>276</v>
      </c>
      <c r="E53" s="18" t="s">
        <v>277</v>
      </c>
      <c r="F53" s="19" t="s">
        <v>481</v>
      </c>
      <c r="G53" s="19" t="s">
        <v>482</v>
      </c>
      <c r="H53" s="17">
        <v>27.41</v>
      </c>
      <c r="I53" s="20">
        <f t="shared" ref="I53:I56" si="4">0</f>
        <v>0</v>
      </c>
      <c r="J53" s="5">
        <v>52</v>
      </c>
      <c r="K53" s="5">
        <v>27.18</v>
      </c>
      <c r="L53" s="6" t="s">
        <v>55</v>
      </c>
    </row>
    <row r="54" spans="1:12" x14ac:dyDescent="0.2">
      <c r="A54" s="17" t="s">
        <v>243</v>
      </c>
      <c r="B54" s="17">
        <v>53</v>
      </c>
      <c r="C54" s="6" t="s">
        <v>244</v>
      </c>
      <c r="D54" s="18" t="s">
        <v>245</v>
      </c>
      <c r="E54" s="18" t="s">
        <v>246</v>
      </c>
      <c r="F54" s="19" t="s">
        <v>489</v>
      </c>
      <c r="G54" s="19" t="s">
        <v>491</v>
      </c>
      <c r="H54" s="17">
        <v>27.5</v>
      </c>
      <c r="I54" s="20">
        <f t="shared" si="4"/>
        <v>0</v>
      </c>
      <c r="J54" s="5">
        <v>53</v>
      </c>
      <c r="K54" s="5">
        <v>27.5</v>
      </c>
      <c r="L54" s="6" t="s">
        <v>61</v>
      </c>
    </row>
    <row r="55" spans="1:12" x14ac:dyDescent="0.2">
      <c r="A55" s="17" t="s">
        <v>266</v>
      </c>
      <c r="B55" s="17">
        <v>54</v>
      </c>
      <c r="C55" s="6" t="s">
        <v>267</v>
      </c>
      <c r="D55" s="18" t="s">
        <v>267</v>
      </c>
      <c r="E55" s="18" t="s">
        <v>267</v>
      </c>
      <c r="F55" s="19" t="s">
        <v>495</v>
      </c>
      <c r="G55" s="19" t="s">
        <v>496</v>
      </c>
      <c r="H55" s="17">
        <v>27.68</v>
      </c>
      <c r="I55" s="20">
        <f t="shared" si="4"/>
        <v>0</v>
      </c>
      <c r="J55" s="5">
        <v>54</v>
      </c>
      <c r="K55" s="5">
        <v>27.76</v>
      </c>
      <c r="L55" s="6" t="s">
        <v>137</v>
      </c>
    </row>
    <row r="56" spans="1:12" x14ac:dyDescent="0.2">
      <c r="A56" s="17" t="s">
        <v>282</v>
      </c>
      <c r="B56" s="17">
        <v>55</v>
      </c>
      <c r="C56" s="6" t="s">
        <v>283</v>
      </c>
      <c r="D56" s="18" t="s">
        <v>284</v>
      </c>
      <c r="E56" s="18" t="s">
        <v>285</v>
      </c>
      <c r="F56" s="19" t="s">
        <v>505</v>
      </c>
      <c r="G56" s="19" t="s">
        <v>506</v>
      </c>
      <c r="H56" s="17">
        <v>27.9</v>
      </c>
      <c r="I56" s="20">
        <f t="shared" si="4"/>
        <v>0</v>
      </c>
      <c r="J56" s="5">
        <v>55</v>
      </c>
      <c r="K56" s="5">
        <v>27.9</v>
      </c>
      <c r="L56" s="6" t="s">
        <v>61</v>
      </c>
    </row>
    <row r="57" spans="1:12" x14ac:dyDescent="0.2">
      <c r="A57" s="17" t="s">
        <v>270</v>
      </c>
      <c r="B57" s="17">
        <v>56</v>
      </c>
      <c r="C57" s="6" t="s">
        <v>271</v>
      </c>
      <c r="D57" s="18" t="s">
        <v>272</v>
      </c>
      <c r="E57" s="18" t="s">
        <v>273</v>
      </c>
      <c r="F57" s="19" t="s">
        <v>525</v>
      </c>
      <c r="G57" s="19" t="s">
        <v>526</v>
      </c>
      <c r="H57" s="17">
        <v>28</v>
      </c>
      <c r="I57" s="20">
        <f>2</f>
        <v>2</v>
      </c>
      <c r="J57" s="5">
        <v>58</v>
      </c>
      <c r="K57" s="5">
        <v>28.46</v>
      </c>
      <c r="L57" s="6" t="s">
        <v>137</v>
      </c>
    </row>
    <row r="58" spans="1:12" x14ac:dyDescent="0.2">
      <c r="A58" s="17" t="s">
        <v>298</v>
      </c>
      <c r="B58" s="17">
        <v>57</v>
      </c>
      <c r="C58" s="6" t="s">
        <v>299</v>
      </c>
      <c r="D58" s="18" t="s">
        <v>299</v>
      </c>
      <c r="E58" s="18" t="s">
        <v>299</v>
      </c>
      <c r="F58" s="19" t="s">
        <v>600</v>
      </c>
      <c r="G58" s="19" t="s">
        <v>601</v>
      </c>
      <c r="H58" s="17">
        <v>28.25</v>
      </c>
      <c r="I58" s="20">
        <f>9</f>
        <v>9</v>
      </c>
      <c r="J58" s="5">
        <v>66</v>
      </c>
      <c r="K58" s="5">
        <v>29.26</v>
      </c>
      <c r="L58" s="6" t="s">
        <v>137</v>
      </c>
    </row>
    <row r="59" spans="1:12" x14ac:dyDescent="0.2">
      <c r="A59" s="17" t="s">
        <v>294</v>
      </c>
      <c r="B59" s="17">
        <v>58</v>
      </c>
      <c r="C59" s="6" t="s">
        <v>295</v>
      </c>
      <c r="D59" s="18" t="s">
        <v>296</v>
      </c>
      <c r="E59" s="18" t="s">
        <v>297</v>
      </c>
      <c r="F59" s="19" t="s">
        <v>578</v>
      </c>
      <c r="G59" s="19" t="s">
        <v>580</v>
      </c>
      <c r="H59" s="17">
        <v>28.51</v>
      </c>
      <c r="I59" s="20">
        <f t="shared" ref="I59:I60" si="5">5</f>
        <v>5</v>
      </c>
      <c r="J59" s="5">
        <v>63</v>
      </c>
      <c r="K59" s="5">
        <v>29.02</v>
      </c>
      <c r="L59" s="6" t="s">
        <v>18</v>
      </c>
    </row>
    <row r="60" spans="1:12" x14ac:dyDescent="0.2">
      <c r="A60" s="17" t="s">
        <v>321</v>
      </c>
      <c r="B60" s="17">
        <v>59</v>
      </c>
      <c r="C60" s="6" t="s">
        <v>322</v>
      </c>
      <c r="D60" s="18" t="s">
        <v>324</v>
      </c>
      <c r="E60" s="18" t="s">
        <v>326</v>
      </c>
      <c r="F60" s="19" t="s">
        <v>585</v>
      </c>
      <c r="G60" s="19" t="s">
        <v>586</v>
      </c>
      <c r="H60" s="17">
        <v>28.51</v>
      </c>
      <c r="I60" s="20">
        <f t="shared" si="5"/>
        <v>5</v>
      </c>
      <c r="J60" s="5">
        <v>64</v>
      </c>
      <c r="K60" s="5">
        <v>29.03</v>
      </c>
      <c r="L60" s="6" t="s">
        <v>18</v>
      </c>
    </row>
    <row r="61" spans="1:12" x14ac:dyDescent="0.2">
      <c r="A61" s="17" t="s">
        <v>290</v>
      </c>
      <c r="B61" s="17">
        <v>60</v>
      </c>
      <c r="C61" s="6" t="s">
        <v>291</v>
      </c>
      <c r="D61" s="18" t="s">
        <v>292</v>
      </c>
      <c r="E61" s="18" t="s">
        <v>292</v>
      </c>
      <c r="F61" s="19" t="s">
        <v>537</v>
      </c>
      <c r="G61" s="19" t="s">
        <v>538</v>
      </c>
      <c r="H61" s="17">
        <v>28.59</v>
      </c>
      <c r="I61" s="20">
        <f t="shared" ref="I61:I62" si="6">0</f>
        <v>0</v>
      </c>
      <c r="J61" s="5">
        <v>60</v>
      </c>
      <c r="K61" s="5">
        <v>28.98</v>
      </c>
      <c r="L61" s="6" t="s">
        <v>293</v>
      </c>
    </row>
    <row r="62" spans="1:12" x14ac:dyDescent="0.2">
      <c r="A62" s="17" t="s">
        <v>362</v>
      </c>
      <c r="B62" s="17">
        <v>61</v>
      </c>
      <c r="C62" s="6" t="s">
        <v>364</v>
      </c>
      <c r="D62" s="18" t="s">
        <v>365</v>
      </c>
      <c r="E62" s="18" t="s">
        <v>365</v>
      </c>
      <c r="F62" s="19" t="s">
        <v>564</v>
      </c>
      <c r="G62" s="19" t="s">
        <v>565</v>
      </c>
      <c r="H62" s="17">
        <v>28.6</v>
      </c>
      <c r="I62" s="20">
        <f t="shared" si="6"/>
        <v>0</v>
      </c>
      <c r="J62" s="5">
        <v>61</v>
      </c>
      <c r="K62" s="5">
        <v>28.98</v>
      </c>
      <c r="L62" s="6" t="s">
        <v>293</v>
      </c>
    </row>
    <row r="63" spans="1:12" x14ac:dyDescent="0.2">
      <c r="A63" s="17" t="s">
        <v>278</v>
      </c>
      <c r="B63" s="17">
        <v>62</v>
      </c>
      <c r="C63" s="6" t="s">
        <v>279</v>
      </c>
      <c r="D63" s="18" t="s">
        <v>280</v>
      </c>
      <c r="E63" s="18" t="s">
        <v>281</v>
      </c>
      <c r="F63" s="19" t="s">
        <v>530</v>
      </c>
      <c r="G63" s="19" t="s">
        <v>531</v>
      </c>
      <c r="H63" s="17">
        <v>28.65</v>
      </c>
      <c r="I63" s="21">
        <v>-3</v>
      </c>
      <c r="J63" s="5">
        <v>59</v>
      </c>
      <c r="K63" s="5">
        <v>28.89</v>
      </c>
      <c r="L63" s="6" t="s">
        <v>18</v>
      </c>
    </row>
    <row r="64" spans="1:12" x14ac:dyDescent="0.2">
      <c r="A64" s="17" t="s">
        <v>387</v>
      </c>
      <c r="B64" s="17">
        <v>63</v>
      </c>
      <c r="C64" s="6" t="s">
        <v>388</v>
      </c>
      <c r="D64" s="18" t="s">
        <v>388</v>
      </c>
      <c r="E64" s="18" t="s">
        <v>388</v>
      </c>
      <c r="F64" s="19" t="s">
        <v>619</v>
      </c>
      <c r="G64" s="19" t="s">
        <v>621</v>
      </c>
      <c r="H64" s="17">
        <v>28.66</v>
      </c>
      <c r="I64" s="20">
        <f>6</f>
        <v>6</v>
      </c>
      <c r="J64" s="5">
        <v>69</v>
      </c>
      <c r="K64" s="5">
        <v>29.41</v>
      </c>
      <c r="L64" s="6" t="s">
        <v>137</v>
      </c>
    </row>
    <row r="65" spans="1:12" x14ac:dyDescent="0.2">
      <c r="A65" s="17" t="s">
        <v>259</v>
      </c>
      <c r="B65" s="17">
        <v>64</v>
      </c>
      <c r="C65" s="6" t="s">
        <v>260</v>
      </c>
      <c r="D65" s="18" t="s">
        <v>261</v>
      </c>
      <c r="E65" s="18" t="s">
        <v>261</v>
      </c>
      <c r="F65" s="19" t="s">
        <v>520</v>
      </c>
      <c r="G65" s="19" t="s">
        <v>521</v>
      </c>
      <c r="H65" s="17">
        <v>28.78</v>
      </c>
      <c r="I65" s="21">
        <v>-7</v>
      </c>
      <c r="J65" s="5">
        <v>57</v>
      </c>
      <c r="K65" s="5">
        <v>28.3</v>
      </c>
      <c r="L65" s="6" t="s">
        <v>61</v>
      </c>
    </row>
    <row r="66" spans="1:12" x14ac:dyDescent="0.2">
      <c r="A66" s="17" t="s">
        <v>340</v>
      </c>
      <c r="B66" s="17">
        <v>65</v>
      </c>
      <c r="C66" s="6" t="s">
        <v>341</v>
      </c>
      <c r="D66" s="18" t="s">
        <v>342</v>
      </c>
      <c r="E66" s="18" t="s">
        <v>343</v>
      </c>
      <c r="F66" s="19" t="s">
        <v>594</v>
      </c>
      <c r="G66" s="19" t="s">
        <v>595</v>
      </c>
      <c r="H66" s="17">
        <v>28.8</v>
      </c>
      <c r="I66" s="20">
        <f>0</f>
        <v>0</v>
      </c>
      <c r="J66" s="5">
        <v>65</v>
      </c>
      <c r="K66" s="5">
        <v>29.08</v>
      </c>
      <c r="L66" s="6" t="s">
        <v>18</v>
      </c>
    </row>
    <row r="67" spans="1:12" x14ac:dyDescent="0.2">
      <c r="A67" s="17" t="s">
        <v>310</v>
      </c>
      <c r="B67" s="17">
        <v>66</v>
      </c>
      <c r="C67" s="6" t="s">
        <v>312</v>
      </c>
      <c r="D67" s="18" t="s">
        <v>314</v>
      </c>
      <c r="E67" s="18" t="s">
        <v>315</v>
      </c>
      <c r="F67" s="19" t="s">
        <v>606</v>
      </c>
      <c r="G67" s="19" t="s">
        <v>607</v>
      </c>
      <c r="H67" s="17">
        <v>28.86</v>
      </c>
      <c r="I67" s="20">
        <f>1</f>
        <v>1</v>
      </c>
      <c r="J67" s="5">
        <v>67</v>
      </c>
      <c r="K67" s="5">
        <v>29.36</v>
      </c>
      <c r="L67" s="6" t="s">
        <v>55</v>
      </c>
    </row>
    <row r="68" spans="1:12" x14ac:dyDescent="0.2">
      <c r="A68" s="17" t="s">
        <v>421</v>
      </c>
      <c r="B68" s="17">
        <v>67</v>
      </c>
      <c r="C68" s="6" t="s">
        <v>422</v>
      </c>
      <c r="D68" s="18" t="s">
        <v>423</v>
      </c>
      <c r="E68" s="18" t="s">
        <v>424</v>
      </c>
      <c r="F68" s="19" t="s">
        <v>709</v>
      </c>
      <c r="G68" s="19" t="s">
        <v>709</v>
      </c>
      <c r="H68" s="17">
        <v>28.9</v>
      </c>
      <c r="I68" s="20">
        <f>13</f>
        <v>13</v>
      </c>
      <c r="J68" s="5">
        <v>80</v>
      </c>
      <c r="K68" s="5">
        <v>29.81</v>
      </c>
      <c r="L68" s="6" t="s">
        <v>55</v>
      </c>
    </row>
    <row r="69" spans="1:12" x14ac:dyDescent="0.2">
      <c r="A69" s="17" t="s">
        <v>373</v>
      </c>
      <c r="B69" s="17">
        <v>68</v>
      </c>
      <c r="C69" s="6" t="s">
        <v>374</v>
      </c>
      <c r="D69" s="18" t="s">
        <v>375</v>
      </c>
      <c r="E69" s="18" t="s">
        <v>376</v>
      </c>
      <c r="F69" s="19" t="s">
        <v>634</v>
      </c>
      <c r="G69" s="19" t="s">
        <v>636</v>
      </c>
      <c r="H69" s="17">
        <v>28.94</v>
      </c>
      <c r="I69" s="20">
        <f>3</f>
        <v>3</v>
      </c>
      <c r="J69" s="5">
        <v>71</v>
      </c>
      <c r="K69" s="5">
        <v>29.52</v>
      </c>
      <c r="L69" s="6" t="s">
        <v>137</v>
      </c>
    </row>
    <row r="70" spans="1:12" x14ac:dyDescent="0.2">
      <c r="A70" s="17" t="s">
        <v>302</v>
      </c>
      <c r="B70" s="17">
        <v>69</v>
      </c>
      <c r="C70" s="6" t="s">
        <v>303</v>
      </c>
      <c r="D70" s="18" t="s">
        <v>303</v>
      </c>
      <c r="E70" s="18" t="s">
        <v>304</v>
      </c>
      <c r="F70" s="19" t="s">
        <v>614</v>
      </c>
      <c r="G70" s="19" t="s">
        <v>615</v>
      </c>
      <c r="H70" s="17">
        <v>29.32</v>
      </c>
      <c r="I70" s="21">
        <v>-1</v>
      </c>
      <c r="J70" s="5">
        <v>68</v>
      </c>
      <c r="K70" s="5">
        <v>29.36</v>
      </c>
      <c r="L70" s="6" t="s">
        <v>137</v>
      </c>
    </row>
    <row r="71" spans="1:12" x14ac:dyDescent="0.2">
      <c r="A71" s="17" t="s">
        <v>354</v>
      </c>
      <c r="B71" s="17">
        <v>70</v>
      </c>
      <c r="C71" s="6" t="s">
        <v>355</v>
      </c>
      <c r="D71" s="18" t="s">
        <v>355</v>
      </c>
      <c r="E71" s="18" t="s">
        <v>355</v>
      </c>
      <c r="F71" s="19" t="s">
        <v>674</v>
      </c>
      <c r="G71" s="19" t="s">
        <v>676</v>
      </c>
      <c r="H71" s="17">
        <v>29.33</v>
      </c>
      <c r="I71" s="20">
        <f t="shared" ref="I71:I72" si="7">5</f>
        <v>5</v>
      </c>
      <c r="J71" s="5">
        <v>75</v>
      </c>
      <c r="K71" s="5">
        <v>29.68</v>
      </c>
      <c r="L71" s="6" t="s">
        <v>18</v>
      </c>
    </row>
    <row r="72" spans="1:12" x14ac:dyDescent="0.2">
      <c r="A72" s="17" t="s">
        <v>389</v>
      </c>
      <c r="B72" s="17">
        <v>71</v>
      </c>
      <c r="C72" s="6" t="s">
        <v>390</v>
      </c>
      <c r="D72" s="18" t="s">
        <v>390</v>
      </c>
      <c r="E72" s="18" t="s">
        <v>390</v>
      </c>
      <c r="F72" s="19" t="s">
        <v>682</v>
      </c>
      <c r="G72" s="19" t="s">
        <v>683</v>
      </c>
      <c r="H72" s="17">
        <v>29.33</v>
      </c>
      <c r="I72" s="20">
        <f t="shared" si="7"/>
        <v>5</v>
      </c>
      <c r="J72" s="5">
        <v>76</v>
      </c>
      <c r="K72" s="5">
        <v>29.69</v>
      </c>
      <c r="L72" s="6" t="s">
        <v>137</v>
      </c>
    </row>
    <row r="73" spans="1:12" x14ac:dyDescent="0.2">
      <c r="A73" s="17" t="s">
        <v>432</v>
      </c>
      <c r="B73" s="17">
        <v>72</v>
      </c>
      <c r="C73" s="6" t="s">
        <v>433</v>
      </c>
      <c r="D73" s="18" t="s">
        <v>435</v>
      </c>
      <c r="E73" s="18" t="s">
        <v>437</v>
      </c>
      <c r="F73" s="19" t="s">
        <v>645</v>
      </c>
      <c r="G73" s="19" t="s">
        <v>645</v>
      </c>
      <c r="H73" s="17">
        <v>29.45</v>
      </c>
      <c r="I73" s="20">
        <f>0</f>
        <v>0</v>
      </c>
      <c r="J73" s="5">
        <v>72</v>
      </c>
      <c r="K73" s="5">
        <v>29.61</v>
      </c>
      <c r="L73" s="6" t="s">
        <v>398</v>
      </c>
    </row>
    <row r="74" spans="1:12" x14ac:dyDescent="0.2">
      <c r="A74" s="17" t="s">
        <v>330</v>
      </c>
      <c r="B74" s="17">
        <v>73</v>
      </c>
      <c r="C74" s="6" t="s">
        <v>331</v>
      </c>
      <c r="D74" s="18" t="s">
        <v>332</v>
      </c>
      <c r="E74" s="18" t="s">
        <v>332</v>
      </c>
      <c r="F74" s="19" t="s">
        <v>628</v>
      </c>
      <c r="G74" s="19" t="s">
        <v>629</v>
      </c>
      <c r="H74" s="17">
        <v>29.61</v>
      </c>
      <c r="I74" s="21">
        <v>-3</v>
      </c>
      <c r="J74" s="5">
        <v>70</v>
      </c>
      <c r="K74" s="5">
        <v>29.51</v>
      </c>
      <c r="L74" s="6" t="s">
        <v>55</v>
      </c>
    </row>
    <row r="75" spans="1:12" x14ac:dyDescent="0.2">
      <c r="A75" s="17" t="s">
        <v>308</v>
      </c>
      <c r="B75" s="17">
        <v>74</v>
      </c>
      <c r="C75" s="6" t="s">
        <v>309</v>
      </c>
      <c r="D75" s="18" t="s">
        <v>309</v>
      </c>
      <c r="E75" s="18" t="s">
        <v>309</v>
      </c>
      <c r="F75" s="19" t="s">
        <v>714</v>
      </c>
      <c r="G75" s="19" t="s">
        <v>715</v>
      </c>
      <c r="H75" s="17">
        <v>29.7</v>
      </c>
      <c r="I75" s="20">
        <f>7</f>
        <v>7</v>
      </c>
      <c r="J75" s="5">
        <v>81</v>
      </c>
      <c r="K75" s="5">
        <v>29.81</v>
      </c>
      <c r="L75" s="6" t="s">
        <v>61</v>
      </c>
    </row>
    <row r="76" spans="1:12" x14ac:dyDescent="0.2">
      <c r="A76" s="17" t="s">
        <v>250</v>
      </c>
      <c r="B76" s="17">
        <v>75</v>
      </c>
      <c r="C76" s="6" t="s">
        <v>251</v>
      </c>
      <c r="D76" s="18" t="s">
        <v>252</v>
      </c>
      <c r="E76" s="18" t="s">
        <v>253</v>
      </c>
      <c r="F76" s="19" t="s">
        <v>514</v>
      </c>
      <c r="G76" s="19" t="s">
        <v>516</v>
      </c>
      <c r="H76" s="17">
        <v>29.77</v>
      </c>
      <c r="I76" s="21">
        <v>-19</v>
      </c>
      <c r="J76" s="5">
        <v>56</v>
      </c>
      <c r="K76" s="5">
        <v>27.91</v>
      </c>
      <c r="L76" s="6" t="s">
        <v>137</v>
      </c>
    </row>
    <row r="77" spans="1:12" x14ac:dyDescent="0.2">
      <c r="A77" s="17" t="s">
        <v>410</v>
      </c>
      <c r="B77" s="17">
        <v>76</v>
      </c>
      <c r="C77" s="6" t="s">
        <v>411</v>
      </c>
      <c r="D77" s="18" t="s">
        <v>411</v>
      </c>
      <c r="E77" s="18" t="s">
        <v>412</v>
      </c>
      <c r="F77" s="19" t="s">
        <v>702</v>
      </c>
      <c r="G77" s="19" t="s">
        <v>703</v>
      </c>
      <c r="H77" s="17">
        <v>29.78</v>
      </c>
      <c r="I77" s="20">
        <f>3</f>
        <v>3</v>
      </c>
      <c r="J77" s="5">
        <v>79</v>
      </c>
      <c r="K77" s="5">
        <v>29.78</v>
      </c>
      <c r="L77" s="6" t="s">
        <v>61</v>
      </c>
    </row>
    <row r="78" spans="1:12" x14ac:dyDescent="0.2">
      <c r="A78" s="17" t="s">
        <v>350</v>
      </c>
      <c r="B78" s="17">
        <v>77</v>
      </c>
      <c r="C78" s="6" t="s">
        <v>351</v>
      </c>
      <c r="D78" s="18" t="s">
        <v>352</v>
      </c>
      <c r="E78" s="18" t="s">
        <v>353</v>
      </c>
      <c r="F78" s="19" t="s">
        <v>662</v>
      </c>
      <c r="G78" s="19" t="s">
        <v>664</v>
      </c>
      <c r="H78" s="17">
        <v>29.79</v>
      </c>
      <c r="I78" s="21">
        <v>-3</v>
      </c>
      <c r="J78" s="5">
        <v>74</v>
      </c>
      <c r="K78" s="5">
        <v>29.67</v>
      </c>
      <c r="L78" s="6" t="s">
        <v>18</v>
      </c>
    </row>
    <row r="79" spans="1:12" x14ac:dyDescent="0.2">
      <c r="A79" s="17" t="s">
        <v>425</v>
      </c>
      <c r="B79" s="17">
        <v>78</v>
      </c>
      <c r="C79" s="6" t="s">
        <v>426</v>
      </c>
      <c r="D79" s="18" t="s">
        <v>427</v>
      </c>
      <c r="E79" s="18" t="s">
        <v>428</v>
      </c>
      <c r="F79" s="19" t="s">
        <v>732</v>
      </c>
      <c r="G79" s="19" t="s">
        <v>734</v>
      </c>
      <c r="H79" s="17">
        <v>29.9</v>
      </c>
      <c r="I79" s="20">
        <f>6</f>
        <v>6</v>
      </c>
      <c r="J79" s="5">
        <v>84</v>
      </c>
      <c r="K79" s="5">
        <v>29.93</v>
      </c>
      <c r="L79" s="6" t="s">
        <v>55</v>
      </c>
    </row>
    <row r="80" spans="1:12" x14ac:dyDescent="0.2">
      <c r="A80" s="17" t="s">
        <v>534</v>
      </c>
      <c r="B80" s="17">
        <v>79</v>
      </c>
      <c r="C80" s="6" t="s">
        <v>535</v>
      </c>
      <c r="D80" s="18" t="s">
        <v>535</v>
      </c>
      <c r="E80" s="18" t="s">
        <v>536</v>
      </c>
      <c r="F80" s="19" t="s">
        <v>815</v>
      </c>
      <c r="G80" s="19" t="s">
        <v>816</v>
      </c>
      <c r="H80" s="17">
        <v>29.93</v>
      </c>
      <c r="I80" s="20">
        <f>19</f>
        <v>19</v>
      </c>
      <c r="J80" s="5">
        <v>98</v>
      </c>
      <c r="K80" s="5">
        <v>32.159999999999997</v>
      </c>
      <c r="L80" s="6" t="s">
        <v>55</v>
      </c>
    </row>
    <row r="81" spans="1:12" x14ac:dyDescent="0.2">
      <c r="A81" s="17" t="s">
        <v>327</v>
      </c>
      <c r="B81" s="17">
        <v>80</v>
      </c>
      <c r="C81" s="6" t="s">
        <v>328</v>
      </c>
      <c r="D81" s="18" t="s">
        <v>329</v>
      </c>
      <c r="E81" s="18" t="s">
        <v>329</v>
      </c>
      <c r="F81" s="19" t="s">
        <v>657</v>
      </c>
      <c r="G81" s="19" t="s">
        <v>659</v>
      </c>
      <c r="H81" s="17">
        <v>30.01</v>
      </c>
      <c r="I81" s="21">
        <v>-7</v>
      </c>
      <c r="J81" s="5">
        <v>73</v>
      </c>
      <c r="K81" s="5">
        <v>29.65</v>
      </c>
      <c r="L81" s="6" t="s">
        <v>55</v>
      </c>
    </row>
    <row r="82" spans="1:12" x14ac:dyDescent="0.2">
      <c r="A82" s="17" t="s">
        <v>305</v>
      </c>
      <c r="B82" s="17">
        <v>81</v>
      </c>
      <c r="C82" s="6" t="s">
        <v>306</v>
      </c>
      <c r="D82" s="18" t="s">
        <v>307</v>
      </c>
      <c r="E82" s="18" t="s">
        <v>307</v>
      </c>
      <c r="F82" s="19" t="s">
        <v>691</v>
      </c>
      <c r="G82" s="19" t="s">
        <v>692</v>
      </c>
      <c r="H82" s="17">
        <v>30.16</v>
      </c>
      <c r="I82" s="21">
        <v>-4</v>
      </c>
      <c r="J82" s="5">
        <v>77</v>
      </c>
      <c r="K82" s="5">
        <v>29.74</v>
      </c>
      <c r="L82" s="6" t="s">
        <v>18</v>
      </c>
    </row>
    <row r="83" spans="1:12" x14ac:dyDescent="0.2">
      <c r="A83" s="17" t="s">
        <v>438</v>
      </c>
      <c r="B83" s="17">
        <v>82</v>
      </c>
      <c r="C83" s="6" t="s">
        <v>439</v>
      </c>
      <c r="D83" s="18" t="s">
        <v>440</v>
      </c>
      <c r="E83" s="18" t="s">
        <v>441</v>
      </c>
      <c r="F83" s="19" t="s">
        <v>726</v>
      </c>
      <c r="G83" s="19" t="s">
        <v>727</v>
      </c>
      <c r="H83" s="17">
        <v>30.19</v>
      </c>
      <c r="I83" s="20">
        <f>1</f>
        <v>1</v>
      </c>
      <c r="J83" s="5">
        <v>83</v>
      </c>
      <c r="K83" s="5">
        <v>29.92</v>
      </c>
      <c r="L83" s="6" t="s">
        <v>293</v>
      </c>
    </row>
    <row r="84" spans="1:12" x14ac:dyDescent="0.2">
      <c r="A84" s="17" t="s">
        <v>286</v>
      </c>
      <c r="B84" s="17">
        <v>83</v>
      </c>
      <c r="C84" s="6" t="s">
        <v>287</v>
      </c>
      <c r="D84" s="18" t="s">
        <v>288</v>
      </c>
      <c r="E84" s="18" t="s">
        <v>289</v>
      </c>
      <c r="F84" s="19" t="s">
        <v>572</v>
      </c>
      <c r="G84" s="19" t="s">
        <v>573</v>
      </c>
      <c r="H84" s="17">
        <v>30.2</v>
      </c>
      <c r="I84" s="21">
        <v>-21</v>
      </c>
      <c r="J84" s="5">
        <v>62</v>
      </c>
      <c r="K84" s="5">
        <v>29</v>
      </c>
      <c r="L84" s="6" t="s">
        <v>61</v>
      </c>
    </row>
    <row r="85" spans="1:12" x14ac:dyDescent="0.2">
      <c r="A85" s="17" t="s">
        <v>344</v>
      </c>
      <c r="B85" s="17">
        <v>84</v>
      </c>
      <c r="C85" s="6" t="s">
        <v>345</v>
      </c>
      <c r="D85" s="18" t="s">
        <v>346</v>
      </c>
      <c r="E85" s="18" t="s">
        <v>346</v>
      </c>
      <c r="F85" s="19" t="s">
        <v>720</v>
      </c>
      <c r="G85" s="19" t="s">
        <v>721</v>
      </c>
      <c r="H85" s="17">
        <v>30.25</v>
      </c>
      <c r="I85" s="21">
        <v>-2</v>
      </c>
      <c r="J85" s="5">
        <v>82</v>
      </c>
      <c r="K85" s="5">
        <v>29.84</v>
      </c>
      <c r="L85" s="6" t="s">
        <v>18</v>
      </c>
    </row>
    <row r="86" spans="1:12" x14ac:dyDescent="0.2">
      <c r="A86" s="17" t="s">
        <v>358</v>
      </c>
      <c r="B86" s="17">
        <v>85</v>
      </c>
      <c r="C86" s="6" t="s">
        <v>360</v>
      </c>
      <c r="D86" s="18" t="s">
        <v>360</v>
      </c>
      <c r="E86" s="18" t="s">
        <v>361</v>
      </c>
      <c r="F86" s="19" t="s">
        <v>745</v>
      </c>
      <c r="G86" s="19" t="s">
        <v>746</v>
      </c>
      <c r="H86" s="17">
        <v>30.28</v>
      </c>
      <c r="I86" s="20">
        <f>1</f>
        <v>1</v>
      </c>
      <c r="J86" s="5">
        <v>86</v>
      </c>
      <c r="K86" s="5">
        <v>30.36</v>
      </c>
      <c r="L86" s="6" t="s">
        <v>137</v>
      </c>
    </row>
    <row r="87" spans="1:12" x14ac:dyDescent="0.2">
      <c r="A87" s="17" t="s">
        <v>316</v>
      </c>
      <c r="B87" s="17">
        <v>86</v>
      </c>
      <c r="C87" s="6" t="s">
        <v>317</v>
      </c>
      <c r="D87" s="18" t="s">
        <v>317</v>
      </c>
      <c r="E87" s="18" t="s">
        <v>318</v>
      </c>
      <c r="F87" s="19" t="s">
        <v>697</v>
      </c>
      <c r="G87" s="19" t="s">
        <v>698</v>
      </c>
      <c r="H87" s="17">
        <v>30.45</v>
      </c>
      <c r="I87" s="21">
        <v>-8</v>
      </c>
      <c r="J87" s="5">
        <v>78</v>
      </c>
      <c r="K87" s="5">
        <v>29.74</v>
      </c>
      <c r="L87" s="6" t="s">
        <v>137</v>
      </c>
    </row>
    <row r="88" spans="1:12" x14ac:dyDescent="0.2">
      <c r="A88" s="17" t="s">
        <v>541</v>
      </c>
      <c r="B88" s="17">
        <v>87</v>
      </c>
      <c r="C88" s="6" t="s">
        <v>542</v>
      </c>
      <c r="D88" s="18" t="s">
        <v>543</v>
      </c>
      <c r="E88" s="18" t="s">
        <v>543</v>
      </c>
      <c r="F88" s="19" t="s">
        <v>783</v>
      </c>
      <c r="G88" s="19" t="s">
        <v>785</v>
      </c>
      <c r="H88" s="17">
        <v>30.62</v>
      </c>
      <c r="I88" s="20">
        <f>5</f>
        <v>5</v>
      </c>
      <c r="J88" s="5">
        <v>92</v>
      </c>
      <c r="K88" s="5">
        <v>31.35</v>
      </c>
      <c r="L88" s="6" t="s">
        <v>137</v>
      </c>
    </row>
    <row r="89" spans="1:12" x14ac:dyDescent="0.2">
      <c r="A89" s="17" t="s">
        <v>393</v>
      </c>
      <c r="B89" s="17">
        <v>88</v>
      </c>
      <c r="C89" s="6" t="s">
        <v>394</v>
      </c>
      <c r="D89" s="18" t="s">
        <v>395</v>
      </c>
      <c r="E89" s="18" t="s">
        <v>395</v>
      </c>
      <c r="F89" s="19" t="s">
        <v>755</v>
      </c>
      <c r="G89" s="19" t="s">
        <v>757</v>
      </c>
      <c r="H89" s="17">
        <v>30.84</v>
      </c>
      <c r="I89" s="20">
        <f>0</f>
        <v>0</v>
      </c>
      <c r="J89" s="5">
        <v>88</v>
      </c>
      <c r="K89" s="5">
        <v>30.8</v>
      </c>
      <c r="L89" s="6" t="s">
        <v>398</v>
      </c>
    </row>
    <row r="90" spans="1:12" x14ac:dyDescent="0.2">
      <c r="A90" s="17" t="s">
        <v>336</v>
      </c>
      <c r="B90" s="17">
        <v>89</v>
      </c>
      <c r="C90" s="6" t="s">
        <v>337</v>
      </c>
      <c r="D90" s="18" t="s">
        <v>338</v>
      </c>
      <c r="E90" s="18" t="s">
        <v>339</v>
      </c>
      <c r="F90" s="19" t="s">
        <v>750</v>
      </c>
      <c r="G90" s="19" t="s">
        <v>751</v>
      </c>
      <c r="H90" s="17">
        <v>30.84</v>
      </c>
      <c r="I90" s="21">
        <v>-2</v>
      </c>
      <c r="J90" s="5">
        <v>87</v>
      </c>
      <c r="K90" s="5">
        <v>30.44</v>
      </c>
      <c r="L90" s="6" t="s">
        <v>18</v>
      </c>
    </row>
    <row r="91" spans="1:12" x14ac:dyDescent="0.2">
      <c r="A91" s="17" t="s">
        <v>399</v>
      </c>
      <c r="B91" s="17">
        <v>90</v>
      </c>
      <c r="C91" s="6" t="s">
        <v>400</v>
      </c>
      <c r="D91" s="18" t="s">
        <v>401</v>
      </c>
      <c r="E91" s="18" t="s">
        <v>401</v>
      </c>
      <c r="F91" s="19" t="s">
        <v>738</v>
      </c>
      <c r="G91" s="19" t="s">
        <v>739</v>
      </c>
      <c r="H91" s="17">
        <v>30.94</v>
      </c>
      <c r="I91" s="21">
        <v>-5</v>
      </c>
      <c r="J91" s="5">
        <v>85</v>
      </c>
      <c r="K91" s="5">
        <v>30.22</v>
      </c>
      <c r="L91" s="6" t="s">
        <v>61</v>
      </c>
    </row>
    <row r="92" spans="1:12" x14ac:dyDescent="0.2">
      <c r="A92" s="17" t="s">
        <v>367</v>
      </c>
      <c r="B92" s="17">
        <v>91</v>
      </c>
      <c r="C92" s="6" t="s">
        <v>368</v>
      </c>
      <c r="D92" s="18" t="s">
        <v>369</v>
      </c>
      <c r="E92" s="18" t="s">
        <v>370</v>
      </c>
      <c r="F92" s="19" t="s">
        <v>771</v>
      </c>
      <c r="G92" s="19" t="s">
        <v>772</v>
      </c>
      <c r="H92" s="17">
        <v>31.16</v>
      </c>
      <c r="I92" s="20">
        <f>0</f>
        <v>0</v>
      </c>
      <c r="J92" s="5">
        <v>91</v>
      </c>
      <c r="K92" s="5">
        <v>31.21</v>
      </c>
      <c r="L92" s="6" t="s">
        <v>293</v>
      </c>
    </row>
    <row r="93" spans="1:12" x14ac:dyDescent="0.2">
      <c r="A93" s="17" t="s">
        <v>486</v>
      </c>
      <c r="B93" s="17">
        <v>92</v>
      </c>
      <c r="C93" s="6" t="s">
        <v>487</v>
      </c>
      <c r="D93" s="18" t="s">
        <v>488</v>
      </c>
      <c r="E93" s="18" t="s">
        <v>490</v>
      </c>
      <c r="F93" s="19" t="s">
        <v>809</v>
      </c>
      <c r="G93" s="19" t="s">
        <v>810</v>
      </c>
      <c r="H93" s="17">
        <v>31.28</v>
      </c>
      <c r="I93" s="20">
        <f>3</f>
        <v>3</v>
      </c>
      <c r="J93" s="5">
        <v>95</v>
      </c>
      <c r="K93" s="5">
        <v>31.66</v>
      </c>
      <c r="L93" s="6" t="s">
        <v>18</v>
      </c>
    </row>
    <row r="94" spans="1:12" x14ac:dyDescent="0.2">
      <c r="A94" s="17" t="s">
        <v>347</v>
      </c>
      <c r="B94" s="17">
        <v>93</v>
      </c>
      <c r="C94" s="6" t="s">
        <v>348</v>
      </c>
      <c r="D94" s="18" t="s">
        <v>349</v>
      </c>
      <c r="E94" s="18" t="s">
        <v>349</v>
      </c>
      <c r="F94" s="19" t="s">
        <v>765</v>
      </c>
      <c r="G94" s="19" t="s">
        <v>766</v>
      </c>
      <c r="H94" s="17">
        <v>31.62</v>
      </c>
      <c r="I94" s="21">
        <v>-3</v>
      </c>
      <c r="J94" s="5">
        <v>90</v>
      </c>
      <c r="K94" s="5">
        <v>31.18</v>
      </c>
      <c r="L94" s="6" t="s">
        <v>18</v>
      </c>
    </row>
    <row r="95" spans="1:12" x14ac:dyDescent="0.2">
      <c r="A95" s="17" t="s">
        <v>377</v>
      </c>
      <c r="B95" s="17">
        <v>94</v>
      </c>
      <c r="C95" s="6" t="s">
        <v>378</v>
      </c>
      <c r="D95" s="18" t="s">
        <v>379</v>
      </c>
      <c r="E95" s="18" t="s">
        <v>380</v>
      </c>
      <c r="F95" s="19" t="s">
        <v>760</v>
      </c>
      <c r="G95" s="19" t="s">
        <v>761</v>
      </c>
      <c r="H95" s="17">
        <v>32.06</v>
      </c>
      <c r="I95" s="21">
        <v>-5</v>
      </c>
      <c r="J95" s="5">
        <v>89</v>
      </c>
      <c r="K95" s="5">
        <v>30.95</v>
      </c>
      <c r="L95" s="6" t="s">
        <v>137</v>
      </c>
    </row>
    <row r="96" spans="1:12" x14ac:dyDescent="0.2">
      <c r="A96" s="17" t="s">
        <v>404</v>
      </c>
      <c r="B96" s="17">
        <v>95</v>
      </c>
      <c r="C96" s="6" t="s">
        <v>405</v>
      </c>
      <c r="D96" s="18" t="s">
        <v>405</v>
      </c>
      <c r="E96" s="18" t="s">
        <v>405</v>
      </c>
      <c r="F96" s="19" t="s">
        <v>798</v>
      </c>
      <c r="G96" s="19" t="s">
        <v>799</v>
      </c>
      <c r="H96" s="17">
        <v>32.25</v>
      </c>
      <c r="I96" s="21">
        <v>-2</v>
      </c>
      <c r="J96" s="5">
        <v>93</v>
      </c>
      <c r="K96" s="5">
        <v>31.49</v>
      </c>
      <c r="L96" s="6" t="s">
        <v>137</v>
      </c>
    </row>
    <row r="97" spans="1:12" x14ac:dyDescent="0.2">
      <c r="A97" s="17" t="s">
        <v>452</v>
      </c>
      <c r="B97" s="17">
        <v>96</v>
      </c>
      <c r="C97" s="6" t="s">
        <v>453</v>
      </c>
      <c r="D97" s="18" t="s">
        <v>453</v>
      </c>
      <c r="E97" s="18" t="s">
        <v>454</v>
      </c>
      <c r="F97" s="19" t="s">
        <v>822</v>
      </c>
      <c r="G97" s="19" t="s">
        <v>823</v>
      </c>
      <c r="H97" s="17">
        <v>32.520000000000003</v>
      </c>
      <c r="I97" s="20">
        <f>6</f>
        <v>6</v>
      </c>
      <c r="J97" s="5">
        <v>102</v>
      </c>
      <c r="K97" s="5">
        <v>32.46</v>
      </c>
      <c r="L97" s="6" t="s">
        <v>293</v>
      </c>
    </row>
    <row r="98" spans="1:12" x14ac:dyDescent="0.2">
      <c r="A98" s="17" t="s">
        <v>333</v>
      </c>
      <c r="B98" s="17">
        <v>97</v>
      </c>
      <c r="C98" s="6" t="s">
        <v>334</v>
      </c>
      <c r="D98" s="18" t="s">
        <v>335</v>
      </c>
      <c r="E98" s="18" t="s">
        <v>335</v>
      </c>
      <c r="F98" s="19" t="s">
        <v>803</v>
      </c>
      <c r="G98" s="19" t="s">
        <v>804</v>
      </c>
      <c r="H98" s="17">
        <v>32.54</v>
      </c>
      <c r="I98" s="21">
        <v>-3</v>
      </c>
      <c r="J98" s="5">
        <v>94</v>
      </c>
      <c r="K98" s="5">
        <v>31.65</v>
      </c>
      <c r="L98" s="6" t="s">
        <v>137</v>
      </c>
    </row>
    <row r="99" spans="1:12" x14ac:dyDescent="0.2">
      <c r="A99" s="17" t="s">
        <v>415</v>
      </c>
      <c r="B99" s="17">
        <v>98</v>
      </c>
      <c r="C99" s="6" t="s">
        <v>416</v>
      </c>
      <c r="D99" s="18" t="s">
        <v>417</v>
      </c>
      <c r="E99" s="18" t="s">
        <v>417</v>
      </c>
      <c r="F99" s="19" t="s">
        <v>813</v>
      </c>
      <c r="G99" s="19" t="s">
        <v>814</v>
      </c>
      <c r="H99" s="17">
        <v>32.619999999999997</v>
      </c>
      <c r="I99" s="21">
        <v>-1</v>
      </c>
      <c r="J99" s="5">
        <v>97</v>
      </c>
      <c r="K99" s="5">
        <v>31.88</v>
      </c>
      <c r="L99" s="6" t="s">
        <v>61</v>
      </c>
    </row>
    <row r="100" spans="1:12" x14ac:dyDescent="0.2">
      <c r="A100" s="17" t="s">
        <v>660</v>
      </c>
      <c r="B100" s="17">
        <v>99</v>
      </c>
      <c r="C100" s="6" t="s">
        <v>661</v>
      </c>
      <c r="D100" s="18" t="s">
        <v>663</v>
      </c>
      <c r="E100" s="18" t="s">
        <v>665</v>
      </c>
      <c r="F100" s="19" t="s">
        <v>838</v>
      </c>
      <c r="G100" s="19" t="s">
        <v>839</v>
      </c>
      <c r="H100" s="17">
        <v>32.82</v>
      </c>
      <c r="I100" s="20">
        <f>11</f>
        <v>11</v>
      </c>
      <c r="J100" s="5">
        <v>110</v>
      </c>
      <c r="K100" s="5">
        <v>35.11</v>
      </c>
      <c r="L100" s="6" t="s">
        <v>137</v>
      </c>
    </row>
    <row r="101" spans="1:12" x14ac:dyDescent="0.2">
      <c r="A101" s="17" t="s">
        <v>479</v>
      </c>
      <c r="B101" s="17">
        <v>100</v>
      </c>
      <c r="C101" s="6" t="s">
        <v>480</v>
      </c>
      <c r="D101" s="18" t="s">
        <v>480</v>
      </c>
      <c r="E101" s="18" t="s">
        <v>480</v>
      </c>
      <c r="F101" s="19" t="s">
        <v>817</v>
      </c>
      <c r="G101" s="19" t="s">
        <v>818</v>
      </c>
      <c r="H101" s="17">
        <v>32.97</v>
      </c>
      <c r="I101" s="21">
        <v>-1</v>
      </c>
      <c r="J101" s="5">
        <v>99</v>
      </c>
      <c r="K101" s="5">
        <v>32.4</v>
      </c>
      <c r="L101" s="6" t="s">
        <v>61</v>
      </c>
    </row>
    <row r="102" spans="1:12" x14ac:dyDescent="0.2">
      <c r="A102" s="17" t="s">
        <v>638</v>
      </c>
      <c r="B102" s="17">
        <v>101</v>
      </c>
      <c r="C102" s="6" t="s">
        <v>639</v>
      </c>
      <c r="D102" s="18" t="s">
        <v>640</v>
      </c>
      <c r="E102" s="18" t="s">
        <v>641</v>
      </c>
      <c r="F102" s="19" t="s">
        <v>864</v>
      </c>
      <c r="G102" s="19" t="s">
        <v>865</v>
      </c>
      <c r="H102" s="17">
        <v>33.119999999999997</v>
      </c>
      <c r="I102" s="20">
        <f>22</f>
        <v>22</v>
      </c>
      <c r="J102" s="5">
        <v>123</v>
      </c>
      <c r="K102" s="5">
        <v>36.74</v>
      </c>
      <c r="L102" s="6" t="s">
        <v>55</v>
      </c>
    </row>
    <row r="103" spans="1:12" x14ac:dyDescent="0.2">
      <c r="A103" s="17" t="s">
        <v>446</v>
      </c>
      <c r="B103" s="17">
        <v>102</v>
      </c>
      <c r="C103" s="6" t="s">
        <v>447</v>
      </c>
      <c r="D103" s="18" t="s">
        <v>448</v>
      </c>
      <c r="E103" s="18" t="s">
        <v>449</v>
      </c>
      <c r="F103" s="19" t="s">
        <v>821</v>
      </c>
      <c r="G103" s="19" t="s">
        <v>821</v>
      </c>
      <c r="H103" s="17">
        <v>33.19</v>
      </c>
      <c r="I103" s="21">
        <v>-1</v>
      </c>
      <c r="J103" s="5">
        <v>101</v>
      </c>
      <c r="K103" s="5">
        <v>32.44</v>
      </c>
      <c r="L103" s="6" t="s">
        <v>398</v>
      </c>
    </row>
    <row r="104" spans="1:12" x14ac:dyDescent="0.2">
      <c r="A104" s="17" t="s">
        <v>429</v>
      </c>
      <c r="B104" s="17">
        <v>103</v>
      </c>
      <c r="C104" s="6" t="s">
        <v>430</v>
      </c>
      <c r="D104" s="18" t="s">
        <v>430</v>
      </c>
      <c r="E104" s="18" t="s">
        <v>431</v>
      </c>
      <c r="F104" s="19" t="s">
        <v>819</v>
      </c>
      <c r="G104" s="19" t="s">
        <v>820</v>
      </c>
      <c r="H104" s="17">
        <v>33.72</v>
      </c>
      <c r="I104" s="21">
        <v>-3</v>
      </c>
      <c r="J104" s="5">
        <v>100</v>
      </c>
      <c r="K104" s="5">
        <v>32.44</v>
      </c>
      <c r="L104" s="6" t="s">
        <v>137</v>
      </c>
    </row>
    <row r="105" spans="1:12" x14ac:dyDescent="0.2">
      <c r="A105" s="17" t="s">
        <v>442</v>
      </c>
      <c r="B105" s="17">
        <v>104</v>
      </c>
      <c r="C105" s="6" t="s">
        <v>443</v>
      </c>
      <c r="D105" s="18" t="s">
        <v>443</v>
      </c>
      <c r="E105" s="18" t="s">
        <v>443</v>
      </c>
      <c r="F105" s="19" t="s">
        <v>824</v>
      </c>
      <c r="G105" s="19" t="s">
        <v>825</v>
      </c>
      <c r="H105" s="17">
        <v>33.79</v>
      </c>
      <c r="I105" s="21">
        <v>-1</v>
      </c>
      <c r="J105" s="5">
        <v>103</v>
      </c>
      <c r="K105" s="5">
        <v>32.659999999999997</v>
      </c>
      <c r="L105" s="6" t="s">
        <v>137</v>
      </c>
    </row>
    <row r="106" spans="1:12" x14ac:dyDescent="0.2">
      <c r="A106" s="17" t="s">
        <v>463</v>
      </c>
      <c r="B106" s="17">
        <v>105</v>
      </c>
      <c r="C106" s="6" t="s">
        <v>464</v>
      </c>
      <c r="D106" s="18" t="s">
        <v>465</v>
      </c>
      <c r="E106" s="18" t="s">
        <v>465</v>
      </c>
      <c r="F106" s="19" t="s">
        <v>826</v>
      </c>
      <c r="G106" s="19" t="s">
        <v>827</v>
      </c>
      <c r="H106" s="17">
        <v>33.83</v>
      </c>
      <c r="I106" s="21">
        <v>-1</v>
      </c>
      <c r="J106" s="5">
        <v>104</v>
      </c>
      <c r="K106" s="5">
        <v>32.74</v>
      </c>
      <c r="L106" s="6" t="s">
        <v>18</v>
      </c>
    </row>
    <row r="107" spans="1:12" x14ac:dyDescent="0.2">
      <c r="A107" s="17" t="s">
        <v>539</v>
      </c>
      <c r="B107" s="17">
        <v>106</v>
      </c>
      <c r="C107" s="6" t="s">
        <v>540</v>
      </c>
      <c r="D107" s="18" t="s">
        <v>540</v>
      </c>
      <c r="E107" s="18" t="s">
        <v>540</v>
      </c>
      <c r="F107" s="19" t="s">
        <v>836</v>
      </c>
      <c r="G107" s="19" t="s">
        <v>837</v>
      </c>
      <c r="H107" s="17">
        <v>33.92</v>
      </c>
      <c r="I107" s="20">
        <f>3</f>
        <v>3</v>
      </c>
      <c r="J107" s="5">
        <v>109</v>
      </c>
      <c r="K107" s="5">
        <v>34.96</v>
      </c>
      <c r="L107" s="6" t="s">
        <v>137</v>
      </c>
    </row>
    <row r="108" spans="1:12" x14ac:dyDescent="0.2">
      <c r="A108" s="17" t="s">
        <v>457</v>
      </c>
      <c r="B108" s="17">
        <v>107</v>
      </c>
      <c r="C108" s="6" t="s">
        <v>458</v>
      </c>
      <c r="D108" s="18" t="s">
        <v>459</v>
      </c>
      <c r="E108" s="18" t="s">
        <v>460</v>
      </c>
      <c r="F108" s="19" t="s">
        <v>828</v>
      </c>
      <c r="G108" s="19" t="s">
        <v>829</v>
      </c>
      <c r="H108" s="17">
        <v>34.049999999999997</v>
      </c>
      <c r="I108" s="21">
        <v>-2</v>
      </c>
      <c r="J108" s="5">
        <v>105</v>
      </c>
      <c r="K108" s="5">
        <v>32.79</v>
      </c>
      <c r="L108" s="6" t="s">
        <v>61</v>
      </c>
    </row>
    <row r="109" spans="1:12" x14ac:dyDescent="0.2">
      <c r="A109" s="17" t="s">
        <v>512</v>
      </c>
      <c r="B109" s="17">
        <v>108</v>
      </c>
      <c r="C109" s="6" t="s">
        <v>513</v>
      </c>
      <c r="D109" s="18" t="s">
        <v>513</v>
      </c>
      <c r="E109" s="18" t="s">
        <v>515</v>
      </c>
      <c r="F109" s="19" t="s">
        <v>842</v>
      </c>
      <c r="G109" s="19" t="s">
        <v>843</v>
      </c>
      <c r="H109" s="17">
        <v>34.119999999999997</v>
      </c>
      <c r="I109" s="20">
        <f>4</f>
        <v>4</v>
      </c>
      <c r="J109" s="5">
        <v>112</v>
      </c>
      <c r="K109" s="5">
        <v>35.229999999999997</v>
      </c>
      <c r="L109" s="6" t="s">
        <v>137</v>
      </c>
    </row>
    <row r="110" spans="1:12" x14ac:dyDescent="0.2">
      <c r="A110" s="17" t="s">
        <v>471</v>
      </c>
      <c r="B110" s="17">
        <v>109</v>
      </c>
      <c r="C110" s="6" t="s">
        <v>472</v>
      </c>
      <c r="D110" s="18" t="s">
        <v>473</v>
      </c>
      <c r="E110" s="18" t="s">
        <v>473</v>
      </c>
      <c r="F110" s="19" t="s">
        <v>834</v>
      </c>
      <c r="G110" s="19" t="s">
        <v>835</v>
      </c>
      <c r="H110" s="17">
        <v>34.299999999999997</v>
      </c>
      <c r="I110" s="21">
        <v>-1</v>
      </c>
      <c r="J110" s="5">
        <v>108</v>
      </c>
      <c r="K110" s="5">
        <v>33.86</v>
      </c>
      <c r="L110" s="6" t="s">
        <v>398</v>
      </c>
    </row>
    <row r="111" spans="1:12" x14ac:dyDescent="0.2">
      <c r="A111" s="17" t="s">
        <v>466</v>
      </c>
      <c r="B111" s="17">
        <v>110</v>
      </c>
      <c r="C111" s="6" t="s">
        <v>467</v>
      </c>
      <c r="D111" s="18" t="s">
        <v>468</v>
      </c>
      <c r="E111" s="18" t="s">
        <v>468</v>
      </c>
      <c r="F111" s="19" t="s">
        <v>832</v>
      </c>
      <c r="G111" s="19" t="s">
        <v>833</v>
      </c>
      <c r="H111" s="17">
        <v>34.340000000000003</v>
      </c>
      <c r="I111" s="21">
        <v>-3</v>
      </c>
      <c r="J111" s="5">
        <v>107</v>
      </c>
      <c r="K111" s="5">
        <v>33.49</v>
      </c>
      <c r="L111" s="6" t="s">
        <v>137</v>
      </c>
    </row>
    <row r="112" spans="1:12" x14ac:dyDescent="0.2">
      <c r="A112" s="17" t="s">
        <v>497</v>
      </c>
      <c r="B112" s="17">
        <v>111</v>
      </c>
      <c r="C112" s="6" t="s">
        <v>498</v>
      </c>
      <c r="D112" s="18" t="s">
        <v>499</v>
      </c>
      <c r="E112" s="18" t="s">
        <v>499</v>
      </c>
      <c r="F112" s="19" t="s">
        <v>840</v>
      </c>
      <c r="G112" s="19" t="s">
        <v>841</v>
      </c>
      <c r="H112" s="17">
        <v>35.06</v>
      </c>
      <c r="I112" s="20">
        <f>0</f>
        <v>0</v>
      </c>
      <c r="J112" s="5">
        <v>111</v>
      </c>
      <c r="K112" s="5">
        <v>35.11</v>
      </c>
      <c r="L112" s="6" t="s">
        <v>18</v>
      </c>
    </row>
    <row r="113" spans="1:12" x14ac:dyDescent="0.2">
      <c r="A113" s="17" t="s">
        <v>476</v>
      </c>
      <c r="B113" s="17">
        <v>112</v>
      </c>
      <c r="C113" s="6" t="s">
        <v>477</v>
      </c>
      <c r="D113" s="18" t="s">
        <v>478</v>
      </c>
      <c r="E113" s="18" t="s">
        <v>478</v>
      </c>
      <c r="F113" s="19" t="s">
        <v>830</v>
      </c>
      <c r="G113" s="19" t="s">
        <v>831</v>
      </c>
      <c r="H113" s="17">
        <v>35.1</v>
      </c>
      <c r="I113" s="21">
        <v>-6</v>
      </c>
      <c r="J113" s="5">
        <v>106</v>
      </c>
      <c r="K113" s="5">
        <v>33.4</v>
      </c>
      <c r="L113" s="6" t="s">
        <v>55</v>
      </c>
    </row>
    <row r="114" spans="1:12" x14ac:dyDescent="0.2">
      <c r="A114" s="17" t="s">
        <v>382</v>
      </c>
      <c r="B114" s="17">
        <v>113</v>
      </c>
      <c r="C114" s="6" t="s">
        <v>383</v>
      </c>
      <c r="D114" s="18" t="s">
        <v>384</v>
      </c>
      <c r="E114" s="18" t="s">
        <v>385</v>
      </c>
      <c r="F114" s="19" t="s">
        <v>811</v>
      </c>
      <c r="G114" s="19" t="s">
        <v>812</v>
      </c>
      <c r="H114" s="17">
        <v>35.11</v>
      </c>
      <c r="I114" s="21">
        <v>-17</v>
      </c>
      <c r="J114" s="5">
        <v>96</v>
      </c>
      <c r="K114" s="5">
        <v>31.74</v>
      </c>
      <c r="L114" s="6" t="s">
        <v>137</v>
      </c>
    </row>
    <row r="115" spans="1:12" x14ac:dyDescent="0.2">
      <c r="A115" s="17" t="s">
        <v>492</v>
      </c>
      <c r="B115" s="17">
        <v>114</v>
      </c>
      <c r="C115" s="6" t="s">
        <v>493</v>
      </c>
      <c r="D115" s="18" t="s">
        <v>494</v>
      </c>
      <c r="E115" s="18" t="s">
        <v>494</v>
      </c>
      <c r="F115" s="19" t="s">
        <v>844</v>
      </c>
      <c r="G115" s="19" t="s">
        <v>845</v>
      </c>
      <c r="H115" s="17">
        <v>35.369999999999997</v>
      </c>
      <c r="I115" s="21">
        <v>-1</v>
      </c>
      <c r="J115" s="5">
        <v>113</v>
      </c>
      <c r="K115" s="5">
        <v>35.380000000000003</v>
      </c>
      <c r="L115" s="6" t="s">
        <v>61</v>
      </c>
    </row>
    <row r="116" spans="1:12" x14ac:dyDescent="0.2">
      <c r="A116" s="17" t="s">
        <v>532</v>
      </c>
      <c r="B116" s="17">
        <v>115</v>
      </c>
      <c r="C116" s="6" t="s">
        <v>533</v>
      </c>
      <c r="D116" s="18" t="s">
        <v>533</v>
      </c>
      <c r="E116" s="18" t="s">
        <v>533</v>
      </c>
      <c r="F116" s="19" t="s">
        <v>858</v>
      </c>
      <c r="G116" s="19" t="s">
        <v>859</v>
      </c>
      <c r="H116" s="17">
        <v>35.630000000000003</v>
      </c>
      <c r="I116" s="20">
        <f>5</f>
        <v>5</v>
      </c>
      <c r="J116" s="5">
        <v>120</v>
      </c>
      <c r="K116" s="5">
        <v>36.5</v>
      </c>
      <c r="L116" s="6" t="s">
        <v>137</v>
      </c>
    </row>
    <row r="117" spans="1:12" x14ac:dyDescent="0.2">
      <c r="A117" s="17" t="s">
        <v>517</v>
      </c>
      <c r="B117" s="17">
        <v>116</v>
      </c>
      <c r="C117" s="6" t="s">
        <v>519</v>
      </c>
      <c r="D117" s="18" t="s">
        <v>519</v>
      </c>
      <c r="E117" s="18" t="s">
        <v>519</v>
      </c>
      <c r="F117" s="19" t="s">
        <v>850</v>
      </c>
      <c r="G117" s="19" t="s">
        <v>851</v>
      </c>
      <c r="H117" s="17">
        <v>35.74</v>
      </c>
      <c r="I117" s="20">
        <f>0</f>
        <v>0</v>
      </c>
      <c r="J117" s="5">
        <v>116</v>
      </c>
      <c r="K117" s="5">
        <v>35.94</v>
      </c>
      <c r="L117" s="6" t="s">
        <v>61</v>
      </c>
    </row>
    <row r="118" spans="1:12" x14ac:dyDescent="0.2">
      <c r="A118" s="17" t="s">
        <v>406</v>
      </c>
      <c r="B118" s="17">
        <v>117</v>
      </c>
      <c r="C118" s="6" t="s">
        <v>407</v>
      </c>
      <c r="D118" s="18" t="s">
        <v>407</v>
      </c>
      <c r="E118" s="18" t="s">
        <v>407</v>
      </c>
      <c r="F118" s="19" t="s">
        <v>846</v>
      </c>
      <c r="G118" s="19" t="s">
        <v>847</v>
      </c>
      <c r="H118" s="17">
        <v>35.81</v>
      </c>
      <c r="I118" s="21">
        <v>-3</v>
      </c>
      <c r="J118" s="5">
        <v>114</v>
      </c>
      <c r="K118" s="5">
        <v>35.53</v>
      </c>
      <c r="L118" s="6" t="s">
        <v>61</v>
      </c>
    </row>
    <row r="119" spans="1:12" x14ac:dyDescent="0.2">
      <c r="A119" s="17" t="s">
        <v>509</v>
      </c>
      <c r="B119" s="17">
        <v>118</v>
      </c>
      <c r="C119" s="6" t="s">
        <v>510</v>
      </c>
      <c r="D119" s="18" t="s">
        <v>510</v>
      </c>
      <c r="E119" s="18" t="s">
        <v>511</v>
      </c>
      <c r="F119" s="19" t="s">
        <v>852</v>
      </c>
      <c r="G119" s="19" t="s">
        <v>853</v>
      </c>
      <c r="H119" s="17">
        <v>36.56</v>
      </c>
      <c r="I119" s="21">
        <v>-1</v>
      </c>
      <c r="J119" s="5">
        <v>117</v>
      </c>
      <c r="K119" s="5">
        <v>36.04</v>
      </c>
      <c r="L119" s="6" t="s">
        <v>137</v>
      </c>
    </row>
    <row r="120" spans="1:12" x14ac:dyDescent="0.2">
      <c r="A120" s="17" t="s">
        <v>547</v>
      </c>
      <c r="B120" s="17">
        <v>119</v>
      </c>
      <c r="C120" s="6" t="s">
        <v>548</v>
      </c>
      <c r="D120" s="18" t="s">
        <v>549</v>
      </c>
      <c r="E120" s="18" t="s">
        <v>549</v>
      </c>
      <c r="F120" s="19" t="s">
        <v>866</v>
      </c>
      <c r="G120" s="19" t="s">
        <v>867</v>
      </c>
      <c r="H120" s="17">
        <v>36.82</v>
      </c>
      <c r="I120" s="20">
        <f>5</f>
        <v>5</v>
      </c>
      <c r="J120" s="5">
        <v>124</v>
      </c>
      <c r="K120" s="5">
        <v>36.770000000000003</v>
      </c>
      <c r="L120" s="6" t="s">
        <v>55</v>
      </c>
    </row>
    <row r="121" spans="1:12" x14ac:dyDescent="0.2">
      <c r="A121" s="17" t="s">
        <v>504</v>
      </c>
      <c r="B121" s="17">
        <v>120</v>
      </c>
      <c r="C121" s="6" t="s">
        <v>507</v>
      </c>
      <c r="D121" s="18" t="s">
        <v>508</v>
      </c>
      <c r="E121" s="18" t="s">
        <v>508</v>
      </c>
      <c r="F121" s="19" t="s">
        <v>856</v>
      </c>
      <c r="G121" s="19" t="s">
        <v>857</v>
      </c>
      <c r="H121" s="17">
        <v>37</v>
      </c>
      <c r="I121" s="21">
        <v>-1</v>
      </c>
      <c r="J121" s="5">
        <v>119</v>
      </c>
      <c r="K121" s="5">
        <v>36.380000000000003</v>
      </c>
      <c r="L121" s="6" t="s">
        <v>137</v>
      </c>
    </row>
    <row r="122" spans="1:12" x14ac:dyDescent="0.2">
      <c r="A122" s="17" t="s">
        <v>483</v>
      </c>
      <c r="B122" s="17">
        <v>121</v>
      </c>
      <c r="C122" s="6" t="s">
        <v>484</v>
      </c>
      <c r="D122" s="18" t="s">
        <v>484</v>
      </c>
      <c r="E122" s="18" t="s">
        <v>485</v>
      </c>
      <c r="F122" s="19" t="s">
        <v>848</v>
      </c>
      <c r="G122" s="19" t="s">
        <v>849</v>
      </c>
      <c r="H122" s="17">
        <v>37.200000000000003</v>
      </c>
      <c r="I122" s="21">
        <v>-6</v>
      </c>
      <c r="J122" s="5">
        <v>115</v>
      </c>
      <c r="K122" s="5">
        <v>35.6</v>
      </c>
      <c r="L122" s="6" t="s">
        <v>137</v>
      </c>
    </row>
    <row r="123" spans="1:12" x14ac:dyDescent="0.2">
      <c r="A123" s="17" t="s">
        <v>527</v>
      </c>
      <c r="B123" s="17">
        <v>122</v>
      </c>
      <c r="C123" s="6" t="s">
        <v>528</v>
      </c>
      <c r="D123" s="18" t="s">
        <v>528</v>
      </c>
      <c r="E123" s="18" t="s">
        <v>529</v>
      </c>
      <c r="F123" s="19" t="s">
        <v>860</v>
      </c>
      <c r="G123" s="19" t="s">
        <v>861</v>
      </c>
      <c r="H123" s="17">
        <v>37.700000000000003</v>
      </c>
      <c r="I123" s="21">
        <v>-1</v>
      </c>
      <c r="J123" s="5">
        <v>121</v>
      </c>
      <c r="K123" s="5">
        <v>36.549999999999997</v>
      </c>
      <c r="L123" s="6" t="s">
        <v>55</v>
      </c>
    </row>
    <row r="124" spans="1:12" x14ac:dyDescent="0.2">
      <c r="A124" s="17" t="s">
        <v>544</v>
      </c>
      <c r="B124" s="17">
        <v>123</v>
      </c>
      <c r="C124" s="6" t="s">
        <v>545</v>
      </c>
      <c r="D124" s="18" t="s">
        <v>546</v>
      </c>
      <c r="E124" s="18" t="s">
        <v>546</v>
      </c>
      <c r="F124" s="19" t="s">
        <v>862</v>
      </c>
      <c r="G124" s="19" t="s">
        <v>863</v>
      </c>
      <c r="H124" s="17">
        <v>39.700000000000003</v>
      </c>
      <c r="I124" s="21">
        <v>-1</v>
      </c>
      <c r="J124" s="5">
        <v>122</v>
      </c>
      <c r="K124" s="5">
        <v>36.71</v>
      </c>
      <c r="L124" s="6" t="s">
        <v>137</v>
      </c>
    </row>
    <row r="125" spans="1:12" x14ac:dyDescent="0.2">
      <c r="A125" s="17" t="s">
        <v>418</v>
      </c>
      <c r="B125" s="17">
        <v>124</v>
      </c>
      <c r="C125" s="6" t="s">
        <v>419</v>
      </c>
      <c r="D125" s="18" t="s">
        <v>420</v>
      </c>
      <c r="E125" s="18" t="s">
        <v>420</v>
      </c>
      <c r="F125" s="19" t="s">
        <v>854</v>
      </c>
      <c r="G125" s="19" t="s">
        <v>855</v>
      </c>
      <c r="H125" s="17">
        <v>40.25</v>
      </c>
      <c r="I125" s="21">
        <v>-6</v>
      </c>
      <c r="J125" s="5">
        <v>118</v>
      </c>
      <c r="K125" s="5">
        <v>36.28</v>
      </c>
      <c r="L125" s="6" t="s">
        <v>137</v>
      </c>
    </row>
    <row r="126" spans="1:12" x14ac:dyDescent="0.2">
      <c r="A126" s="17" t="s">
        <v>522</v>
      </c>
      <c r="B126" s="17">
        <v>125</v>
      </c>
      <c r="C126" s="6" t="s">
        <v>523</v>
      </c>
      <c r="D126" s="18" t="s">
        <v>524</v>
      </c>
      <c r="E126" s="18" t="s">
        <v>524</v>
      </c>
      <c r="F126" s="19" t="s">
        <v>868</v>
      </c>
      <c r="G126" s="19" t="s">
        <v>869</v>
      </c>
      <c r="H126" s="17">
        <v>40.950000000000003</v>
      </c>
      <c r="I126" s="20">
        <f>0</f>
        <v>0</v>
      </c>
      <c r="J126" s="5">
        <v>125</v>
      </c>
      <c r="K126" s="5">
        <v>39.42</v>
      </c>
      <c r="L126" s="6" t="s">
        <v>137</v>
      </c>
    </row>
    <row r="127" spans="1:12" x14ac:dyDescent="0.2">
      <c r="A127" s="17" t="s">
        <v>553</v>
      </c>
      <c r="B127" s="17">
        <v>126</v>
      </c>
      <c r="C127" s="6" t="s">
        <v>554</v>
      </c>
      <c r="D127" s="18" t="s">
        <v>554</v>
      </c>
      <c r="E127" s="18" t="s">
        <v>555</v>
      </c>
      <c r="F127" s="19" t="s">
        <v>872</v>
      </c>
      <c r="G127" s="19" t="s">
        <v>873</v>
      </c>
      <c r="H127" s="17">
        <v>40.950000000000003</v>
      </c>
      <c r="I127" s="20">
        <f>1</f>
        <v>1</v>
      </c>
      <c r="J127" s="5">
        <v>127</v>
      </c>
      <c r="K127" s="5">
        <v>42.23</v>
      </c>
      <c r="L127" s="6" t="s">
        <v>137</v>
      </c>
    </row>
    <row r="128" spans="1:12" x14ac:dyDescent="0.2">
      <c r="A128" s="17" t="s">
        <v>574</v>
      </c>
      <c r="B128" s="17">
        <v>127</v>
      </c>
      <c r="C128" s="6" t="s">
        <v>575</v>
      </c>
      <c r="D128" s="18" t="s">
        <v>575</v>
      </c>
      <c r="E128" s="18" t="s">
        <v>575</v>
      </c>
      <c r="F128" s="19" t="s">
        <v>870</v>
      </c>
      <c r="G128" s="19" t="s">
        <v>871</v>
      </c>
      <c r="H128" s="17">
        <v>41.94</v>
      </c>
      <c r="I128" s="21">
        <v>-1</v>
      </c>
      <c r="J128" s="5">
        <v>126</v>
      </c>
      <c r="K128" s="5">
        <v>39.61</v>
      </c>
      <c r="L128" s="6" t="s">
        <v>55</v>
      </c>
    </row>
    <row r="129" spans="1:12" x14ac:dyDescent="0.2">
      <c r="A129" s="17" t="s">
        <v>576</v>
      </c>
      <c r="B129" s="17">
        <v>128</v>
      </c>
      <c r="C129" s="6" t="s">
        <v>577</v>
      </c>
      <c r="D129" s="18" t="s">
        <v>579</v>
      </c>
      <c r="E129" s="18" t="s">
        <v>581</v>
      </c>
      <c r="F129" s="19" t="s">
        <v>881</v>
      </c>
      <c r="G129" s="19" t="s">
        <v>882</v>
      </c>
      <c r="H129" s="17">
        <v>42.08</v>
      </c>
      <c r="I129" s="20">
        <f>2</f>
        <v>2</v>
      </c>
      <c r="J129" s="5">
        <v>130</v>
      </c>
      <c r="K129" s="5">
        <v>43.11</v>
      </c>
      <c r="L129" s="6" t="s">
        <v>398</v>
      </c>
    </row>
    <row r="130" spans="1:12" x14ac:dyDescent="0.2">
      <c r="A130" s="17" t="s">
        <v>550</v>
      </c>
      <c r="B130" s="17">
        <v>129</v>
      </c>
      <c r="C130" s="6" t="s">
        <v>551</v>
      </c>
      <c r="D130" s="18" t="s">
        <v>551</v>
      </c>
      <c r="E130" s="18" t="s">
        <v>552</v>
      </c>
      <c r="F130" s="19" t="s">
        <v>874</v>
      </c>
      <c r="G130" s="19" t="s">
        <v>874</v>
      </c>
      <c r="H130" s="17">
        <v>42.51</v>
      </c>
      <c r="I130" s="21">
        <v>-1</v>
      </c>
      <c r="J130" s="5">
        <v>128</v>
      </c>
      <c r="K130" s="5">
        <v>42.51</v>
      </c>
      <c r="L130" s="6" t="s">
        <v>398</v>
      </c>
    </row>
    <row r="131" spans="1:12" x14ac:dyDescent="0.2">
      <c r="A131" s="17" t="s">
        <v>569</v>
      </c>
      <c r="B131" s="17">
        <v>130</v>
      </c>
      <c r="C131" s="6" t="s">
        <v>570</v>
      </c>
      <c r="D131" s="18" t="s">
        <v>571</v>
      </c>
      <c r="E131" s="18" t="s">
        <v>571</v>
      </c>
      <c r="F131" s="19" t="s">
        <v>875</v>
      </c>
      <c r="G131" s="19" t="s">
        <v>876</v>
      </c>
      <c r="H131" s="17">
        <v>42.66</v>
      </c>
      <c r="I131" s="21">
        <v>-1</v>
      </c>
      <c r="J131" s="5">
        <v>129</v>
      </c>
      <c r="K131" s="5">
        <v>42.82</v>
      </c>
      <c r="L131" s="6" t="s">
        <v>61</v>
      </c>
    </row>
    <row r="132" spans="1:12" x14ac:dyDescent="0.2">
      <c r="A132" s="17" t="s">
        <v>559</v>
      </c>
      <c r="B132" s="17">
        <v>131</v>
      </c>
      <c r="C132" s="6" t="s">
        <v>560</v>
      </c>
      <c r="D132" s="18" t="s">
        <v>561</v>
      </c>
      <c r="E132" s="18" t="s">
        <v>562</v>
      </c>
      <c r="F132" s="19" t="s">
        <v>887</v>
      </c>
      <c r="G132" s="19" t="s">
        <v>888</v>
      </c>
      <c r="H132" s="17">
        <v>42.69</v>
      </c>
      <c r="I132" s="20">
        <f>2</f>
        <v>2</v>
      </c>
      <c r="J132" s="5">
        <v>133</v>
      </c>
      <c r="K132" s="5">
        <v>43.63</v>
      </c>
      <c r="L132" s="6" t="s">
        <v>398</v>
      </c>
    </row>
    <row r="133" spans="1:12" x14ac:dyDescent="0.2">
      <c r="A133" s="17" t="s">
        <v>500</v>
      </c>
      <c r="B133" s="17">
        <v>132</v>
      </c>
      <c r="C133" s="6" t="s">
        <v>501</v>
      </c>
      <c r="D133" s="18" t="s">
        <v>502</v>
      </c>
      <c r="E133" s="18" t="s">
        <v>503</v>
      </c>
      <c r="F133" s="19" t="s">
        <v>911</v>
      </c>
      <c r="G133" s="19" t="s">
        <v>912</v>
      </c>
      <c r="H133" s="17">
        <v>42.87</v>
      </c>
      <c r="I133" s="20">
        <f>13</f>
        <v>13</v>
      </c>
      <c r="J133" s="5">
        <v>145</v>
      </c>
      <c r="K133" s="5">
        <v>47.27</v>
      </c>
      <c r="L133" s="6" t="s">
        <v>137</v>
      </c>
    </row>
    <row r="134" spans="1:12" x14ac:dyDescent="0.2">
      <c r="A134" s="17" t="s">
        <v>590</v>
      </c>
      <c r="B134" s="17">
        <v>133</v>
      </c>
      <c r="C134" s="6" t="s">
        <v>591</v>
      </c>
      <c r="D134" s="18" t="s">
        <v>592</v>
      </c>
      <c r="E134" s="18" t="s">
        <v>593</v>
      </c>
      <c r="F134" s="19" t="s">
        <v>891</v>
      </c>
      <c r="G134" s="19" t="s">
        <v>892</v>
      </c>
      <c r="H134" s="17">
        <v>42.88</v>
      </c>
      <c r="I134" s="20">
        <f>2</f>
        <v>2</v>
      </c>
      <c r="J134" s="5">
        <v>135</v>
      </c>
      <c r="K134" s="5">
        <v>43.98</v>
      </c>
      <c r="L134" s="6" t="s">
        <v>398</v>
      </c>
    </row>
    <row r="135" spans="1:12" x14ac:dyDescent="0.2">
      <c r="A135" s="17" t="s">
        <v>563</v>
      </c>
      <c r="B135" s="17">
        <v>134</v>
      </c>
      <c r="C135" s="6" t="s">
        <v>566</v>
      </c>
      <c r="D135" s="18" t="s">
        <v>567</v>
      </c>
      <c r="E135" s="18" t="s">
        <v>568</v>
      </c>
      <c r="F135" s="19" t="s">
        <v>884</v>
      </c>
      <c r="G135" s="19" t="s">
        <v>885</v>
      </c>
      <c r="H135" s="17">
        <v>43.28</v>
      </c>
      <c r="I135" s="21">
        <v>-3</v>
      </c>
      <c r="J135" s="5">
        <v>131</v>
      </c>
      <c r="K135" s="5">
        <v>43.32</v>
      </c>
      <c r="L135" s="6" t="s">
        <v>137</v>
      </c>
    </row>
    <row r="136" spans="1:12" x14ac:dyDescent="0.2">
      <c r="A136" s="17" t="s">
        <v>556</v>
      </c>
      <c r="B136" s="17">
        <v>135</v>
      </c>
      <c r="C136" s="6" t="s">
        <v>557</v>
      </c>
      <c r="D136" s="18" t="s">
        <v>557</v>
      </c>
      <c r="E136" s="18" t="s">
        <v>558</v>
      </c>
      <c r="F136" s="19" t="s">
        <v>886</v>
      </c>
      <c r="G136" s="19" t="s">
        <v>886</v>
      </c>
      <c r="H136" s="17">
        <v>43.42</v>
      </c>
      <c r="I136" s="21">
        <v>-3</v>
      </c>
      <c r="J136" s="5">
        <v>132</v>
      </c>
      <c r="K136" s="5">
        <v>43.42</v>
      </c>
      <c r="L136" s="6" t="s">
        <v>398</v>
      </c>
    </row>
    <row r="137" spans="1:12" x14ac:dyDescent="0.2">
      <c r="A137" s="17" t="s">
        <v>582</v>
      </c>
      <c r="B137" s="17">
        <v>136</v>
      </c>
      <c r="C137" s="6" t="s">
        <v>583</v>
      </c>
      <c r="D137" s="18" t="s">
        <v>583</v>
      </c>
      <c r="E137" s="18" t="s">
        <v>584</v>
      </c>
      <c r="F137" s="19" t="s">
        <v>889</v>
      </c>
      <c r="G137" s="19" t="s">
        <v>890</v>
      </c>
      <c r="H137" s="17">
        <v>43.54</v>
      </c>
      <c r="I137" s="21">
        <v>-2</v>
      </c>
      <c r="J137" s="5">
        <v>134</v>
      </c>
      <c r="K137" s="5">
        <v>43.91</v>
      </c>
      <c r="L137" s="6" t="s">
        <v>55</v>
      </c>
    </row>
    <row r="138" spans="1:12" x14ac:dyDescent="0.2">
      <c r="A138" s="17" t="s">
        <v>587</v>
      </c>
      <c r="B138" s="17">
        <v>137</v>
      </c>
      <c r="C138" s="6" t="s">
        <v>588</v>
      </c>
      <c r="D138" s="18" t="s">
        <v>588</v>
      </c>
      <c r="E138" s="18" t="s">
        <v>589</v>
      </c>
      <c r="F138" s="19" t="s">
        <v>895</v>
      </c>
      <c r="G138" s="19" t="s">
        <v>896</v>
      </c>
      <c r="H138" s="17">
        <v>44.09</v>
      </c>
      <c r="I138" s="20">
        <f>0</f>
        <v>0</v>
      </c>
      <c r="J138" s="5">
        <v>137</v>
      </c>
      <c r="K138" s="5">
        <v>44.68</v>
      </c>
      <c r="L138" s="6" t="s">
        <v>398</v>
      </c>
    </row>
    <row r="139" spans="1:12" x14ac:dyDescent="0.2">
      <c r="A139" s="17" t="s">
        <v>632</v>
      </c>
      <c r="B139" s="17">
        <v>138</v>
      </c>
      <c r="C139" s="6" t="s">
        <v>633</v>
      </c>
      <c r="D139" s="18" t="s">
        <v>635</v>
      </c>
      <c r="E139" s="18" t="s">
        <v>637</v>
      </c>
      <c r="F139" s="19" t="s">
        <v>899</v>
      </c>
      <c r="G139" s="19" t="s">
        <v>900</v>
      </c>
      <c r="H139" s="17">
        <v>44.49</v>
      </c>
      <c r="I139" s="20">
        <f>1</f>
        <v>1</v>
      </c>
      <c r="J139" s="5">
        <v>139</v>
      </c>
      <c r="K139" s="5">
        <v>45.65</v>
      </c>
      <c r="L139" s="6" t="s">
        <v>137</v>
      </c>
    </row>
    <row r="140" spans="1:12" x14ac:dyDescent="0.2">
      <c r="A140" s="17" t="s">
        <v>602</v>
      </c>
      <c r="B140" s="17">
        <v>139</v>
      </c>
      <c r="C140" s="6" t="s">
        <v>603</v>
      </c>
      <c r="D140" s="18" t="s">
        <v>604</v>
      </c>
      <c r="E140" s="18" t="s">
        <v>605</v>
      </c>
      <c r="F140" s="19" t="s">
        <v>897</v>
      </c>
      <c r="G140" s="19" t="s">
        <v>898</v>
      </c>
      <c r="H140" s="17">
        <v>44.77</v>
      </c>
      <c r="I140" s="21">
        <v>-1</v>
      </c>
      <c r="J140" s="5">
        <v>138</v>
      </c>
      <c r="K140" s="5">
        <v>44.92</v>
      </c>
      <c r="L140" s="6" t="s">
        <v>55</v>
      </c>
    </row>
    <row r="141" spans="1:12" x14ac:dyDescent="0.2">
      <c r="A141" s="17" t="s">
        <v>616</v>
      </c>
      <c r="B141" s="17">
        <v>140</v>
      </c>
      <c r="C141" s="6" t="s">
        <v>617</v>
      </c>
      <c r="D141" s="18" t="s">
        <v>618</v>
      </c>
      <c r="E141" s="18" t="s">
        <v>620</v>
      </c>
      <c r="F141" s="19" t="s">
        <v>893</v>
      </c>
      <c r="G141" s="19" t="s">
        <v>894</v>
      </c>
      <c r="H141" s="17">
        <v>44.94</v>
      </c>
      <c r="I141" s="21">
        <v>-4</v>
      </c>
      <c r="J141" s="5">
        <v>136</v>
      </c>
      <c r="K141" s="5">
        <v>44.1</v>
      </c>
      <c r="L141" s="6" t="s">
        <v>55</v>
      </c>
    </row>
    <row r="142" spans="1:12" x14ac:dyDescent="0.2">
      <c r="A142" s="17" t="s">
        <v>670</v>
      </c>
      <c r="B142" s="17">
        <v>141</v>
      </c>
      <c r="C142" s="6" t="s">
        <v>671</v>
      </c>
      <c r="D142" s="18" t="s">
        <v>671</v>
      </c>
      <c r="E142" s="18" t="s">
        <v>672</v>
      </c>
      <c r="F142" s="19" t="s">
        <v>914</v>
      </c>
      <c r="G142" s="19" t="s">
        <v>915</v>
      </c>
      <c r="H142" s="17">
        <v>45.15</v>
      </c>
      <c r="I142" s="20">
        <f>6</f>
        <v>6</v>
      </c>
      <c r="J142" s="5">
        <v>147</v>
      </c>
      <c r="K142" s="5">
        <v>49.09</v>
      </c>
      <c r="L142" s="6" t="s">
        <v>137</v>
      </c>
    </row>
    <row r="143" spans="1:12" x14ac:dyDescent="0.2">
      <c r="A143" s="17" t="s">
        <v>608</v>
      </c>
      <c r="B143" s="17">
        <v>142</v>
      </c>
      <c r="C143" s="6" t="s">
        <v>609</v>
      </c>
      <c r="D143" s="18" t="s">
        <v>610</v>
      </c>
      <c r="E143" s="18" t="s">
        <v>610</v>
      </c>
      <c r="F143" s="19" t="s">
        <v>901</v>
      </c>
      <c r="G143" s="19" t="s">
        <v>902</v>
      </c>
      <c r="H143" s="17">
        <v>45.33</v>
      </c>
      <c r="I143" s="21">
        <v>-2</v>
      </c>
      <c r="J143" s="5">
        <v>140</v>
      </c>
      <c r="K143" s="5">
        <v>45.67</v>
      </c>
      <c r="L143" s="6" t="s">
        <v>55</v>
      </c>
    </row>
    <row r="144" spans="1:12" x14ac:dyDescent="0.2">
      <c r="A144" s="17" t="s">
        <v>646</v>
      </c>
      <c r="B144" s="17">
        <v>143</v>
      </c>
      <c r="C144" s="6" t="s">
        <v>647</v>
      </c>
      <c r="D144" s="18" t="s">
        <v>648</v>
      </c>
      <c r="E144" s="18" t="s">
        <v>649</v>
      </c>
      <c r="F144" s="19" t="s">
        <v>909</v>
      </c>
      <c r="G144" s="19" t="s">
        <v>910</v>
      </c>
      <c r="H144" s="17">
        <v>45.45</v>
      </c>
      <c r="I144" s="20">
        <f>1</f>
        <v>1</v>
      </c>
      <c r="J144" s="5">
        <v>144</v>
      </c>
      <c r="K144" s="5">
        <v>46.78</v>
      </c>
      <c r="L144" s="6" t="s">
        <v>61</v>
      </c>
    </row>
    <row r="145" spans="1:12" x14ac:dyDescent="0.2">
      <c r="A145" s="17" t="s">
        <v>624</v>
      </c>
      <c r="B145" s="17">
        <v>144</v>
      </c>
      <c r="C145" s="6" t="s">
        <v>625</v>
      </c>
      <c r="D145" s="18" t="s">
        <v>626</v>
      </c>
      <c r="E145" s="18" t="s">
        <v>627</v>
      </c>
      <c r="F145" s="19" t="s">
        <v>907</v>
      </c>
      <c r="G145" s="19" t="s">
        <v>908</v>
      </c>
      <c r="H145" s="17">
        <v>45.46</v>
      </c>
      <c r="I145" s="21">
        <v>-1</v>
      </c>
      <c r="J145" s="5">
        <v>143</v>
      </c>
      <c r="K145" s="5">
        <v>45.9</v>
      </c>
      <c r="L145" s="6" t="s">
        <v>55</v>
      </c>
    </row>
    <row r="146" spans="1:12" x14ac:dyDescent="0.2">
      <c r="A146" s="17" t="s">
        <v>611</v>
      </c>
      <c r="B146" s="17">
        <v>145</v>
      </c>
      <c r="C146" s="6" t="s">
        <v>612</v>
      </c>
      <c r="D146" s="18" t="s">
        <v>612</v>
      </c>
      <c r="E146" s="18" t="s">
        <v>613</v>
      </c>
      <c r="F146" s="19" t="s">
        <v>905</v>
      </c>
      <c r="G146" s="19" t="s">
        <v>906</v>
      </c>
      <c r="H146" s="17">
        <v>45.52</v>
      </c>
      <c r="I146" s="21">
        <v>-3</v>
      </c>
      <c r="J146" s="5">
        <v>142</v>
      </c>
      <c r="K146" s="5">
        <v>45.83</v>
      </c>
      <c r="L146" s="6" t="s">
        <v>55</v>
      </c>
    </row>
    <row r="147" spans="1:12" x14ac:dyDescent="0.2">
      <c r="A147" s="17" t="s">
        <v>596</v>
      </c>
      <c r="B147" s="17">
        <v>146</v>
      </c>
      <c r="C147" s="6" t="s">
        <v>597</v>
      </c>
      <c r="D147" s="18" t="s">
        <v>598</v>
      </c>
      <c r="E147" s="18" t="s">
        <v>599</v>
      </c>
      <c r="F147" s="19" t="s">
        <v>903</v>
      </c>
      <c r="G147" s="19" t="s">
        <v>904</v>
      </c>
      <c r="H147" s="17">
        <v>45.52</v>
      </c>
      <c r="I147" s="21">
        <v>-5</v>
      </c>
      <c r="J147" s="5">
        <v>141</v>
      </c>
      <c r="K147" s="5">
        <v>45.75</v>
      </c>
      <c r="L147" s="6" t="s">
        <v>398</v>
      </c>
    </row>
    <row r="148" spans="1:12" x14ac:dyDescent="0.2">
      <c r="A148" s="17" t="s">
        <v>630</v>
      </c>
      <c r="B148" s="17">
        <v>147</v>
      </c>
      <c r="C148" s="6" t="s">
        <v>631</v>
      </c>
      <c r="D148" s="18" t="s">
        <v>631</v>
      </c>
      <c r="E148" s="18" t="s">
        <v>631</v>
      </c>
      <c r="F148" s="19" t="s">
        <v>916</v>
      </c>
      <c r="G148" s="19" t="s">
        <v>917</v>
      </c>
      <c r="H148" s="17">
        <v>45.66</v>
      </c>
      <c r="I148" s="20">
        <f>1</f>
        <v>1</v>
      </c>
      <c r="J148" s="5">
        <v>148</v>
      </c>
      <c r="K148" s="5">
        <v>49.1</v>
      </c>
      <c r="L148" s="6" t="s">
        <v>61</v>
      </c>
    </row>
    <row r="149" spans="1:12" x14ac:dyDescent="0.2">
      <c r="A149" s="17" t="s">
        <v>622</v>
      </c>
      <c r="B149" s="17">
        <v>148</v>
      </c>
      <c r="C149" s="6" t="s">
        <v>623</v>
      </c>
      <c r="D149" s="18" t="s">
        <v>623</v>
      </c>
      <c r="E149" s="18" t="s">
        <v>623</v>
      </c>
      <c r="F149" s="19" t="s">
        <v>913</v>
      </c>
      <c r="G149" s="19" t="s">
        <v>913</v>
      </c>
      <c r="H149" s="17">
        <v>48.2</v>
      </c>
      <c r="I149" s="21">
        <v>-2</v>
      </c>
      <c r="J149" s="5">
        <v>146</v>
      </c>
      <c r="K149" s="5">
        <v>48.53</v>
      </c>
      <c r="L149" s="6" t="s">
        <v>61</v>
      </c>
    </row>
    <row r="150" spans="1:12" x14ac:dyDescent="0.2">
      <c r="A150" s="17" t="s">
        <v>650</v>
      </c>
      <c r="B150" s="17">
        <v>149</v>
      </c>
      <c r="C150" s="6" t="s">
        <v>651</v>
      </c>
      <c r="D150" s="18" t="s">
        <v>652</v>
      </c>
      <c r="E150" s="18" t="s">
        <v>653</v>
      </c>
      <c r="F150" s="19" t="s">
        <v>918</v>
      </c>
      <c r="G150" s="19" t="s">
        <v>919</v>
      </c>
      <c r="H150" s="17">
        <v>48.92</v>
      </c>
      <c r="I150" s="20">
        <f>0</f>
        <v>0</v>
      </c>
      <c r="J150" s="5">
        <v>149</v>
      </c>
      <c r="K150" s="5">
        <v>50.31</v>
      </c>
      <c r="L150" s="6" t="s">
        <v>293</v>
      </c>
    </row>
    <row r="151" spans="1:12" x14ac:dyDescent="0.2">
      <c r="A151" s="17" t="s">
        <v>679</v>
      </c>
      <c r="B151" s="17">
        <v>150</v>
      </c>
      <c r="C151" s="6" t="s">
        <v>680</v>
      </c>
      <c r="D151" s="18" t="s">
        <v>681</v>
      </c>
      <c r="E151" s="18" t="s">
        <v>680</v>
      </c>
      <c r="F151" s="19" t="s">
        <v>929</v>
      </c>
      <c r="G151" s="19" t="s">
        <v>931</v>
      </c>
      <c r="H151" s="17">
        <v>49.09</v>
      </c>
      <c r="I151" s="20">
        <f>4</f>
        <v>4</v>
      </c>
      <c r="J151" s="5">
        <v>154</v>
      </c>
      <c r="K151" s="5">
        <v>51.71</v>
      </c>
      <c r="L151" s="6" t="s">
        <v>137</v>
      </c>
    </row>
    <row r="152" spans="1:12" x14ac:dyDescent="0.2">
      <c r="A152" s="17" t="s">
        <v>642</v>
      </c>
      <c r="B152" s="17">
        <v>151</v>
      </c>
      <c r="C152" s="6" t="s">
        <v>643</v>
      </c>
      <c r="D152" s="18" t="s">
        <v>643</v>
      </c>
      <c r="E152" s="18" t="s">
        <v>644</v>
      </c>
      <c r="F152" s="19" t="s">
        <v>920</v>
      </c>
      <c r="G152" s="19" t="s">
        <v>921</v>
      </c>
      <c r="H152" s="17">
        <v>49.37</v>
      </c>
      <c r="I152" s="21">
        <v>-1</v>
      </c>
      <c r="J152" s="5">
        <v>150</v>
      </c>
      <c r="K152" s="5">
        <v>50.74</v>
      </c>
      <c r="L152" s="6" t="s">
        <v>55</v>
      </c>
    </row>
    <row r="153" spans="1:12" x14ac:dyDescent="0.2">
      <c r="A153" s="17" t="s">
        <v>673</v>
      </c>
      <c r="B153" s="17">
        <v>152</v>
      </c>
      <c r="C153" s="6" t="s">
        <v>675</v>
      </c>
      <c r="D153" s="18" t="s">
        <v>677</v>
      </c>
      <c r="E153" s="18" t="s">
        <v>678</v>
      </c>
      <c r="F153" s="19" t="s">
        <v>925</v>
      </c>
      <c r="G153" s="19" t="s">
        <v>926</v>
      </c>
      <c r="H153" s="17">
        <v>49.65</v>
      </c>
      <c r="I153" s="20">
        <f t="shared" ref="I153:I154" si="8">0</f>
        <v>0</v>
      </c>
      <c r="J153" s="5">
        <v>152</v>
      </c>
      <c r="K153" s="5">
        <v>51.48</v>
      </c>
      <c r="L153" s="6" t="s">
        <v>55</v>
      </c>
    </row>
    <row r="154" spans="1:12" x14ac:dyDescent="0.2">
      <c r="A154" s="17" t="s">
        <v>684</v>
      </c>
      <c r="B154" s="17">
        <v>153</v>
      </c>
      <c r="C154" s="6" t="s">
        <v>685</v>
      </c>
      <c r="D154" s="18" t="s">
        <v>686</v>
      </c>
      <c r="E154" s="18" t="s">
        <v>687</v>
      </c>
      <c r="F154" s="19" t="s">
        <v>927</v>
      </c>
      <c r="G154" s="19" t="s">
        <v>928</v>
      </c>
      <c r="H154" s="17">
        <v>49.75</v>
      </c>
      <c r="I154" s="20">
        <f t="shared" si="8"/>
        <v>0</v>
      </c>
      <c r="J154" s="5">
        <v>153</v>
      </c>
      <c r="K154" s="5">
        <v>51.66</v>
      </c>
      <c r="L154" s="6" t="s">
        <v>293</v>
      </c>
    </row>
    <row r="155" spans="1:12" x14ac:dyDescent="0.2">
      <c r="A155" s="17" t="s">
        <v>693</v>
      </c>
      <c r="B155" s="17">
        <v>154</v>
      </c>
      <c r="C155" s="6" t="s">
        <v>694</v>
      </c>
      <c r="D155" s="18" t="s">
        <v>695</v>
      </c>
      <c r="E155" s="18" t="s">
        <v>696</v>
      </c>
      <c r="F155" s="19" t="s">
        <v>936</v>
      </c>
      <c r="G155" s="19" t="s">
        <v>937</v>
      </c>
      <c r="H155" s="17">
        <v>50.02</v>
      </c>
      <c r="I155" s="20">
        <f>3</f>
        <v>3</v>
      </c>
      <c r="J155" s="5">
        <v>157</v>
      </c>
      <c r="K155" s="5">
        <v>52.81</v>
      </c>
      <c r="L155" s="6" t="s">
        <v>293</v>
      </c>
    </row>
    <row r="156" spans="1:12" x14ac:dyDescent="0.2">
      <c r="A156" s="17" t="s">
        <v>688</v>
      </c>
      <c r="B156" s="17">
        <v>155</v>
      </c>
      <c r="C156" s="6" t="s">
        <v>689</v>
      </c>
      <c r="D156" s="18" t="s">
        <v>689</v>
      </c>
      <c r="E156" s="18" t="s">
        <v>690</v>
      </c>
      <c r="F156" s="19" t="s">
        <v>932</v>
      </c>
      <c r="G156" s="19" t="s">
        <v>933</v>
      </c>
      <c r="H156" s="17">
        <v>50.34</v>
      </c>
      <c r="I156" s="20">
        <f>0</f>
        <v>0</v>
      </c>
      <c r="J156" s="5">
        <v>155</v>
      </c>
      <c r="K156" s="5">
        <v>52.43</v>
      </c>
      <c r="L156" s="6" t="s">
        <v>137</v>
      </c>
    </row>
    <row r="157" spans="1:12" x14ac:dyDescent="0.2">
      <c r="A157" s="17" t="s">
        <v>733</v>
      </c>
      <c r="B157" s="17">
        <v>156</v>
      </c>
      <c r="C157" s="6" t="s">
        <v>735</v>
      </c>
      <c r="D157" s="18" t="s">
        <v>736</v>
      </c>
      <c r="E157" s="18" t="s">
        <v>737</v>
      </c>
      <c r="F157" s="19" t="s">
        <v>942</v>
      </c>
      <c r="G157" s="19" t="s">
        <v>943</v>
      </c>
      <c r="H157" s="17">
        <v>53.07</v>
      </c>
      <c r="I157" s="20">
        <f>4</f>
        <v>4</v>
      </c>
      <c r="J157" s="5">
        <v>160</v>
      </c>
      <c r="K157" s="5">
        <v>53.52</v>
      </c>
      <c r="L157" s="6" t="s">
        <v>293</v>
      </c>
    </row>
    <row r="158" spans="1:12" x14ac:dyDescent="0.2">
      <c r="A158" s="17" t="s">
        <v>699</v>
      </c>
      <c r="B158" s="17">
        <v>157</v>
      </c>
      <c r="C158" s="6" t="s">
        <v>700</v>
      </c>
      <c r="D158" s="18" t="s">
        <v>700</v>
      </c>
      <c r="E158" s="18" t="s">
        <v>701</v>
      </c>
      <c r="F158" s="19" t="s">
        <v>938</v>
      </c>
      <c r="G158" s="19" t="s">
        <v>939</v>
      </c>
      <c r="H158" s="17">
        <v>54.11</v>
      </c>
      <c r="I158" s="20">
        <f>1</f>
        <v>1</v>
      </c>
      <c r="J158" s="5">
        <v>158</v>
      </c>
      <c r="K158" s="5">
        <v>52.82</v>
      </c>
      <c r="L158" s="6" t="s">
        <v>293</v>
      </c>
    </row>
    <row r="159" spans="1:12" x14ac:dyDescent="0.2">
      <c r="A159" s="17" t="s">
        <v>666</v>
      </c>
      <c r="B159" s="17">
        <v>158</v>
      </c>
      <c r="C159" s="6" t="s">
        <v>922</v>
      </c>
      <c r="D159" s="18" t="s">
        <v>668</v>
      </c>
      <c r="E159" s="18" t="s">
        <v>669</v>
      </c>
      <c r="F159" s="19" t="s">
        <v>923</v>
      </c>
      <c r="G159" s="19" t="s">
        <v>924</v>
      </c>
      <c r="H159" s="17">
        <v>55.23</v>
      </c>
      <c r="I159" s="21">
        <v>-7</v>
      </c>
      <c r="J159" s="5">
        <v>151</v>
      </c>
      <c r="K159" s="5">
        <v>51.41</v>
      </c>
      <c r="L159" s="6" t="s">
        <v>55</v>
      </c>
    </row>
    <row r="160" spans="1:12" x14ac:dyDescent="0.2">
      <c r="A160" s="17" t="s">
        <v>778</v>
      </c>
      <c r="B160" s="17">
        <v>159</v>
      </c>
      <c r="C160" s="6" t="s">
        <v>779</v>
      </c>
      <c r="D160" s="18" t="s">
        <v>780</v>
      </c>
      <c r="E160" s="18" t="s">
        <v>781</v>
      </c>
      <c r="F160" s="19" t="s">
        <v>971</v>
      </c>
      <c r="G160" s="19" t="s">
        <v>972</v>
      </c>
      <c r="H160" s="17">
        <v>55.33</v>
      </c>
      <c r="I160" s="20">
        <f>16</f>
        <v>16</v>
      </c>
      <c r="J160" s="5">
        <v>175</v>
      </c>
      <c r="K160" s="5">
        <v>72.45</v>
      </c>
      <c r="L160" s="6" t="s">
        <v>137</v>
      </c>
    </row>
    <row r="161" spans="1:12" x14ac:dyDescent="0.2">
      <c r="A161" s="17" t="s">
        <v>704</v>
      </c>
      <c r="B161" s="17">
        <v>160</v>
      </c>
      <c r="C161" s="6" t="s">
        <v>705</v>
      </c>
      <c r="D161" s="18" t="s">
        <v>705</v>
      </c>
      <c r="E161" s="18" t="s">
        <v>705</v>
      </c>
      <c r="F161" s="19" t="s">
        <v>940</v>
      </c>
      <c r="G161" s="19" t="s">
        <v>941</v>
      </c>
      <c r="H161" s="17">
        <v>55.33</v>
      </c>
      <c r="I161" s="21">
        <v>-1</v>
      </c>
      <c r="J161" s="5">
        <v>159</v>
      </c>
      <c r="K161" s="5">
        <v>52.89</v>
      </c>
      <c r="L161" s="6" t="s">
        <v>137</v>
      </c>
    </row>
    <row r="162" spans="1:12" x14ac:dyDescent="0.2">
      <c r="A162" s="17" t="s">
        <v>654</v>
      </c>
      <c r="B162" s="17">
        <v>161</v>
      </c>
      <c r="C162" s="6" t="s">
        <v>655</v>
      </c>
      <c r="D162" s="18" t="s">
        <v>656</v>
      </c>
      <c r="E162" s="18" t="s">
        <v>658</v>
      </c>
      <c r="F162" s="19" t="s">
        <v>944</v>
      </c>
      <c r="G162" s="19" t="s">
        <v>945</v>
      </c>
      <c r="H162" s="17">
        <v>55.34</v>
      </c>
      <c r="I162" s="20">
        <f>0</f>
        <v>0</v>
      </c>
      <c r="J162" s="5">
        <v>161</v>
      </c>
      <c r="K162" s="5">
        <v>54.02</v>
      </c>
      <c r="L162" s="6" t="s">
        <v>293</v>
      </c>
    </row>
    <row r="163" spans="1:12" x14ac:dyDescent="0.2">
      <c r="A163" s="17" t="s">
        <v>706</v>
      </c>
      <c r="B163" s="17">
        <v>162</v>
      </c>
      <c r="C163" s="6" t="s">
        <v>707</v>
      </c>
      <c r="D163" s="18" t="s">
        <v>708</v>
      </c>
      <c r="E163" s="18" t="s">
        <v>707</v>
      </c>
      <c r="F163" s="19" t="s">
        <v>934</v>
      </c>
      <c r="G163" s="19" t="s">
        <v>935</v>
      </c>
      <c r="H163" s="17">
        <v>55.37</v>
      </c>
      <c r="I163" s="21">
        <v>-6</v>
      </c>
      <c r="J163" s="5">
        <v>156</v>
      </c>
      <c r="K163" s="5">
        <v>52.6</v>
      </c>
      <c r="L163" s="6" t="s">
        <v>398</v>
      </c>
    </row>
    <row r="164" spans="1:12" x14ac:dyDescent="0.2">
      <c r="A164" s="17" t="s">
        <v>749</v>
      </c>
      <c r="B164" s="17">
        <v>163</v>
      </c>
      <c r="C164" s="6" t="s">
        <v>752</v>
      </c>
      <c r="D164" s="18" t="s">
        <v>753</v>
      </c>
      <c r="E164" s="18" t="s">
        <v>753</v>
      </c>
      <c r="F164" s="19" t="s">
        <v>949</v>
      </c>
      <c r="G164" s="19" t="s">
        <v>950</v>
      </c>
      <c r="H164" s="17">
        <v>55.45</v>
      </c>
      <c r="I164" s="20">
        <f>1</f>
        <v>1</v>
      </c>
      <c r="J164" s="5">
        <v>164</v>
      </c>
      <c r="K164" s="5">
        <v>57.24</v>
      </c>
      <c r="L164" s="6" t="s">
        <v>137</v>
      </c>
    </row>
    <row r="165" spans="1:12" x14ac:dyDescent="0.2">
      <c r="A165" s="17" t="s">
        <v>716</v>
      </c>
      <c r="B165" s="17">
        <v>164</v>
      </c>
      <c r="C165" s="6" t="s">
        <v>717</v>
      </c>
      <c r="D165" s="18" t="s">
        <v>718</v>
      </c>
      <c r="E165" s="18" t="s">
        <v>719</v>
      </c>
      <c r="F165" s="19" t="s">
        <v>946</v>
      </c>
      <c r="G165" s="19" t="s">
        <v>947</v>
      </c>
      <c r="H165" s="17">
        <v>55.77</v>
      </c>
      <c r="I165" s="21">
        <v>-2</v>
      </c>
      <c r="J165" s="5">
        <v>162</v>
      </c>
      <c r="K165" s="5">
        <v>55.77</v>
      </c>
      <c r="L165" s="6" t="s">
        <v>398</v>
      </c>
    </row>
    <row r="166" spans="1:12" x14ac:dyDescent="0.2">
      <c r="A166" s="17" t="s">
        <v>767</v>
      </c>
      <c r="B166" s="17">
        <v>165</v>
      </c>
      <c r="C166" s="6" t="s">
        <v>768</v>
      </c>
      <c r="D166" s="18" t="s">
        <v>769</v>
      </c>
      <c r="E166" s="18" t="s">
        <v>770</v>
      </c>
      <c r="F166" s="19" t="s">
        <v>951</v>
      </c>
      <c r="G166" s="19" t="s">
        <v>952</v>
      </c>
      <c r="H166" s="17">
        <v>56.38</v>
      </c>
      <c r="I166" s="20">
        <f>0</f>
        <v>0</v>
      </c>
      <c r="J166" s="5">
        <v>165</v>
      </c>
      <c r="K166" s="5">
        <v>58.35</v>
      </c>
      <c r="L166" s="6" t="s">
        <v>137</v>
      </c>
    </row>
    <row r="167" spans="1:12" x14ac:dyDescent="0.2">
      <c r="A167" s="17" t="s">
        <v>710</v>
      </c>
      <c r="B167" s="17">
        <v>166</v>
      </c>
      <c r="C167" s="6" t="s">
        <v>711</v>
      </c>
      <c r="D167" s="18" t="s">
        <v>712</v>
      </c>
      <c r="E167" s="18" t="s">
        <v>713</v>
      </c>
      <c r="F167" s="19" t="s">
        <v>948</v>
      </c>
      <c r="G167" s="19" t="s">
        <v>948</v>
      </c>
      <c r="H167" s="17">
        <v>56.82</v>
      </c>
      <c r="I167" s="21">
        <v>-3</v>
      </c>
      <c r="J167" s="5">
        <v>163</v>
      </c>
      <c r="K167" s="5">
        <v>56.47</v>
      </c>
      <c r="L167" s="6" t="s">
        <v>398</v>
      </c>
    </row>
    <row r="168" spans="1:12" x14ac:dyDescent="0.2">
      <c r="A168" s="17" t="s">
        <v>744</v>
      </c>
      <c r="B168" s="17">
        <v>167</v>
      </c>
      <c r="C168" s="6" t="s">
        <v>747</v>
      </c>
      <c r="D168" s="18" t="s">
        <v>748</v>
      </c>
      <c r="E168" s="18" t="s">
        <v>748</v>
      </c>
      <c r="F168" s="19" t="s">
        <v>957</v>
      </c>
      <c r="G168" s="19" t="s">
        <v>958</v>
      </c>
      <c r="H168" s="17">
        <v>58.25</v>
      </c>
      <c r="I168" s="20">
        <f>1</f>
        <v>1</v>
      </c>
      <c r="J168" s="5">
        <v>168</v>
      </c>
      <c r="K168" s="5">
        <v>61.66</v>
      </c>
      <c r="L168" s="6" t="s">
        <v>398</v>
      </c>
    </row>
    <row r="169" spans="1:12" x14ac:dyDescent="0.2">
      <c r="A169" s="17" t="s">
        <v>722</v>
      </c>
      <c r="B169" s="17">
        <v>168</v>
      </c>
      <c r="C169" s="6" t="s">
        <v>723</v>
      </c>
      <c r="D169" s="18" t="s">
        <v>724</v>
      </c>
      <c r="E169" s="18" t="s">
        <v>725</v>
      </c>
      <c r="F169" s="19" t="s">
        <v>953</v>
      </c>
      <c r="G169" s="19" t="s">
        <v>954</v>
      </c>
      <c r="H169" s="17">
        <v>58.48</v>
      </c>
      <c r="I169" s="21">
        <v>-2</v>
      </c>
      <c r="J169" s="5">
        <v>166</v>
      </c>
      <c r="K169" s="5">
        <v>59.13</v>
      </c>
      <c r="L169" s="6" t="s">
        <v>293</v>
      </c>
    </row>
    <row r="170" spans="1:12" x14ac:dyDescent="0.2">
      <c r="A170" s="17" t="s">
        <v>740</v>
      </c>
      <c r="B170" s="17">
        <v>169</v>
      </c>
      <c r="C170" s="6" t="s">
        <v>741</v>
      </c>
      <c r="D170" s="18" t="s">
        <v>742</v>
      </c>
      <c r="E170" s="18" t="s">
        <v>743</v>
      </c>
      <c r="F170" s="19" t="s">
        <v>955</v>
      </c>
      <c r="G170" s="19" t="s">
        <v>956</v>
      </c>
      <c r="H170" s="17">
        <v>60.13</v>
      </c>
      <c r="I170" s="21">
        <v>-2</v>
      </c>
      <c r="J170" s="5">
        <v>167</v>
      </c>
      <c r="K170" s="5">
        <v>61.31</v>
      </c>
      <c r="L170" s="6" t="s">
        <v>398</v>
      </c>
    </row>
    <row r="171" spans="1:12" x14ac:dyDescent="0.2">
      <c r="A171" s="17" t="s">
        <v>754</v>
      </c>
      <c r="B171" s="17">
        <v>170</v>
      </c>
      <c r="C171" s="6" t="s">
        <v>756</v>
      </c>
      <c r="D171" s="18" t="s">
        <v>758</v>
      </c>
      <c r="E171" s="18" t="s">
        <v>759</v>
      </c>
      <c r="F171" s="19" t="s">
        <v>965</v>
      </c>
      <c r="G171" s="19" t="s">
        <v>966</v>
      </c>
      <c r="H171" s="17">
        <v>62.14</v>
      </c>
      <c r="I171" s="20">
        <f>2</f>
        <v>2</v>
      </c>
      <c r="J171" s="5">
        <v>172</v>
      </c>
      <c r="K171" s="5">
        <v>65.88</v>
      </c>
      <c r="L171" s="6" t="s">
        <v>398</v>
      </c>
    </row>
    <row r="172" spans="1:12" x14ac:dyDescent="0.2">
      <c r="A172" s="17" t="s">
        <v>773</v>
      </c>
      <c r="B172" s="17">
        <v>171</v>
      </c>
      <c r="C172" s="6" t="s">
        <v>774</v>
      </c>
      <c r="D172" s="18" t="s">
        <v>774</v>
      </c>
      <c r="E172" s="18" t="s">
        <v>774</v>
      </c>
      <c r="F172" s="19" t="s">
        <v>959</v>
      </c>
      <c r="G172" s="19" t="s">
        <v>960</v>
      </c>
      <c r="H172" s="17">
        <v>63.81</v>
      </c>
      <c r="I172" s="21">
        <v>-2</v>
      </c>
      <c r="J172" s="5">
        <v>169</v>
      </c>
      <c r="K172" s="5">
        <v>63.81</v>
      </c>
      <c r="L172" s="6" t="s">
        <v>61</v>
      </c>
    </row>
    <row r="173" spans="1:12" x14ac:dyDescent="0.2">
      <c r="A173" s="17" t="s">
        <v>762</v>
      </c>
      <c r="B173" s="17">
        <v>172</v>
      </c>
      <c r="C173" s="6" t="s">
        <v>763</v>
      </c>
      <c r="D173" s="18" t="s">
        <v>764</v>
      </c>
      <c r="E173" s="18" t="s">
        <v>763</v>
      </c>
      <c r="F173" s="19" t="s">
        <v>963</v>
      </c>
      <c r="G173" s="19" t="s">
        <v>964</v>
      </c>
      <c r="H173" s="17">
        <v>64.28</v>
      </c>
      <c r="I173" s="21">
        <v>-1</v>
      </c>
      <c r="J173" s="5">
        <v>171</v>
      </c>
      <c r="K173" s="5">
        <v>64.489999999999995</v>
      </c>
      <c r="L173" s="6" t="s">
        <v>55</v>
      </c>
    </row>
    <row r="174" spans="1:12" x14ac:dyDescent="0.2">
      <c r="A174" s="17" t="s">
        <v>728</v>
      </c>
      <c r="B174" s="17">
        <v>173</v>
      </c>
      <c r="C174" s="6" t="s">
        <v>729</v>
      </c>
      <c r="D174" s="18" t="s">
        <v>730</v>
      </c>
      <c r="E174" s="18" t="s">
        <v>731</v>
      </c>
      <c r="F174" s="19" t="s">
        <v>961</v>
      </c>
      <c r="G174" s="19" t="s">
        <v>962</v>
      </c>
      <c r="H174" s="17">
        <v>64.81</v>
      </c>
      <c r="I174" s="21">
        <v>-3</v>
      </c>
      <c r="J174" s="5">
        <v>170</v>
      </c>
      <c r="K174" s="5">
        <v>64.41</v>
      </c>
      <c r="L174" s="6" t="s">
        <v>398</v>
      </c>
    </row>
    <row r="175" spans="1:12" x14ac:dyDescent="0.2">
      <c r="A175" s="17" t="s">
        <v>790</v>
      </c>
      <c r="B175" s="17">
        <v>174</v>
      </c>
      <c r="C175" s="6" t="s">
        <v>791</v>
      </c>
      <c r="D175" s="18" t="s">
        <v>792</v>
      </c>
      <c r="E175" s="18" t="s">
        <v>793</v>
      </c>
      <c r="F175" s="19" t="s">
        <v>969</v>
      </c>
      <c r="G175" s="19" t="s">
        <v>970</v>
      </c>
      <c r="H175" s="17">
        <v>72.569999999999993</v>
      </c>
      <c r="I175" s="20">
        <f>0</f>
        <v>0</v>
      </c>
      <c r="J175" s="5">
        <v>174</v>
      </c>
      <c r="K175" s="5">
        <v>71.78</v>
      </c>
      <c r="L175" s="6" t="s">
        <v>398</v>
      </c>
    </row>
    <row r="176" spans="1:12" x14ac:dyDescent="0.2">
      <c r="A176" s="17" t="s">
        <v>782</v>
      </c>
      <c r="B176" s="17">
        <v>175</v>
      </c>
      <c r="C176" s="6" t="s">
        <v>784</v>
      </c>
      <c r="D176" s="18" t="s">
        <v>786</v>
      </c>
      <c r="E176" s="18" t="s">
        <v>786</v>
      </c>
      <c r="F176" s="19" t="s">
        <v>973</v>
      </c>
      <c r="G176" s="19" t="s">
        <v>974</v>
      </c>
      <c r="H176" s="17">
        <v>74.709999999999994</v>
      </c>
      <c r="I176" s="20">
        <f>1</f>
        <v>1</v>
      </c>
      <c r="J176" s="5">
        <v>176</v>
      </c>
      <c r="K176" s="5">
        <v>74.930000000000007</v>
      </c>
      <c r="L176" s="6" t="s">
        <v>55</v>
      </c>
    </row>
    <row r="177" spans="1:12" x14ac:dyDescent="0.2">
      <c r="A177" s="17" t="s">
        <v>775</v>
      </c>
      <c r="B177" s="17">
        <v>176</v>
      </c>
      <c r="C177" s="6" t="s">
        <v>776</v>
      </c>
      <c r="D177" s="18" t="s">
        <v>776</v>
      </c>
      <c r="E177" s="18" t="s">
        <v>777</v>
      </c>
      <c r="F177" s="19" t="s">
        <v>967</v>
      </c>
      <c r="G177" s="19" t="s">
        <v>968</v>
      </c>
      <c r="H177" s="17">
        <v>76.73</v>
      </c>
      <c r="I177" s="21">
        <v>-3</v>
      </c>
      <c r="J177" s="5">
        <v>173</v>
      </c>
      <c r="K177" s="5">
        <v>71.36</v>
      </c>
      <c r="L177" s="6" t="s">
        <v>137</v>
      </c>
    </row>
    <row r="178" spans="1:12" x14ac:dyDescent="0.2">
      <c r="A178" s="17" t="s">
        <v>787</v>
      </c>
      <c r="B178" s="17">
        <v>177</v>
      </c>
      <c r="C178" s="6" t="s">
        <v>788</v>
      </c>
      <c r="D178" s="18" t="s">
        <v>789</v>
      </c>
      <c r="E178" s="18" t="s">
        <v>789</v>
      </c>
      <c r="F178" s="19" t="s">
        <v>975</v>
      </c>
      <c r="G178" s="19" t="s">
        <v>976</v>
      </c>
      <c r="H178" s="17">
        <v>78.48</v>
      </c>
      <c r="I178" s="20">
        <f t="shared" ref="I178:I179" si="9">0</f>
        <v>0</v>
      </c>
      <c r="J178" s="5">
        <v>177</v>
      </c>
      <c r="K178" s="5">
        <v>78.92</v>
      </c>
      <c r="L178" s="6" t="s">
        <v>55</v>
      </c>
    </row>
    <row r="179" spans="1:12" x14ac:dyDescent="0.2">
      <c r="A179" s="17" t="s">
        <v>800</v>
      </c>
      <c r="B179" s="17">
        <v>178</v>
      </c>
      <c r="C179" s="6" t="s">
        <v>801</v>
      </c>
      <c r="D179" s="18" t="s">
        <v>802</v>
      </c>
      <c r="E179" s="18" t="s">
        <v>802</v>
      </c>
      <c r="F179" s="19" t="s">
        <v>977</v>
      </c>
      <c r="G179" s="19" t="s">
        <v>978</v>
      </c>
      <c r="H179" s="17">
        <v>83.5</v>
      </c>
      <c r="I179" s="20">
        <f t="shared" si="9"/>
        <v>0</v>
      </c>
      <c r="J179" s="5">
        <v>178</v>
      </c>
      <c r="K179" s="5">
        <v>80.260000000000005</v>
      </c>
      <c r="L179" s="6" t="s">
        <v>137</v>
      </c>
    </row>
    <row r="180" spans="1:12" x14ac:dyDescent="0.2">
      <c r="A180" s="17" t="s">
        <v>794</v>
      </c>
      <c r="B180" s="17">
        <v>179</v>
      </c>
      <c r="C180" s="6" t="s">
        <v>795</v>
      </c>
      <c r="D180" s="18" t="s">
        <v>796</v>
      </c>
      <c r="E180" s="18" t="s">
        <v>797</v>
      </c>
      <c r="F180" s="19" t="s">
        <v>979</v>
      </c>
      <c r="G180" s="19" t="s">
        <v>980</v>
      </c>
      <c r="H180" s="17">
        <v>85.44</v>
      </c>
      <c r="I180" s="20">
        <f>1</f>
        <v>1</v>
      </c>
      <c r="J180" s="5">
        <v>180</v>
      </c>
      <c r="K180" s="5">
        <v>85.44</v>
      </c>
      <c r="L180" s="6" t="s">
        <v>293</v>
      </c>
    </row>
    <row r="181" spans="1:12" x14ac:dyDescent="0.2">
      <c r="A181" s="17" t="s">
        <v>805</v>
      </c>
      <c r="B181" s="17">
        <v>180</v>
      </c>
      <c r="C181" s="6" t="s">
        <v>806</v>
      </c>
      <c r="D181" s="18" t="s">
        <v>807</v>
      </c>
      <c r="E181" s="18" t="s">
        <v>808</v>
      </c>
      <c r="F181" s="19" t="s">
        <v>981</v>
      </c>
      <c r="G181" s="19" t="s">
        <v>982</v>
      </c>
      <c r="H181" s="17">
        <v>85.82</v>
      </c>
      <c r="I181" s="21">
        <v>-1</v>
      </c>
      <c r="J181" s="5">
        <v>179</v>
      </c>
      <c r="K181" s="5">
        <v>83.4</v>
      </c>
      <c r="L181" s="6" t="s">
        <v>55</v>
      </c>
    </row>
  </sheetData>
  <autoFilter ref="A1:L181" xr:uid="{00000000-0009-0000-0000-000000000000}"/>
  <customSheetViews>
    <customSheetView guid="{624F33E1-EC63-46F1-BDF3-848165743820}" filter="1" showAutoFilter="1">
      <pageMargins left="0.7" right="0.7" top="0.75" bottom="0.75" header="0.3" footer="0.3"/>
      <autoFilter ref="A1:L181" xr:uid="{00000000-0000-0000-0000-000000000000}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R1261"/>
  <sheetViews>
    <sheetView workbookViewId="0"/>
  </sheetViews>
  <sheetFormatPr baseColWidth="10" defaultColWidth="14.33203125" defaultRowHeight="15" customHeight="1" x14ac:dyDescent="0.2"/>
  <cols>
    <col min="1" max="1" width="10.6640625" customWidth="1"/>
    <col min="2" max="2" width="24.1640625" customWidth="1"/>
    <col min="3" max="10" width="8.1640625" customWidth="1"/>
    <col min="11" max="11" width="13.83203125" customWidth="1"/>
    <col min="12" max="14" width="10.6640625" customWidth="1"/>
    <col min="15" max="15" width="24.1640625" customWidth="1"/>
    <col min="16" max="28" width="10.6640625" customWidth="1"/>
  </cols>
  <sheetData>
    <row r="1" spans="1:18" x14ac:dyDescent="0.2">
      <c r="A1" s="33" t="s">
        <v>0</v>
      </c>
      <c r="B1" s="33" t="s">
        <v>2</v>
      </c>
      <c r="C1" s="33">
        <v>2013</v>
      </c>
      <c r="D1" s="33">
        <v>2014</v>
      </c>
      <c r="E1" s="33">
        <v>2015</v>
      </c>
      <c r="F1" s="33">
        <v>2016</v>
      </c>
      <c r="G1" s="33">
        <v>2017</v>
      </c>
      <c r="H1" s="33">
        <v>2018</v>
      </c>
      <c r="I1" s="35">
        <v>2019</v>
      </c>
      <c r="J1" s="35">
        <v>2020</v>
      </c>
      <c r="K1" s="33" t="s">
        <v>11</v>
      </c>
      <c r="N1" s="27" t="s">
        <v>11</v>
      </c>
      <c r="O1" s="27" t="s">
        <v>2</v>
      </c>
      <c r="P1" s="27" t="s">
        <v>1005</v>
      </c>
      <c r="Q1" s="27" t="s">
        <v>1006</v>
      </c>
      <c r="R1" s="27" t="s">
        <v>1007</v>
      </c>
    </row>
    <row r="2" spans="1:18" x14ac:dyDescent="0.2">
      <c r="A2" s="34" t="s">
        <v>527</v>
      </c>
      <c r="B2" s="34" t="s">
        <v>528</v>
      </c>
      <c r="C2" s="34">
        <v>128</v>
      </c>
      <c r="D2" s="34">
        <v>128</v>
      </c>
      <c r="E2" s="34">
        <v>122</v>
      </c>
      <c r="F2" s="34">
        <v>120</v>
      </c>
      <c r="G2" s="34">
        <v>120</v>
      </c>
      <c r="H2" s="36">
        <v>118</v>
      </c>
      <c r="I2" s="37">
        <v>121</v>
      </c>
      <c r="J2" s="34">
        <f>VLOOKUP(A2,'2020'!$A$2:$H$181,2,FALSE)</f>
        <v>122</v>
      </c>
      <c r="K2" s="34" t="s">
        <v>55</v>
      </c>
      <c r="N2" s="27" t="s">
        <v>137</v>
      </c>
      <c r="O2" s="27" t="s">
        <v>177</v>
      </c>
      <c r="P2" s="30">
        <v>2013</v>
      </c>
      <c r="Q2" s="30">
        <v>52</v>
      </c>
      <c r="R2" s="30">
        <v>24.56</v>
      </c>
    </row>
    <row r="3" spans="1:18" x14ac:dyDescent="0.2">
      <c r="A3" s="34" t="s">
        <v>539</v>
      </c>
      <c r="B3" s="34" t="s">
        <v>540</v>
      </c>
      <c r="C3" s="34">
        <v>130</v>
      </c>
      <c r="D3" s="34">
        <v>124</v>
      </c>
      <c r="E3" s="34">
        <v>123</v>
      </c>
      <c r="F3" s="34">
        <v>123</v>
      </c>
      <c r="G3" s="34">
        <v>125</v>
      </c>
      <c r="H3" s="36">
        <v>121</v>
      </c>
      <c r="I3" s="37">
        <v>109</v>
      </c>
      <c r="J3" s="34">
        <f>VLOOKUP(A3,'2020'!$A$2:$H$181,2,FALSE)</f>
        <v>106</v>
      </c>
      <c r="K3" s="34" t="s">
        <v>137</v>
      </c>
      <c r="N3" s="27" t="s">
        <v>137</v>
      </c>
      <c r="O3" s="27" t="s">
        <v>177</v>
      </c>
      <c r="P3" s="30">
        <v>2014</v>
      </c>
      <c r="Q3" s="30">
        <v>42</v>
      </c>
      <c r="R3" s="30">
        <v>23.19</v>
      </c>
    </row>
    <row r="4" spans="1:18" x14ac:dyDescent="0.2">
      <c r="A4" s="34" t="s">
        <v>344</v>
      </c>
      <c r="B4" s="34" t="s">
        <v>345</v>
      </c>
      <c r="C4" s="34">
        <v>102</v>
      </c>
      <c r="D4" s="34">
        <v>85</v>
      </c>
      <c r="E4" s="34">
        <v>82</v>
      </c>
      <c r="F4" s="34">
        <v>82</v>
      </c>
      <c r="G4" s="34">
        <v>76</v>
      </c>
      <c r="H4" s="36">
        <v>75</v>
      </c>
      <c r="I4" s="37">
        <v>82</v>
      </c>
      <c r="J4" s="34">
        <f>VLOOKUP(A4,'2020'!$A$2:$H$181,2,FALSE)</f>
        <v>84</v>
      </c>
      <c r="K4" s="34" t="s">
        <v>18</v>
      </c>
      <c r="N4" s="27" t="s">
        <v>137</v>
      </c>
      <c r="O4" s="27" t="s">
        <v>177</v>
      </c>
      <c r="P4" s="30">
        <v>2015</v>
      </c>
      <c r="Q4" s="30">
        <v>39</v>
      </c>
      <c r="R4" s="30">
        <v>22.06</v>
      </c>
    </row>
    <row r="5" spans="1:18" x14ac:dyDescent="0.2">
      <c r="A5" s="34" t="s">
        <v>207</v>
      </c>
      <c r="B5" s="34" t="s">
        <v>208</v>
      </c>
      <c r="C5" s="34">
        <v>5</v>
      </c>
      <c r="D5" s="34">
        <v>5</v>
      </c>
      <c r="E5" s="34">
        <v>32</v>
      </c>
      <c r="F5" s="34">
        <v>33</v>
      </c>
      <c r="G5" s="34">
        <v>35</v>
      </c>
      <c r="H5" s="36">
        <v>37</v>
      </c>
      <c r="I5" s="37">
        <v>37</v>
      </c>
      <c r="J5" s="34">
        <f>VLOOKUP(A5,'2020'!$A$2:$H$181,2,FALSE)</f>
        <v>37</v>
      </c>
      <c r="K5" s="34" t="s">
        <v>18</v>
      </c>
      <c r="N5" s="27" t="s">
        <v>137</v>
      </c>
      <c r="O5" s="27" t="s">
        <v>177</v>
      </c>
      <c r="P5" s="30">
        <v>2016</v>
      </c>
      <c r="Q5" s="30">
        <v>39</v>
      </c>
      <c r="R5" s="30">
        <v>21.92</v>
      </c>
    </row>
    <row r="6" spans="1:18" x14ac:dyDescent="0.2">
      <c r="A6" s="34" t="s">
        <v>559</v>
      </c>
      <c r="B6" s="34" t="s">
        <v>560</v>
      </c>
      <c r="C6" s="34">
        <v>114</v>
      </c>
      <c r="D6" s="34">
        <v>118</v>
      </c>
      <c r="E6" s="34">
        <v>120</v>
      </c>
      <c r="F6" s="34">
        <v>119</v>
      </c>
      <c r="G6" s="34">
        <v>119</v>
      </c>
      <c r="H6" s="36">
        <v>128</v>
      </c>
      <c r="I6" s="37">
        <v>133</v>
      </c>
      <c r="J6" s="34">
        <f>VLOOKUP(A6,'2020'!$A$2:$H$181,2,FALSE)</f>
        <v>131</v>
      </c>
      <c r="K6" s="34" t="s">
        <v>398</v>
      </c>
      <c r="N6" s="27" t="s">
        <v>137</v>
      </c>
      <c r="O6" s="27" t="s">
        <v>177</v>
      </c>
      <c r="P6" s="30">
        <v>2017</v>
      </c>
      <c r="Q6" s="30">
        <v>31</v>
      </c>
      <c r="R6" s="30">
        <v>20.12</v>
      </c>
    </row>
    <row r="7" spans="1:18" x14ac:dyDescent="0.2">
      <c r="A7" s="34" t="s">
        <v>259</v>
      </c>
      <c r="B7" s="34" t="s">
        <v>260</v>
      </c>
      <c r="C7" s="34">
        <v>54</v>
      </c>
      <c r="D7" s="34">
        <v>55</v>
      </c>
      <c r="E7" s="34">
        <v>57</v>
      </c>
      <c r="F7" s="34">
        <v>54</v>
      </c>
      <c r="G7" s="34">
        <v>50</v>
      </c>
      <c r="H7" s="36">
        <v>52</v>
      </c>
      <c r="I7" s="37">
        <v>57</v>
      </c>
      <c r="J7" s="34">
        <f>VLOOKUP(A7,'2020'!$A$2:$H$181,2,FALSE)</f>
        <v>64</v>
      </c>
      <c r="K7" s="34" t="s">
        <v>61</v>
      </c>
      <c r="N7" s="27" t="s">
        <v>137</v>
      </c>
      <c r="O7" s="27" t="s">
        <v>177</v>
      </c>
      <c r="P7" s="30">
        <v>2018</v>
      </c>
      <c r="Q7" s="30">
        <v>28</v>
      </c>
      <c r="R7" s="30">
        <v>20.39</v>
      </c>
    </row>
    <row r="8" spans="1:18" x14ac:dyDescent="0.2">
      <c r="A8" s="34" t="s">
        <v>362</v>
      </c>
      <c r="B8" s="34" t="s">
        <v>364</v>
      </c>
      <c r="C8" s="34">
        <v>74</v>
      </c>
      <c r="D8" s="34">
        <v>78</v>
      </c>
      <c r="E8" s="34">
        <v>78</v>
      </c>
      <c r="F8" s="34">
        <v>74</v>
      </c>
      <c r="G8" s="34">
        <v>79</v>
      </c>
      <c r="H8" s="36">
        <v>80</v>
      </c>
      <c r="I8" s="37">
        <v>61</v>
      </c>
      <c r="J8" s="34">
        <f>VLOOKUP(A8,'2020'!$A$2:$H$181,2,FALSE)</f>
        <v>61</v>
      </c>
      <c r="K8" s="34" t="s">
        <v>293</v>
      </c>
      <c r="N8" s="27" t="s">
        <v>137</v>
      </c>
      <c r="O8" s="27" t="s">
        <v>177</v>
      </c>
      <c r="P8" s="30">
        <v>2019</v>
      </c>
      <c r="Q8" s="30">
        <v>31</v>
      </c>
      <c r="R8" s="30">
        <v>22.19</v>
      </c>
    </row>
    <row r="9" spans="1:18" x14ac:dyDescent="0.2">
      <c r="A9" s="34" t="s">
        <v>123</v>
      </c>
      <c r="B9" s="34" t="s">
        <v>124</v>
      </c>
      <c r="C9" s="34">
        <v>26</v>
      </c>
      <c r="D9" s="34">
        <v>28</v>
      </c>
      <c r="E9" s="34">
        <v>25</v>
      </c>
      <c r="F9" s="34">
        <v>25</v>
      </c>
      <c r="G9" s="34">
        <v>19</v>
      </c>
      <c r="H9" s="36">
        <v>19</v>
      </c>
      <c r="I9" s="37">
        <v>21</v>
      </c>
      <c r="J9" s="34">
        <f>VLOOKUP(A9,'2020'!$A$2:$H$181,2,FALSE)</f>
        <v>26</v>
      </c>
      <c r="K9" s="34" t="s">
        <v>55</v>
      </c>
      <c r="N9" s="27" t="s">
        <v>137</v>
      </c>
      <c r="O9" s="27" t="s">
        <v>540</v>
      </c>
      <c r="P9" s="30">
        <v>2013</v>
      </c>
      <c r="Q9" s="30">
        <v>130</v>
      </c>
      <c r="R9" s="30">
        <v>37.799999999999997</v>
      </c>
    </row>
    <row r="10" spans="1:18" x14ac:dyDescent="0.2">
      <c r="A10" s="34" t="s">
        <v>99</v>
      </c>
      <c r="B10" s="34" t="s">
        <v>100</v>
      </c>
      <c r="C10" s="34">
        <v>12</v>
      </c>
      <c r="D10" s="34">
        <v>12</v>
      </c>
      <c r="E10" s="34">
        <v>7</v>
      </c>
      <c r="F10" s="34">
        <v>11</v>
      </c>
      <c r="G10" s="34">
        <v>11</v>
      </c>
      <c r="H10" s="36">
        <v>11</v>
      </c>
      <c r="I10" s="37">
        <v>16</v>
      </c>
      <c r="J10" s="34">
        <f>VLOOKUP(A10,'2020'!$A$2:$H$181,2,FALSE)</f>
        <v>18</v>
      </c>
      <c r="K10" s="34" t="s">
        <v>18</v>
      </c>
      <c r="N10" s="27" t="s">
        <v>137</v>
      </c>
      <c r="O10" s="27" t="s">
        <v>540</v>
      </c>
      <c r="P10" s="30">
        <v>2014</v>
      </c>
      <c r="Q10" s="30">
        <v>124</v>
      </c>
      <c r="R10" s="30">
        <v>36.5</v>
      </c>
    </row>
    <row r="11" spans="1:18" x14ac:dyDescent="0.2">
      <c r="A11" s="34" t="s">
        <v>722</v>
      </c>
      <c r="B11" s="34" t="s">
        <v>723</v>
      </c>
      <c r="C11" s="34">
        <v>156</v>
      </c>
      <c r="D11" s="34">
        <v>160</v>
      </c>
      <c r="E11" s="34">
        <v>162</v>
      </c>
      <c r="F11" s="34">
        <v>163</v>
      </c>
      <c r="G11" s="34">
        <v>162</v>
      </c>
      <c r="H11" s="36">
        <v>163</v>
      </c>
      <c r="I11" s="37">
        <v>166</v>
      </c>
      <c r="J11" s="34">
        <f>VLOOKUP(A11,'2020'!$A$2:$H$181,2,FALSE)</f>
        <v>168</v>
      </c>
      <c r="K11" s="34" t="s">
        <v>293</v>
      </c>
      <c r="N11" s="27" t="s">
        <v>137</v>
      </c>
      <c r="O11" s="27" t="s">
        <v>540</v>
      </c>
      <c r="P11" s="30">
        <v>2015</v>
      </c>
      <c r="Q11" s="30">
        <v>123</v>
      </c>
      <c r="R11" s="30">
        <v>37.840000000000003</v>
      </c>
    </row>
    <row r="12" spans="1:18" x14ac:dyDescent="0.2">
      <c r="A12" s="34" t="s">
        <v>704</v>
      </c>
      <c r="B12" s="34" t="s">
        <v>705</v>
      </c>
      <c r="C12" s="34">
        <v>132</v>
      </c>
      <c r="D12" s="34">
        <v>142</v>
      </c>
      <c r="E12" s="34">
        <v>145</v>
      </c>
      <c r="F12" s="34">
        <v>156</v>
      </c>
      <c r="G12" s="34">
        <v>160</v>
      </c>
      <c r="H12" s="36">
        <v>159</v>
      </c>
      <c r="I12" s="37">
        <v>159</v>
      </c>
      <c r="J12" s="34">
        <f>VLOOKUP(A12,'2020'!$A$2:$H$181,2,FALSE)</f>
        <v>160</v>
      </c>
      <c r="K12" s="34" t="s">
        <v>137</v>
      </c>
      <c r="N12" s="27" t="s">
        <v>137</v>
      </c>
      <c r="O12" s="27" t="s">
        <v>540</v>
      </c>
      <c r="P12" s="30">
        <v>2016</v>
      </c>
      <c r="Q12" s="30">
        <v>123</v>
      </c>
      <c r="R12" s="30">
        <v>39.89</v>
      </c>
    </row>
    <row r="13" spans="1:18" x14ac:dyDescent="0.2">
      <c r="A13" s="34" t="s">
        <v>62</v>
      </c>
      <c r="B13" s="34" t="s">
        <v>63</v>
      </c>
      <c r="C13" s="34">
        <v>21</v>
      </c>
      <c r="D13" s="34">
        <v>23</v>
      </c>
      <c r="E13" s="34">
        <v>15</v>
      </c>
      <c r="F13" s="34">
        <v>13</v>
      </c>
      <c r="G13" s="34">
        <v>9</v>
      </c>
      <c r="H13" s="36">
        <v>7</v>
      </c>
      <c r="I13" s="37">
        <v>9</v>
      </c>
      <c r="J13" s="34">
        <f>VLOOKUP(A13,'2020'!$A$2:$H$181,2,FALSE)</f>
        <v>12</v>
      </c>
      <c r="K13" s="34" t="s">
        <v>18</v>
      </c>
      <c r="N13" s="27" t="s">
        <v>137</v>
      </c>
      <c r="O13" s="27" t="s">
        <v>540</v>
      </c>
      <c r="P13" s="30">
        <v>2017</v>
      </c>
      <c r="Q13" s="30">
        <v>125</v>
      </c>
      <c r="R13" s="30">
        <v>40.42</v>
      </c>
    </row>
    <row r="14" spans="1:18" x14ac:dyDescent="0.2">
      <c r="A14" s="34" t="s">
        <v>382</v>
      </c>
      <c r="B14" s="34" t="s">
        <v>383</v>
      </c>
      <c r="C14" s="34">
        <v>79</v>
      </c>
      <c r="D14" s="34">
        <v>75</v>
      </c>
      <c r="E14" s="34">
        <v>84</v>
      </c>
      <c r="F14" s="34">
        <v>78</v>
      </c>
      <c r="G14" s="34">
        <v>78</v>
      </c>
      <c r="H14" s="36">
        <v>84</v>
      </c>
      <c r="I14" s="37">
        <v>96</v>
      </c>
      <c r="J14" s="34">
        <f>VLOOKUP(A14,'2020'!$A$2:$H$181,2,FALSE)</f>
        <v>113</v>
      </c>
      <c r="K14" s="34" t="s">
        <v>137</v>
      </c>
      <c r="N14" s="27" t="s">
        <v>137</v>
      </c>
      <c r="O14" s="27" t="s">
        <v>540</v>
      </c>
      <c r="P14" s="30">
        <v>2018</v>
      </c>
      <c r="Q14" s="30">
        <v>121</v>
      </c>
      <c r="R14" s="30">
        <v>38.35</v>
      </c>
    </row>
    <row r="15" spans="1:18" x14ac:dyDescent="0.2">
      <c r="A15" s="34" t="s">
        <v>221</v>
      </c>
      <c r="B15" s="34" t="s">
        <v>222</v>
      </c>
      <c r="C15" s="34">
        <v>46</v>
      </c>
      <c r="D15" s="34">
        <v>52</v>
      </c>
      <c r="E15" s="34">
        <v>46</v>
      </c>
      <c r="F15" s="34">
        <v>42</v>
      </c>
      <c r="G15" s="34">
        <v>42</v>
      </c>
      <c r="H15" s="36">
        <v>41</v>
      </c>
      <c r="I15" s="37">
        <v>36</v>
      </c>
      <c r="J15" s="34">
        <f>VLOOKUP(A15,'2020'!$A$2:$H$181,2,FALSE)</f>
        <v>38</v>
      </c>
      <c r="K15" s="34" t="s">
        <v>137</v>
      </c>
      <c r="N15" s="27" t="s">
        <v>137</v>
      </c>
      <c r="O15" s="27" t="s">
        <v>540</v>
      </c>
      <c r="P15" s="30">
        <v>2019</v>
      </c>
      <c r="Q15" s="30">
        <v>109</v>
      </c>
      <c r="R15" s="30">
        <v>34.96</v>
      </c>
    </row>
    <row r="16" spans="1:18" x14ac:dyDescent="0.2">
      <c r="A16" s="34" t="s">
        <v>642</v>
      </c>
      <c r="B16" s="34" t="s">
        <v>643</v>
      </c>
      <c r="C16" s="34">
        <v>144</v>
      </c>
      <c r="D16" s="34">
        <v>146</v>
      </c>
      <c r="E16" s="34">
        <v>146</v>
      </c>
      <c r="F16" s="34">
        <v>144</v>
      </c>
      <c r="G16" s="34">
        <v>146</v>
      </c>
      <c r="H16" s="36">
        <v>146</v>
      </c>
      <c r="I16" s="37">
        <v>150</v>
      </c>
      <c r="J16" s="34">
        <f>VLOOKUP(A16,'2020'!$A$2:$H$181,2,FALSE)</f>
        <v>151</v>
      </c>
      <c r="K16" s="34" t="s">
        <v>55</v>
      </c>
      <c r="N16" s="27" t="s">
        <v>137</v>
      </c>
      <c r="O16" s="27" t="s">
        <v>383</v>
      </c>
      <c r="P16" s="30">
        <v>2013</v>
      </c>
      <c r="Q16" s="30">
        <v>79</v>
      </c>
      <c r="R16" s="30">
        <v>28.33</v>
      </c>
    </row>
    <row r="17" spans="1:18" x14ac:dyDescent="0.2">
      <c r="A17" s="34" t="s">
        <v>497</v>
      </c>
      <c r="B17" s="34" t="s">
        <v>498</v>
      </c>
      <c r="C17" s="34">
        <v>87</v>
      </c>
      <c r="D17" s="34">
        <v>100</v>
      </c>
      <c r="E17" s="34">
        <v>106</v>
      </c>
      <c r="F17" s="34">
        <v>113</v>
      </c>
      <c r="G17" s="34">
        <v>109</v>
      </c>
      <c r="H17" s="36">
        <v>111</v>
      </c>
      <c r="I17" s="37">
        <v>111</v>
      </c>
      <c r="J17" s="34">
        <f>VLOOKUP(A17,'2020'!$A$2:$H$181,2,FALSE)</f>
        <v>111</v>
      </c>
      <c r="K17" s="34" t="s">
        <v>18</v>
      </c>
      <c r="N17" s="27" t="s">
        <v>137</v>
      </c>
      <c r="O17" s="27" t="s">
        <v>383</v>
      </c>
      <c r="P17" s="30">
        <v>2014</v>
      </c>
      <c r="Q17" s="30">
        <v>75</v>
      </c>
      <c r="R17" s="30">
        <v>28.83</v>
      </c>
    </row>
    <row r="18" spans="1:18" x14ac:dyDescent="0.2">
      <c r="A18" s="34" t="s">
        <v>740</v>
      </c>
      <c r="B18" s="34" t="s">
        <v>741</v>
      </c>
      <c r="C18" s="34">
        <v>165</v>
      </c>
      <c r="D18" s="34">
        <v>163</v>
      </c>
      <c r="E18" s="34">
        <v>163</v>
      </c>
      <c r="F18" s="34">
        <v>162</v>
      </c>
      <c r="G18" s="34">
        <v>164</v>
      </c>
      <c r="H18" s="36">
        <v>166</v>
      </c>
      <c r="I18" s="37">
        <v>167</v>
      </c>
      <c r="J18" s="34">
        <f>VLOOKUP(A18,'2020'!$A$2:$H$181,2,FALSE)</f>
        <v>169</v>
      </c>
      <c r="K18" s="34" t="s">
        <v>398</v>
      </c>
      <c r="N18" s="27" t="s">
        <v>137</v>
      </c>
      <c r="O18" s="27" t="s">
        <v>383</v>
      </c>
      <c r="P18" s="30">
        <v>2015</v>
      </c>
      <c r="Q18" s="30">
        <v>84</v>
      </c>
      <c r="R18" s="30">
        <v>29.24</v>
      </c>
    </row>
    <row r="19" spans="1:18" x14ac:dyDescent="0.2">
      <c r="A19" s="34" t="s">
        <v>294</v>
      </c>
      <c r="B19" s="34" t="s">
        <v>295</v>
      </c>
      <c r="C19" s="34">
        <v>68</v>
      </c>
      <c r="D19" s="34">
        <v>66</v>
      </c>
      <c r="E19" s="34">
        <v>66</v>
      </c>
      <c r="F19" s="34">
        <v>68</v>
      </c>
      <c r="G19" s="34">
        <v>65</v>
      </c>
      <c r="H19" s="36">
        <v>62</v>
      </c>
      <c r="I19" s="37">
        <v>63</v>
      </c>
      <c r="J19" s="34">
        <f>VLOOKUP(A19,'2020'!$A$2:$H$181,2,FALSE)</f>
        <v>58</v>
      </c>
      <c r="K19" s="34" t="s">
        <v>18</v>
      </c>
      <c r="N19" s="27" t="s">
        <v>137</v>
      </c>
      <c r="O19" s="27" t="s">
        <v>383</v>
      </c>
      <c r="P19" s="30">
        <v>2016</v>
      </c>
      <c r="Q19" s="30">
        <v>78</v>
      </c>
      <c r="R19" s="30">
        <v>28.97</v>
      </c>
    </row>
    <row r="20" spans="1:18" x14ac:dyDescent="0.2">
      <c r="A20" s="34" t="s">
        <v>684</v>
      </c>
      <c r="B20" s="34" t="s">
        <v>685</v>
      </c>
      <c r="C20" s="34">
        <v>157</v>
      </c>
      <c r="D20" s="34">
        <v>157</v>
      </c>
      <c r="E20" s="34">
        <v>157</v>
      </c>
      <c r="F20" s="34">
        <v>157</v>
      </c>
      <c r="G20" s="34">
        <v>153</v>
      </c>
      <c r="H20" s="36">
        <v>155</v>
      </c>
      <c r="I20" s="37">
        <v>153</v>
      </c>
      <c r="J20" s="34">
        <f>VLOOKUP(A20,'2020'!$A$2:$H$181,2,FALSE)</f>
        <v>153</v>
      </c>
      <c r="K20" s="34" t="s">
        <v>293</v>
      </c>
      <c r="N20" s="27" t="s">
        <v>137</v>
      </c>
      <c r="O20" s="27" t="s">
        <v>383</v>
      </c>
      <c r="P20" s="30">
        <v>2017</v>
      </c>
      <c r="Q20" s="30">
        <v>78</v>
      </c>
      <c r="R20" s="30">
        <v>30.32</v>
      </c>
    </row>
    <row r="21" spans="1:18" ht="15.75" customHeight="1" x14ac:dyDescent="0.2">
      <c r="A21" s="34" t="s">
        <v>243</v>
      </c>
      <c r="B21" s="34" t="s">
        <v>244</v>
      </c>
      <c r="C21" s="34" t="s">
        <v>999</v>
      </c>
      <c r="D21" s="34">
        <v>29</v>
      </c>
      <c r="E21" s="34">
        <v>30</v>
      </c>
      <c r="F21" s="34">
        <v>36</v>
      </c>
      <c r="G21" s="34">
        <v>41</v>
      </c>
      <c r="H21" s="36">
        <v>47</v>
      </c>
      <c r="I21" s="37">
        <v>53</v>
      </c>
      <c r="J21" s="34">
        <f>VLOOKUP(A21,'2020'!$A$2:$H$181,2,FALSE)</f>
        <v>53</v>
      </c>
      <c r="K21" s="34" t="s">
        <v>61</v>
      </c>
      <c r="N21" s="27" t="s">
        <v>137</v>
      </c>
      <c r="O21" s="27" t="s">
        <v>383</v>
      </c>
      <c r="P21" s="30">
        <v>2018</v>
      </c>
      <c r="Q21" s="30">
        <v>84</v>
      </c>
      <c r="R21" s="30">
        <v>30.16</v>
      </c>
    </row>
    <row r="22" spans="1:18" ht="15.75" customHeight="1" x14ac:dyDescent="0.2">
      <c r="A22" s="34" t="s">
        <v>492</v>
      </c>
      <c r="B22" s="34" t="s">
        <v>493</v>
      </c>
      <c r="C22" s="34">
        <v>109</v>
      </c>
      <c r="D22" s="34">
        <v>94</v>
      </c>
      <c r="E22" s="34">
        <v>94</v>
      </c>
      <c r="F22" s="34">
        <v>97</v>
      </c>
      <c r="G22" s="34">
        <v>107</v>
      </c>
      <c r="H22" s="36">
        <v>110</v>
      </c>
      <c r="I22" s="37">
        <v>113</v>
      </c>
      <c r="J22" s="34">
        <f>VLOOKUP(A22,'2020'!$A$2:$H$181,2,FALSE)</f>
        <v>114</v>
      </c>
      <c r="K22" s="34" t="s">
        <v>61</v>
      </c>
      <c r="N22" s="27" t="s">
        <v>137</v>
      </c>
      <c r="O22" s="27" t="s">
        <v>383</v>
      </c>
      <c r="P22" s="30">
        <v>2019</v>
      </c>
      <c r="Q22" s="30">
        <v>96</v>
      </c>
      <c r="R22" s="30">
        <v>31.74</v>
      </c>
    </row>
    <row r="23" spans="1:18" ht="15.75" customHeight="1" x14ac:dyDescent="0.2">
      <c r="A23" s="34" t="s">
        <v>457</v>
      </c>
      <c r="B23" s="34" t="s">
        <v>458</v>
      </c>
      <c r="C23" s="34">
        <v>108</v>
      </c>
      <c r="D23" s="34">
        <v>111</v>
      </c>
      <c r="E23" s="34">
        <v>99</v>
      </c>
      <c r="F23" s="34">
        <v>104</v>
      </c>
      <c r="G23" s="34">
        <v>103</v>
      </c>
      <c r="H23" s="36">
        <v>102</v>
      </c>
      <c r="I23" s="37">
        <v>105</v>
      </c>
      <c r="J23" s="34">
        <f>VLOOKUP(A23,'2020'!$A$2:$H$181,2,FALSE)</f>
        <v>107</v>
      </c>
      <c r="K23" s="34" t="s">
        <v>61</v>
      </c>
      <c r="N23" s="27" t="s">
        <v>137</v>
      </c>
      <c r="O23" s="27" t="s">
        <v>248</v>
      </c>
      <c r="P23" s="30">
        <v>2013</v>
      </c>
      <c r="Q23" s="30">
        <v>40</v>
      </c>
      <c r="R23" s="30">
        <v>22.91</v>
      </c>
    </row>
    <row r="24" spans="1:18" ht="15.75" customHeight="1" x14ac:dyDescent="0.2">
      <c r="A24" s="34" t="s">
        <v>673</v>
      </c>
      <c r="B24" s="34" t="s">
        <v>675</v>
      </c>
      <c r="C24" s="34">
        <v>122</v>
      </c>
      <c r="D24" s="34">
        <v>117</v>
      </c>
      <c r="E24" s="34">
        <v>121</v>
      </c>
      <c r="F24" s="34">
        <v>155</v>
      </c>
      <c r="G24" s="34">
        <v>156</v>
      </c>
      <c r="H24" s="36">
        <v>153</v>
      </c>
      <c r="I24" s="37">
        <v>152</v>
      </c>
      <c r="J24" s="34">
        <f>VLOOKUP(A24,'2020'!$A$2:$H$181,2,FALSE)</f>
        <v>152</v>
      </c>
      <c r="K24" s="34" t="s">
        <v>55</v>
      </c>
      <c r="N24" s="27" t="s">
        <v>137</v>
      </c>
      <c r="O24" s="27" t="s">
        <v>248</v>
      </c>
      <c r="P24" s="30">
        <v>2014</v>
      </c>
      <c r="Q24" s="30">
        <v>41</v>
      </c>
      <c r="R24" s="30">
        <v>22.91</v>
      </c>
    </row>
    <row r="25" spans="1:18" ht="15.75" customHeight="1" x14ac:dyDescent="0.2">
      <c r="A25" s="34" t="s">
        <v>421</v>
      </c>
      <c r="B25" s="34" t="s">
        <v>422</v>
      </c>
      <c r="C25" s="34">
        <v>82</v>
      </c>
      <c r="D25" s="34">
        <v>92</v>
      </c>
      <c r="E25" s="34">
        <v>104</v>
      </c>
      <c r="F25" s="34">
        <v>94</v>
      </c>
      <c r="G25" s="34">
        <v>84</v>
      </c>
      <c r="H25" s="36">
        <v>94</v>
      </c>
      <c r="I25" s="37">
        <v>80</v>
      </c>
      <c r="J25" s="34">
        <f>VLOOKUP(A25,'2020'!$A$2:$H$181,2,FALSE)</f>
        <v>67</v>
      </c>
      <c r="K25" s="34" t="s">
        <v>55</v>
      </c>
      <c r="N25" s="27" t="s">
        <v>137</v>
      </c>
      <c r="O25" s="27" t="s">
        <v>248</v>
      </c>
      <c r="P25" s="30">
        <v>2015</v>
      </c>
      <c r="Q25" s="30">
        <v>42</v>
      </c>
      <c r="R25" s="30">
        <v>22.91</v>
      </c>
    </row>
    <row r="26" spans="1:18" ht="15.75" customHeight="1" x14ac:dyDescent="0.2">
      <c r="A26" s="34" t="s">
        <v>247</v>
      </c>
      <c r="B26" s="34" t="s">
        <v>248</v>
      </c>
      <c r="C26" s="34">
        <v>40</v>
      </c>
      <c r="D26" s="34">
        <v>41</v>
      </c>
      <c r="E26" s="34">
        <v>42</v>
      </c>
      <c r="F26" s="34">
        <v>43</v>
      </c>
      <c r="G26" s="34">
        <v>48</v>
      </c>
      <c r="H26" s="36">
        <v>48</v>
      </c>
      <c r="I26" s="37">
        <v>44</v>
      </c>
      <c r="J26" s="34">
        <f>VLOOKUP(A26,'2020'!$A$2:$H$181,2,FALSE)</f>
        <v>39</v>
      </c>
      <c r="K26" s="34" t="s">
        <v>137</v>
      </c>
      <c r="N26" s="27" t="s">
        <v>137</v>
      </c>
      <c r="O26" s="27" t="s">
        <v>248</v>
      </c>
      <c r="P26" s="30">
        <v>2016</v>
      </c>
      <c r="Q26" s="30">
        <v>43</v>
      </c>
      <c r="R26" s="30">
        <v>22.91</v>
      </c>
    </row>
    <row r="27" spans="1:18" ht="15.75" customHeight="1" x14ac:dyDescent="0.2">
      <c r="A27" s="34" t="s">
        <v>500</v>
      </c>
      <c r="B27" s="34" t="s">
        <v>501</v>
      </c>
      <c r="C27" s="34">
        <v>65</v>
      </c>
      <c r="D27" s="34">
        <v>109</v>
      </c>
      <c r="E27" s="34">
        <v>110</v>
      </c>
      <c r="F27" s="34">
        <v>110</v>
      </c>
      <c r="G27" s="34">
        <v>113</v>
      </c>
      <c r="H27" s="36">
        <v>112</v>
      </c>
      <c r="I27" s="37">
        <v>145</v>
      </c>
      <c r="J27" s="34">
        <f>VLOOKUP(A27,'2020'!$A$2:$H$181,2,FALSE)</f>
        <v>132</v>
      </c>
      <c r="K27" s="34" t="s">
        <v>137</v>
      </c>
      <c r="N27" s="27" t="s">
        <v>137</v>
      </c>
      <c r="O27" s="27" t="s">
        <v>248</v>
      </c>
      <c r="P27" s="30">
        <v>2017</v>
      </c>
      <c r="Q27" s="30">
        <v>48</v>
      </c>
      <c r="R27" s="30">
        <v>24.93</v>
      </c>
    </row>
    <row r="28" spans="1:18" ht="15.75" customHeight="1" x14ac:dyDescent="0.2">
      <c r="A28" s="34" t="s">
        <v>109</v>
      </c>
      <c r="B28" s="34" t="s">
        <v>110</v>
      </c>
      <c r="C28" s="34">
        <v>20</v>
      </c>
      <c r="D28" s="34">
        <v>18</v>
      </c>
      <c r="E28" s="34">
        <v>8</v>
      </c>
      <c r="F28" s="34">
        <v>18</v>
      </c>
      <c r="G28" s="34">
        <v>22</v>
      </c>
      <c r="H28" s="36">
        <v>18</v>
      </c>
      <c r="I28" s="37">
        <v>18</v>
      </c>
      <c r="J28" s="34">
        <f>VLOOKUP(A28,'2020'!$A$2:$H$181,2,FALSE)</f>
        <v>16</v>
      </c>
      <c r="K28" s="34" t="s">
        <v>61</v>
      </c>
      <c r="N28" s="27" t="s">
        <v>137</v>
      </c>
      <c r="O28" s="27" t="s">
        <v>248</v>
      </c>
      <c r="P28" s="30">
        <v>2018</v>
      </c>
      <c r="Q28" s="30">
        <v>48</v>
      </c>
      <c r="R28" s="30">
        <v>25.29</v>
      </c>
    </row>
    <row r="29" spans="1:18" ht="15.75" customHeight="1" x14ac:dyDescent="0.2">
      <c r="A29" s="34" t="s">
        <v>43</v>
      </c>
      <c r="B29" s="34" t="s">
        <v>44</v>
      </c>
      <c r="C29" s="34">
        <v>14</v>
      </c>
      <c r="D29" s="34">
        <v>15</v>
      </c>
      <c r="E29" s="34">
        <v>20</v>
      </c>
      <c r="F29" s="34">
        <v>7</v>
      </c>
      <c r="G29" s="34">
        <v>7</v>
      </c>
      <c r="H29" s="36">
        <v>5</v>
      </c>
      <c r="I29" s="37">
        <v>6</v>
      </c>
      <c r="J29" s="34">
        <f>VLOOKUP(A29,'2020'!$A$2:$H$181,2,FALSE)</f>
        <v>8</v>
      </c>
      <c r="K29" s="34" t="s">
        <v>18</v>
      </c>
      <c r="N29" s="27" t="s">
        <v>137</v>
      </c>
      <c r="O29" s="27" t="s">
        <v>248</v>
      </c>
      <c r="P29" s="30">
        <v>2019</v>
      </c>
      <c r="Q29" s="30">
        <v>44</v>
      </c>
      <c r="R29" s="30">
        <v>25.09</v>
      </c>
    </row>
    <row r="30" spans="1:18" ht="15.75" customHeight="1" x14ac:dyDescent="0.2">
      <c r="A30" s="34" t="s">
        <v>210</v>
      </c>
      <c r="B30" s="34" t="s">
        <v>211</v>
      </c>
      <c r="C30" s="34">
        <v>60</v>
      </c>
      <c r="D30" s="34">
        <v>58</v>
      </c>
      <c r="E30" s="34">
        <v>43</v>
      </c>
      <c r="F30" s="34">
        <v>31</v>
      </c>
      <c r="G30" s="34">
        <v>33</v>
      </c>
      <c r="H30" s="36">
        <v>38</v>
      </c>
      <c r="I30" s="37">
        <v>46</v>
      </c>
      <c r="J30" s="34">
        <f>VLOOKUP(A30,'2020'!$A$2:$H$181,2,FALSE)</f>
        <v>51</v>
      </c>
      <c r="K30" s="34" t="s">
        <v>61</v>
      </c>
      <c r="N30" s="27" t="s">
        <v>137</v>
      </c>
      <c r="O30" s="27" t="s">
        <v>222</v>
      </c>
      <c r="P30" s="30">
        <v>2013</v>
      </c>
      <c r="Q30" s="30">
        <v>46</v>
      </c>
      <c r="R30" s="30">
        <v>23.7</v>
      </c>
    </row>
    <row r="31" spans="1:18" ht="15.75" customHeight="1" x14ac:dyDescent="0.2">
      <c r="A31" s="34" t="s">
        <v>787</v>
      </c>
      <c r="B31" s="34" t="s">
        <v>788</v>
      </c>
      <c r="C31" s="34">
        <v>173</v>
      </c>
      <c r="D31" s="34">
        <v>175</v>
      </c>
      <c r="E31" s="34">
        <v>176</v>
      </c>
      <c r="F31" s="34">
        <v>176</v>
      </c>
      <c r="G31" s="34">
        <v>176</v>
      </c>
      <c r="H31" s="36">
        <v>176</v>
      </c>
      <c r="I31" s="37">
        <v>177</v>
      </c>
      <c r="J31" s="34">
        <f>VLOOKUP(A31,'2020'!$A$2:$H$181,2,FALSE)</f>
        <v>177</v>
      </c>
      <c r="K31" s="34" t="s">
        <v>55</v>
      </c>
      <c r="N31" s="27" t="s">
        <v>137</v>
      </c>
      <c r="O31" s="27" t="s">
        <v>222</v>
      </c>
      <c r="P31" s="30">
        <v>2014</v>
      </c>
      <c r="Q31" s="30">
        <v>52</v>
      </c>
      <c r="R31" s="30">
        <v>24.45</v>
      </c>
    </row>
    <row r="32" spans="1:18" ht="15.75" customHeight="1" x14ac:dyDescent="0.2">
      <c r="A32" s="34" t="s">
        <v>373</v>
      </c>
      <c r="B32" s="34" t="s">
        <v>374</v>
      </c>
      <c r="C32" s="34">
        <v>96</v>
      </c>
      <c r="D32" s="34">
        <v>101</v>
      </c>
      <c r="E32" s="34">
        <v>86</v>
      </c>
      <c r="F32" s="34">
        <v>86</v>
      </c>
      <c r="G32" s="34">
        <v>81</v>
      </c>
      <c r="H32" s="36">
        <v>82</v>
      </c>
      <c r="I32" s="37">
        <v>71</v>
      </c>
      <c r="J32" s="34">
        <f>VLOOKUP(A32,'2020'!$A$2:$H$181,2,FALSE)</f>
        <v>68</v>
      </c>
      <c r="K32" s="34" t="s">
        <v>137</v>
      </c>
      <c r="N32" s="27" t="s">
        <v>137</v>
      </c>
      <c r="O32" s="27" t="s">
        <v>222</v>
      </c>
      <c r="P32" s="30">
        <v>2015</v>
      </c>
      <c r="Q32" s="30">
        <v>46</v>
      </c>
      <c r="R32" s="30">
        <v>23.79</v>
      </c>
    </row>
    <row r="33" spans="1:18" ht="15.75" customHeight="1" x14ac:dyDescent="0.2">
      <c r="A33" s="34" t="s">
        <v>563</v>
      </c>
      <c r="B33" s="34" t="s">
        <v>566</v>
      </c>
      <c r="C33" s="34">
        <v>120</v>
      </c>
      <c r="D33" s="34">
        <v>131</v>
      </c>
      <c r="E33" s="34">
        <v>133</v>
      </c>
      <c r="F33" s="34">
        <v>126</v>
      </c>
      <c r="G33" s="34">
        <v>130</v>
      </c>
      <c r="H33" s="36">
        <v>129</v>
      </c>
      <c r="I33" s="37">
        <v>131</v>
      </c>
      <c r="J33" s="34">
        <f>VLOOKUP(A33,'2020'!$A$2:$H$181,2,FALSE)</f>
        <v>134</v>
      </c>
      <c r="K33" s="34" t="s">
        <v>137</v>
      </c>
      <c r="N33" s="27" t="s">
        <v>137</v>
      </c>
      <c r="O33" s="27" t="s">
        <v>222</v>
      </c>
      <c r="P33" s="30">
        <v>2016</v>
      </c>
      <c r="Q33" s="30">
        <v>42</v>
      </c>
      <c r="R33" s="30">
        <v>22.66</v>
      </c>
    </row>
    <row r="34" spans="1:18" ht="15.75" customHeight="1" x14ac:dyDescent="0.2">
      <c r="A34" s="34" t="s">
        <v>679</v>
      </c>
      <c r="B34" s="34" t="s">
        <v>680</v>
      </c>
      <c r="C34" s="34">
        <v>142</v>
      </c>
      <c r="D34" s="34">
        <v>151</v>
      </c>
      <c r="E34" s="34">
        <v>150</v>
      </c>
      <c r="F34" s="34">
        <v>152</v>
      </c>
      <c r="G34" s="34">
        <v>154</v>
      </c>
      <c r="H34" s="36">
        <v>154</v>
      </c>
      <c r="I34" s="37">
        <v>154</v>
      </c>
      <c r="J34" s="34">
        <f>VLOOKUP(A34,'2020'!$A$2:$H$181,2,FALSE)</f>
        <v>150</v>
      </c>
      <c r="K34" s="34" t="s">
        <v>137</v>
      </c>
      <c r="N34" s="27" t="s">
        <v>137</v>
      </c>
      <c r="O34" s="27" t="s">
        <v>222</v>
      </c>
      <c r="P34" s="30">
        <v>2017</v>
      </c>
      <c r="Q34" s="30">
        <v>42</v>
      </c>
      <c r="R34" s="30">
        <v>23.85</v>
      </c>
    </row>
    <row r="35" spans="1:18" ht="15.75" customHeight="1" x14ac:dyDescent="0.2">
      <c r="A35" s="34" t="s">
        <v>509</v>
      </c>
      <c r="B35" s="34" t="s">
        <v>510</v>
      </c>
      <c r="C35" s="34">
        <v>76</v>
      </c>
      <c r="D35" s="34">
        <v>82</v>
      </c>
      <c r="E35" s="34">
        <v>107</v>
      </c>
      <c r="F35" s="34">
        <v>115</v>
      </c>
      <c r="G35" s="34">
        <v>115</v>
      </c>
      <c r="H35" s="36">
        <v>114</v>
      </c>
      <c r="I35" s="37">
        <v>117</v>
      </c>
      <c r="J35" s="34">
        <f>VLOOKUP(A35,'2020'!$A$2:$H$181,2,FALSE)</f>
        <v>118</v>
      </c>
      <c r="K35" s="34" t="s">
        <v>137</v>
      </c>
      <c r="N35" s="27" t="s">
        <v>137</v>
      </c>
      <c r="O35" s="27" t="s">
        <v>222</v>
      </c>
      <c r="P35" s="30">
        <v>2018</v>
      </c>
      <c r="Q35" s="30">
        <v>41</v>
      </c>
      <c r="R35" s="30">
        <v>23.33</v>
      </c>
    </row>
    <row r="36" spans="1:18" ht="15.75" customHeight="1" x14ac:dyDescent="0.2">
      <c r="A36" s="34" t="s">
        <v>569</v>
      </c>
      <c r="B36" s="34" t="s">
        <v>570</v>
      </c>
      <c r="C36" s="34">
        <v>129</v>
      </c>
      <c r="D36" s="34">
        <v>126</v>
      </c>
      <c r="E36" s="34">
        <v>128</v>
      </c>
      <c r="F36" s="34">
        <v>134</v>
      </c>
      <c r="G36" s="34">
        <v>129</v>
      </c>
      <c r="H36" s="36">
        <v>130</v>
      </c>
      <c r="I36" s="37">
        <v>129</v>
      </c>
      <c r="J36" s="34">
        <f>VLOOKUP(A36,'2020'!$A$2:$H$181,2,FALSE)</f>
        <v>130</v>
      </c>
      <c r="K36" s="34" t="s">
        <v>61</v>
      </c>
      <c r="N36" s="27" t="s">
        <v>137</v>
      </c>
      <c r="O36" s="27" t="s">
        <v>222</v>
      </c>
      <c r="P36" s="30">
        <v>2019</v>
      </c>
      <c r="Q36" s="30">
        <v>36</v>
      </c>
      <c r="R36" s="30">
        <v>24.53</v>
      </c>
    </row>
    <row r="37" spans="1:18" ht="15.75" customHeight="1" x14ac:dyDescent="0.2">
      <c r="A37" s="34" t="s">
        <v>250</v>
      </c>
      <c r="B37" s="34" t="s">
        <v>251</v>
      </c>
      <c r="C37" s="34">
        <v>51</v>
      </c>
      <c r="D37" s="34">
        <v>53</v>
      </c>
      <c r="E37" s="34">
        <v>50</v>
      </c>
      <c r="F37" s="34">
        <v>50</v>
      </c>
      <c r="G37" s="34">
        <v>44</v>
      </c>
      <c r="H37" s="36">
        <v>49</v>
      </c>
      <c r="I37" s="37">
        <v>56</v>
      </c>
      <c r="J37" s="34">
        <f>VLOOKUP(A37,'2020'!$A$2:$H$181,2,FALSE)</f>
        <v>75</v>
      </c>
      <c r="K37" s="34" t="s">
        <v>137</v>
      </c>
      <c r="N37" s="27" t="s">
        <v>137</v>
      </c>
      <c r="O37" s="27" t="s">
        <v>705</v>
      </c>
      <c r="P37" s="30">
        <v>2013</v>
      </c>
      <c r="Q37" s="30">
        <v>132</v>
      </c>
      <c r="R37" s="30">
        <v>38.020000000000003</v>
      </c>
    </row>
    <row r="38" spans="1:18" ht="15.75" customHeight="1" x14ac:dyDescent="0.2">
      <c r="A38" s="34" t="s">
        <v>144</v>
      </c>
      <c r="B38" s="34" t="s">
        <v>145</v>
      </c>
      <c r="C38" s="34">
        <v>25</v>
      </c>
      <c r="D38" s="34">
        <v>24</v>
      </c>
      <c r="E38" s="34">
        <v>36</v>
      </c>
      <c r="F38" s="34">
        <v>32</v>
      </c>
      <c r="G38" s="34">
        <v>27</v>
      </c>
      <c r="H38" s="36">
        <v>29</v>
      </c>
      <c r="I38" s="37">
        <v>25</v>
      </c>
      <c r="J38" s="34">
        <f>VLOOKUP(A38,'2020'!$A$2:$H$181,2,FALSE)</f>
        <v>25</v>
      </c>
      <c r="K38" s="34" t="s">
        <v>137</v>
      </c>
      <c r="N38" s="27" t="s">
        <v>137</v>
      </c>
      <c r="O38" s="27" t="s">
        <v>705</v>
      </c>
      <c r="P38" s="30">
        <v>2014</v>
      </c>
      <c r="Q38" s="30">
        <v>142</v>
      </c>
      <c r="R38" s="30">
        <v>40.5</v>
      </c>
    </row>
    <row r="39" spans="1:18" ht="15.75" customHeight="1" x14ac:dyDescent="0.2">
      <c r="A39" s="34" t="s">
        <v>68</v>
      </c>
      <c r="B39" s="34" t="s">
        <v>69</v>
      </c>
      <c r="C39" s="34">
        <v>18</v>
      </c>
      <c r="D39" s="34">
        <v>21</v>
      </c>
      <c r="E39" s="34">
        <v>16</v>
      </c>
      <c r="F39" s="34">
        <v>6</v>
      </c>
      <c r="G39" s="34">
        <v>6</v>
      </c>
      <c r="H39" s="36">
        <v>10</v>
      </c>
      <c r="I39" s="37">
        <v>10</v>
      </c>
      <c r="J39" s="34">
        <f>VLOOKUP(A39,'2020'!$A$2:$H$181,2,FALSE)</f>
        <v>7</v>
      </c>
      <c r="K39" s="34" t="s">
        <v>61</v>
      </c>
      <c r="N39" s="27" t="s">
        <v>137</v>
      </c>
      <c r="O39" s="27" t="s">
        <v>705</v>
      </c>
      <c r="P39" s="30">
        <v>2015</v>
      </c>
      <c r="Q39" s="30">
        <v>145</v>
      </c>
      <c r="R39" s="30">
        <v>42.93</v>
      </c>
    </row>
    <row r="40" spans="1:18" ht="15.75" customHeight="1" x14ac:dyDescent="0.2">
      <c r="A40" s="34" t="s">
        <v>350</v>
      </c>
      <c r="B40" s="34" t="s">
        <v>351</v>
      </c>
      <c r="C40" s="34">
        <v>94</v>
      </c>
      <c r="D40" s="34">
        <v>83</v>
      </c>
      <c r="E40" s="34">
        <v>76</v>
      </c>
      <c r="F40" s="34">
        <v>81</v>
      </c>
      <c r="G40" s="32">
        <v>75</v>
      </c>
      <c r="H40" s="36">
        <v>77</v>
      </c>
      <c r="I40" s="37">
        <v>74</v>
      </c>
      <c r="J40" s="34">
        <f>VLOOKUP(A40,'2020'!$A$2:$H$181,2,FALSE)</f>
        <v>77</v>
      </c>
      <c r="K40" s="34" t="s">
        <v>18</v>
      </c>
      <c r="N40" s="27" t="s">
        <v>137</v>
      </c>
      <c r="O40" s="27" t="s">
        <v>705</v>
      </c>
      <c r="P40" s="30">
        <v>2016</v>
      </c>
      <c r="Q40" s="30">
        <v>156</v>
      </c>
      <c r="R40" s="30">
        <v>54.1</v>
      </c>
    </row>
    <row r="41" spans="1:18" ht="15.75" customHeight="1" x14ac:dyDescent="0.2">
      <c r="A41" s="34" t="s">
        <v>773</v>
      </c>
      <c r="B41" s="34" t="s">
        <v>774</v>
      </c>
      <c r="C41" s="34">
        <v>171</v>
      </c>
      <c r="D41" s="34">
        <v>170</v>
      </c>
      <c r="E41" s="34">
        <v>169</v>
      </c>
      <c r="F41" s="34">
        <v>171</v>
      </c>
      <c r="G41" s="34">
        <v>173</v>
      </c>
      <c r="H41" s="36">
        <v>172</v>
      </c>
      <c r="I41" s="37">
        <v>169</v>
      </c>
      <c r="J41" s="34">
        <f>VLOOKUP(A41,'2020'!$A$2:$H$181,2,FALSE)</f>
        <v>171</v>
      </c>
      <c r="K41" s="34" t="s">
        <v>61</v>
      </c>
      <c r="N41" s="27" t="s">
        <v>137</v>
      </c>
      <c r="O41" s="27" t="s">
        <v>705</v>
      </c>
      <c r="P41" s="30">
        <v>2017</v>
      </c>
      <c r="Q41" s="30">
        <v>160</v>
      </c>
      <c r="R41" s="30">
        <v>55.78</v>
      </c>
    </row>
    <row r="42" spans="1:18" ht="15.75" customHeight="1" x14ac:dyDescent="0.2">
      <c r="A42" s="34" t="s">
        <v>158</v>
      </c>
      <c r="B42" s="34" t="s">
        <v>159</v>
      </c>
      <c r="C42" s="34">
        <v>24</v>
      </c>
      <c r="D42" s="34">
        <v>25</v>
      </c>
      <c r="E42" s="34">
        <v>24</v>
      </c>
      <c r="F42" s="34">
        <v>27</v>
      </c>
      <c r="G42" s="34">
        <v>30</v>
      </c>
      <c r="H42" s="36">
        <v>25</v>
      </c>
      <c r="I42" s="37">
        <v>28</v>
      </c>
      <c r="J42" s="34">
        <f>VLOOKUP(A42,'2020'!$A$2:$H$181,2,FALSE)</f>
        <v>27</v>
      </c>
      <c r="K42" s="34" t="s">
        <v>18</v>
      </c>
      <c r="N42" s="27" t="s">
        <v>137</v>
      </c>
      <c r="O42" s="27" t="s">
        <v>705</v>
      </c>
      <c r="P42" s="30">
        <v>2018</v>
      </c>
      <c r="Q42" s="30">
        <v>159</v>
      </c>
      <c r="R42" s="30">
        <v>55.26</v>
      </c>
    </row>
    <row r="43" spans="1:18" ht="15.75" customHeight="1" x14ac:dyDescent="0.2">
      <c r="A43" s="34" t="s">
        <v>201</v>
      </c>
      <c r="B43" s="34" t="s">
        <v>202</v>
      </c>
      <c r="C43" s="34">
        <v>16</v>
      </c>
      <c r="D43" s="34">
        <v>13</v>
      </c>
      <c r="E43" s="34">
        <v>13</v>
      </c>
      <c r="F43" s="34">
        <v>21</v>
      </c>
      <c r="G43" s="34">
        <v>23</v>
      </c>
      <c r="H43" s="36">
        <v>34</v>
      </c>
      <c r="I43" s="37">
        <v>40</v>
      </c>
      <c r="J43" s="34">
        <f>VLOOKUP(A43,'2020'!$A$2:$H$181,2,FALSE)</f>
        <v>40</v>
      </c>
      <c r="K43" s="34" t="s">
        <v>18</v>
      </c>
      <c r="N43" s="27" t="s">
        <v>137</v>
      </c>
      <c r="O43" s="27" t="s">
        <v>705</v>
      </c>
      <c r="P43" s="30">
        <v>2019</v>
      </c>
      <c r="Q43" s="30">
        <v>159</v>
      </c>
      <c r="R43" s="30">
        <v>52.89</v>
      </c>
    </row>
    <row r="44" spans="1:18" ht="15.75" customHeight="1" x14ac:dyDescent="0.2">
      <c r="A44" s="34" t="s">
        <v>81</v>
      </c>
      <c r="B44" s="34" t="s">
        <v>82</v>
      </c>
      <c r="C44" s="34">
        <v>17</v>
      </c>
      <c r="D44" s="34">
        <v>14</v>
      </c>
      <c r="E44" s="34">
        <v>12</v>
      </c>
      <c r="F44" s="34">
        <v>16</v>
      </c>
      <c r="G44" s="34">
        <v>16</v>
      </c>
      <c r="H44" s="36">
        <v>15</v>
      </c>
      <c r="I44" s="37">
        <v>13</v>
      </c>
      <c r="J44" s="34">
        <f>VLOOKUP(A44,'2020'!$A$2:$H$181,2,FALSE)</f>
        <v>11</v>
      </c>
      <c r="K44" s="34" t="s">
        <v>18</v>
      </c>
      <c r="N44" s="27" t="s">
        <v>137</v>
      </c>
      <c r="O44" s="27" t="s">
        <v>566</v>
      </c>
      <c r="P44" s="30">
        <v>2013</v>
      </c>
      <c r="Q44" s="30">
        <v>120</v>
      </c>
      <c r="R44" s="30">
        <v>34.78</v>
      </c>
    </row>
    <row r="45" spans="1:18" ht="15.75" customHeight="1" x14ac:dyDescent="0.2">
      <c r="A45" s="34" t="s">
        <v>775</v>
      </c>
      <c r="B45" s="34" t="s">
        <v>776</v>
      </c>
      <c r="C45" s="34">
        <v>167</v>
      </c>
      <c r="D45" s="34">
        <v>169</v>
      </c>
      <c r="E45" s="34">
        <v>170</v>
      </c>
      <c r="F45" s="34">
        <v>172</v>
      </c>
      <c r="G45" s="34">
        <v>172</v>
      </c>
      <c r="H45" s="36">
        <v>173</v>
      </c>
      <c r="I45" s="37">
        <v>173</v>
      </c>
      <c r="J45" s="34">
        <f>VLOOKUP(A45,'2020'!$A$2:$H$181,2,FALSE)</f>
        <v>176</v>
      </c>
      <c r="K45" s="34" t="s">
        <v>137</v>
      </c>
      <c r="N45" s="27" t="s">
        <v>137</v>
      </c>
      <c r="O45" s="27" t="s">
        <v>566</v>
      </c>
      <c r="P45" s="30">
        <v>2014</v>
      </c>
      <c r="Q45" s="30">
        <v>131</v>
      </c>
      <c r="R45" s="30">
        <v>38.130000000000003</v>
      </c>
    </row>
    <row r="46" spans="1:18" ht="15.75" customHeight="1" x14ac:dyDescent="0.2">
      <c r="A46" s="34" t="s">
        <v>37</v>
      </c>
      <c r="B46" s="34" t="s">
        <v>38</v>
      </c>
      <c r="C46" s="34">
        <v>6</v>
      </c>
      <c r="D46" s="34">
        <v>7</v>
      </c>
      <c r="E46" s="34">
        <v>3</v>
      </c>
      <c r="F46" s="34">
        <v>4</v>
      </c>
      <c r="G46" s="34">
        <v>4</v>
      </c>
      <c r="H46" s="36">
        <v>9</v>
      </c>
      <c r="I46" s="37">
        <v>5</v>
      </c>
      <c r="J46" s="34">
        <f>VLOOKUP(A46,'2020'!$A$2:$H$181,2,FALSE)</f>
        <v>3</v>
      </c>
      <c r="K46" s="34" t="s">
        <v>18</v>
      </c>
      <c r="N46" s="27" t="s">
        <v>137</v>
      </c>
      <c r="O46" s="27" t="s">
        <v>566</v>
      </c>
      <c r="P46" s="30">
        <v>2015</v>
      </c>
      <c r="Q46" s="30">
        <v>133</v>
      </c>
      <c r="R46" s="30">
        <v>39.630000000000003</v>
      </c>
    </row>
    <row r="47" spans="1:18" ht="15.75" customHeight="1" x14ac:dyDescent="0.2">
      <c r="A47" s="34" t="s">
        <v>282</v>
      </c>
      <c r="B47" s="34" t="s">
        <v>283</v>
      </c>
      <c r="C47" s="34">
        <v>80</v>
      </c>
      <c r="D47" s="34">
        <v>68</v>
      </c>
      <c r="E47" s="34">
        <v>63</v>
      </c>
      <c r="F47" s="34">
        <v>62</v>
      </c>
      <c r="G47" s="34">
        <v>59</v>
      </c>
      <c r="H47" s="36">
        <v>59</v>
      </c>
      <c r="I47" s="37">
        <v>55</v>
      </c>
      <c r="J47" s="34">
        <f>VLOOKUP(A47,'2020'!$A$2:$H$181,2,FALSE)</f>
        <v>55</v>
      </c>
      <c r="K47" s="34" t="s">
        <v>61</v>
      </c>
      <c r="N47" s="27" t="s">
        <v>137</v>
      </c>
      <c r="O47" s="27" t="s">
        <v>566</v>
      </c>
      <c r="P47" s="30">
        <v>2016</v>
      </c>
      <c r="Q47" s="30">
        <v>126</v>
      </c>
      <c r="R47" s="30">
        <v>40.53</v>
      </c>
    </row>
    <row r="48" spans="1:18" ht="15.75" customHeight="1" x14ac:dyDescent="0.2">
      <c r="A48" s="34" t="s">
        <v>596</v>
      </c>
      <c r="B48" s="34" t="s">
        <v>597</v>
      </c>
      <c r="C48" s="34">
        <v>125</v>
      </c>
      <c r="D48" s="34">
        <v>121</v>
      </c>
      <c r="E48" s="34">
        <v>119</v>
      </c>
      <c r="F48" s="34">
        <v>129</v>
      </c>
      <c r="G48" s="34">
        <v>134</v>
      </c>
      <c r="H48" s="36">
        <v>136</v>
      </c>
      <c r="I48" s="37">
        <v>141</v>
      </c>
      <c r="J48" s="34">
        <f>VLOOKUP(A48,'2020'!$A$2:$H$181,2,FALSE)</f>
        <v>146</v>
      </c>
      <c r="K48" s="34" t="s">
        <v>398</v>
      </c>
      <c r="N48" s="27" t="s">
        <v>137</v>
      </c>
      <c r="O48" s="27" t="s">
        <v>566</v>
      </c>
      <c r="P48" s="30">
        <v>2017</v>
      </c>
      <c r="Q48" s="30">
        <v>130</v>
      </c>
      <c r="R48" s="30">
        <v>41.59</v>
      </c>
    </row>
    <row r="49" spans="1:18" ht="15.75" customHeight="1" x14ac:dyDescent="0.2">
      <c r="A49" s="34" t="s">
        <v>415</v>
      </c>
      <c r="B49" s="34" t="s">
        <v>416</v>
      </c>
      <c r="C49" s="34">
        <v>119</v>
      </c>
      <c r="D49" s="34">
        <v>95</v>
      </c>
      <c r="E49" s="34">
        <v>108</v>
      </c>
      <c r="F49" s="34">
        <v>109</v>
      </c>
      <c r="G49" s="34">
        <v>105</v>
      </c>
      <c r="H49" s="36">
        <v>92</v>
      </c>
      <c r="I49" s="37">
        <v>97</v>
      </c>
      <c r="J49" s="34">
        <f>VLOOKUP(A49,'2020'!$A$2:$H$181,2,FALSE)</f>
        <v>98</v>
      </c>
      <c r="K49" s="34" t="s">
        <v>61</v>
      </c>
      <c r="N49" s="27" t="s">
        <v>137</v>
      </c>
      <c r="O49" s="27" t="s">
        <v>566</v>
      </c>
      <c r="P49" s="30">
        <v>2018</v>
      </c>
      <c r="Q49" s="30">
        <v>129</v>
      </c>
      <c r="R49" s="30">
        <v>40.92</v>
      </c>
    </row>
    <row r="50" spans="1:18" ht="15.75" customHeight="1" x14ac:dyDescent="0.2">
      <c r="A50" s="34" t="s">
        <v>710</v>
      </c>
      <c r="B50" s="34" t="s">
        <v>711</v>
      </c>
      <c r="C50" s="34">
        <v>158</v>
      </c>
      <c r="D50" s="34">
        <v>159</v>
      </c>
      <c r="E50" s="34">
        <v>158</v>
      </c>
      <c r="F50" s="34">
        <v>159</v>
      </c>
      <c r="G50" s="34">
        <v>161</v>
      </c>
      <c r="H50" s="36">
        <v>161</v>
      </c>
      <c r="I50" s="37">
        <v>163</v>
      </c>
      <c r="J50" s="34">
        <f>VLOOKUP(A50,'2020'!$A$2:$H$181,2,FALSE)</f>
        <v>166</v>
      </c>
      <c r="K50" s="34" t="s">
        <v>398</v>
      </c>
      <c r="N50" s="27" t="s">
        <v>137</v>
      </c>
      <c r="O50" s="27" t="s">
        <v>566</v>
      </c>
      <c r="P50" s="30">
        <v>2019</v>
      </c>
      <c r="Q50" s="30">
        <v>131</v>
      </c>
      <c r="R50" s="30">
        <v>43.32</v>
      </c>
    </row>
    <row r="51" spans="1:18" ht="15.75" customHeight="1" x14ac:dyDescent="0.2">
      <c r="A51" s="34" t="s">
        <v>800</v>
      </c>
      <c r="B51" s="34" t="s">
        <v>801</v>
      </c>
      <c r="C51" s="34">
        <v>179</v>
      </c>
      <c r="D51" s="34">
        <v>180</v>
      </c>
      <c r="E51" s="34">
        <v>180</v>
      </c>
      <c r="F51" s="34">
        <v>180</v>
      </c>
      <c r="G51" s="34">
        <v>179</v>
      </c>
      <c r="H51" s="36">
        <v>179</v>
      </c>
      <c r="I51" s="37">
        <v>178</v>
      </c>
      <c r="J51" s="34">
        <f>VLOOKUP(A51,'2020'!$A$2:$H$181,2,FALSE)</f>
        <v>178</v>
      </c>
      <c r="K51" s="34" t="s">
        <v>137</v>
      </c>
      <c r="N51" s="27" t="s">
        <v>137</v>
      </c>
      <c r="O51" s="27" t="s">
        <v>145</v>
      </c>
      <c r="P51" s="30">
        <v>2013</v>
      </c>
      <c r="Q51" s="30">
        <v>25</v>
      </c>
      <c r="R51" s="30">
        <v>14.33</v>
      </c>
    </row>
    <row r="52" spans="1:18" ht="15.75" customHeight="1" x14ac:dyDescent="0.2">
      <c r="A52" s="34" t="s">
        <v>164</v>
      </c>
      <c r="B52" s="34" t="s">
        <v>165</v>
      </c>
      <c r="C52" s="34">
        <v>36</v>
      </c>
      <c r="D52" s="34">
        <v>35</v>
      </c>
      <c r="E52" s="34">
        <v>33</v>
      </c>
      <c r="F52" s="34">
        <v>34</v>
      </c>
      <c r="G52" s="34">
        <v>29</v>
      </c>
      <c r="H52" s="36">
        <v>31</v>
      </c>
      <c r="I52" s="37">
        <v>29</v>
      </c>
      <c r="J52" s="34">
        <f>VLOOKUP(A52,'2020'!$A$2:$H$181,2,FALSE)</f>
        <v>29</v>
      </c>
      <c r="K52" s="34" t="s">
        <v>18</v>
      </c>
      <c r="N52" s="27" t="s">
        <v>137</v>
      </c>
      <c r="O52" s="27" t="s">
        <v>145</v>
      </c>
      <c r="P52" s="30">
        <v>2014</v>
      </c>
      <c r="Q52" s="30">
        <v>24</v>
      </c>
      <c r="R52" s="30">
        <v>14.32</v>
      </c>
    </row>
    <row r="53" spans="1:18" ht="15.75" customHeight="1" x14ac:dyDescent="0.2">
      <c r="A53" s="34" t="s">
        <v>72</v>
      </c>
      <c r="B53" s="34" t="s">
        <v>73</v>
      </c>
      <c r="C53" s="34">
        <v>11</v>
      </c>
      <c r="D53" s="34">
        <v>11</v>
      </c>
      <c r="E53" s="34">
        <v>10</v>
      </c>
      <c r="F53" s="34">
        <v>14</v>
      </c>
      <c r="G53" s="34">
        <v>12</v>
      </c>
      <c r="H53" s="36">
        <v>12</v>
      </c>
      <c r="I53" s="37">
        <v>11</v>
      </c>
      <c r="J53" s="34">
        <f>VLOOKUP(A53,'2020'!$A$2:$H$181,2,FALSE)</f>
        <v>14</v>
      </c>
      <c r="K53" s="34" t="s">
        <v>18</v>
      </c>
      <c r="N53" s="27" t="s">
        <v>137</v>
      </c>
      <c r="O53" s="27" t="s">
        <v>145</v>
      </c>
      <c r="P53" s="30">
        <v>2015</v>
      </c>
      <c r="Q53" s="30">
        <v>36</v>
      </c>
      <c r="R53" s="30">
        <v>20.69</v>
      </c>
    </row>
    <row r="54" spans="1:18" ht="15.75" customHeight="1" x14ac:dyDescent="0.2">
      <c r="A54" s="34" t="s">
        <v>660</v>
      </c>
      <c r="B54" s="34" t="s">
        <v>661</v>
      </c>
      <c r="C54" s="34">
        <v>137</v>
      </c>
      <c r="D54" s="34">
        <v>143</v>
      </c>
      <c r="E54" s="34">
        <v>142</v>
      </c>
      <c r="F54" s="34">
        <v>142</v>
      </c>
      <c r="G54" s="34">
        <v>150</v>
      </c>
      <c r="H54" s="36">
        <v>150</v>
      </c>
      <c r="I54" s="37">
        <v>110</v>
      </c>
      <c r="J54" s="34">
        <f>VLOOKUP(A54,'2020'!$A$2:$H$181,2,FALSE)</f>
        <v>99</v>
      </c>
      <c r="K54" s="34" t="s">
        <v>137</v>
      </c>
      <c r="N54" s="27" t="s">
        <v>137</v>
      </c>
      <c r="O54" s="27" t="s">
        <v>145</v>
      </c>
      <c r="P54" s="30">
        <v>2016</v>
      </c>
      <c r="Q54" s="30">
        <v>32</v>
      </c>
      <c r="R54" s="30">
        <v>19.82</v>
      </c>
    </row>
    <row r="55" spans="1:18" ht="15.75" customHeight="1" x14ac:dyDescent="0.2">
      <c r="A55" s="34" t="s">
        <v>19</v>
      </c>
      <c r="B55" s="34" t="s">
        <v>20</v>
      </c>
      <c r="C55" s="34">
        <v>1</v>
      </c>
      <c r="D55" s="34">
        <v>1</v>
      </c>
      <c r="E55" s="34">
        <v>1</v>
      </c>
      <c r="F55" s="34">
        <v>1</v>
      </c>
      <c r="G55" s="34">
        <v>3</v>
      </c>
      <c r="H55" s="36">
        <v>4</v>
      </c>
      <c r="I55" s="37">
        <v>2</v>
      </c>
      <c r="J55" s="34">
        <f>VLOOKUP(A55,'2020'!$A$2:$H$181,2,FALSE)</f>
        <v>2</v>
      </c>
      <c r="K55" s="34" t="s">
        <v>18</v>
      </c>
      <c r="N55" s="27" t="s">
        <v>137</v>
      </c>
      <c r="O55" s="27" t="s">
        <v>145</v>
      </c>
      <c r="P55" s="30">
        <v>2017</v>
      </c>
      <c r="Q55" s="30">
        <v>27</v>
      </c>
      <c r="R55" s="30">
        <v>18.02</v>
      </c>
    </row>
    <row r="56" spans="1:18" ht="15.75" customHeight="1" x14ac:dyDescent="0.2">
      <c r="A56" s="34" t="s">
        <v>274</v>
      </c>
      <c r="B56" s="34" t="s">
        <v>275</v>
      </c>
      <c r="C56" s="34">
        <v>107</v>
      </c>
      <c r="D56" s="34">
        <v>107</v>
      </c>
      <c r="E56" s="34">
        <v>93</v>
      </c>
      <c r="F56" s="34">
        <v>80</v>
      </c>
      <c r="G56" s="34">
        <v>67</v>
      </c>
      <c r="H56" s="36">
        <v>57</v>
      </c>
      <c r="I56" s="37">
        <v>52</v>
      </c>
      <c r="J56" s="34">
        <f>VLOOKUP(A56,'2020'!$A$2:$H$181,2,FALSE)</f>
        <v>52</v>
      </c>
      <c r="K56" s="34" t="s">
        <v>55</v>
      </c>
      <c r="N56" s="27" t="s">
        <v>137</v>
      </c>
      <c r="O56" s="27" t="s">
        <v>145</v>
      </c>
      <c r="P56" s="30">
        <v>2018</v>
      </c>
      <c r="Q56" s="30">
        <v>29</v>
      </c>
      <c r="R56" s="30">
        <v>20.39</v>
      </c>
    </row>
    <row r="57" spans="1:18" ht="15.75" customHeight="1" x14ac:dyDescent="0.2">
      <c r="A57" s="34" t="s">
        <v>182</v>
      </c>
      <c r="B57" s="34" t="s">
        <v>183</v>
      </c>
      <c r="C57" s="34">
        <v>37</v>
      </c>
      <c r="D57" s="34">
        <v>39</v>
      </c>
      <c r="E57" s="34">
        <v>38</v>
      </c>
      <c r="F57" s="34">
        <v>45</v>
      </c>
      <c r="G57" s="34">
        <v>39</v>
      </c>
      <c r="H57" s="36">
        <v>33</v>
      </c>
      <c r="I57" s="37">
        <v>32</v>
      </c>
      <c r="J57" s="34">
        <f>VLOOKUP(A57,'2020'!$A$2:$H$181,2,FALSE)</f>
        <v>34</v>
      </c>
      <c r="K57" s="34" t="s">
        <v>18</v>
      </c>
      <c r="N57" s="27" t="s">
        <v>137</v>
      </c>
      <c r="O57" s="27" t="s">
        <v>145</v>
      </c>
      <c r="P57" s="30">
        <v>2019</v>
      </c>
      <c r="Q57" s="30">
        <v>25</v>
      </c>
      <c r="R57" s="30">
        <v>19.809999999999999</v>
      </c>
    </row>
    <row r="58" spans="1:18" ht="15.75" customHeight="1" x14ac:dyDescent="0.2">
      <c r="A58" s="34" t="s">
        <v>483</v>
      </c>
      <c r="B58" s="34" t="s">
        <v>484</v>
      </c>
      <c r="C58" s="34">
        <v>89</v>
      </c>
      <c r="D58" s="34">
        <v>98</v>
      </c>
      <c r="E58" s="34">
        <v>95</v>
      </c>
      <c r="F58" s="34">
        <v>100</v>
      </c>
      <c r="G58" s="34">
        <v>108</v>
      </c>
      <c r="H58" s="36">
        <v>108</v>
      </c>
      <c r="I58" s="37">
        <v>115</v>
      </c>
      <c r="J58" s="34">
        <f>VLOOKUP(A58,'2020'!$A$2:$H$181,2,FALSE)</f>
        <v>121</v>
      </c>
      <c r="K58" s="34" t="s">
        <v>137</v>
      </c>
      <c r="N58" s="27" t="s">
        <v>137</v>
      </c>
      <c r="O58" s="27" t="s">
        <v>251</v>
      </c>
      <c r="P58" s="30">
        <v>2013</v>
      </c>
      <c r="Q58" s="30">
        <v>51</v>
      </c>
      <c r="R58" s="30">
        <v>24.52</v>
      </c>
    </row>
    <row r="59" spans="1:18" ht="15.75" customHeight="1" x14ac:dyDescent="0.2">
      <c r="A59" s="34" t="s">
        <v>217</v>
      </c>
      <c r="B59" s="34" t="s">
        <v>218</v>
      </c>
      <c r="C59" s="34">
        <v>29</v>
      </c>
      <c r="D59" s="34">
        <v>33</v>
      </c>
      <c r="E59" s="34">
        <v>34</v>
      </c>
      <c r="F59" s="34">
        <v>38</v>
      </c>
      <c r="G59" s="34">
        <v>40</v>
      </c>
      <c r="H59" s="36">
        <v>40</v>
      </c>
      <c r="I59" s="37">
        <v>33</v>
      </c>
      <c r="J59" s="34">
        <f>VLOOKUP(A59,'2020'!$A$2:$H$181,2,FALSE)</f>
        <v>35</v>
      </c>
      <c r="K59" s="34" t="s">
        <v>18</v>
      </c>
      <c r="N59" s="27" t="s">
        <v>137</v>
      </c>
      <c r="O59" s="27" t="s">
        <v>251</v>
      </c>
      <c r="P59" s="30">
        <v>2014</v>
      </c>
      <c r="Q59" s="30">
        <v>53</v>
      </c>
      <c r="R59" s="30">
        <v>24.52</v>
      </c>
    </row>
    <row r="60" spans="1:18" ht="15.75" customHeight="1" x14ac:dyDescent="0.2">
      <c r="A60" s="34" t="s">
        <v>290</v>
      </c>
      <c r="B60" s="34" t="s">
        <v>291</v>
      </c>
      <c r="C60" s="34">
        <v>100</v>
      </c>
      <c r="D60" s="34">
        <v>84</v>
      </c>
      <c r="E60" s="34">
        <v>69</v>
      </c>
      <c r="F60" s="34">
        <v>64</v>
      </c>
      <c r="G60" s="34">
        <v>64</v>
      </c>
      <c r="H60" s="36">
        <v>61</v>
      </c>
      <c r="I60" s="37">
        <v>60</v>
      </c>
      <c r="J60" s="34">
        <f>VLOOKUP(A60,'2020'!$A$2:$H$181,2,FALSE)</f>
        <v>60</v>
      </c>
      <c r="K60" s="34" t="s">
        <v>293</v>
      </c>
      <c r="N60" s="27" t="s">
        <v>137</v>
      </c>
      <c r="O60" s="27" t="s">
        <v>251</v>
      </c>
      <c r="P60" s="30">
        <v>2015</v>
      </c>
      <c r="Q60" s="30">
        <v>50</v>
      </c>
      <c r="R60" s="30">
        <v>24.52</v>
      </c>
    </row>
    <row r="61" spans="1:18" ht="15.75" customHeight="1" x14ac:dyDescent="0.2">
      <c r="A61" s="34" t="s">
        <v>154</v>
      </c>
      <c r="B61" s="34" t="s">
        <v>155</v>
      </c>
      <c r="C61" s="34">
        <v>30</v>
      </c>
      <c r="D61" s="34">
        <v>27</v>
      </c>
      <c r="E61" s="34">
        <v>22</v>
      </c>
      <c r="F61" s="34">
        <v>26</v>
      </c>
      <c r="G61" s="34">
        <v>26</v>
      </c>
      <c r="H61" s="36">
        <v>23</v>
      </c>
      <c r="I61" s="37">
        <v>27</v>
      </c>
      <c r="J61" s="34">
        <f>VLOOKUP(A61,'2020'!$A$2:$H$181,2,FALSE)</f>
        <v>30</v>
      </c>
      <c r="K61" s="34" t="s">
        <v>137</v>
      </c>
      <c r="N61" s="27" t="s">
        <v>137</v>
      </c>
      <c r="O61" s="27" t="s">
        <v>251</v>
      </c>
      <c r="P61" s="30">
        <v>2016</v>
      </c>
      <c r="Q61" s="30">
        <v>50</v>
      </c>
      <c r="R61" s="30">
        <v>24.33</v>
      </c>
    </row>
    <row r="62" spans="1:18" ht="15.75" customHeight="1" x14ac:dyDescent="0.2">
      <c r="A62" s="34" t="s">
        <v>466</v>
      </c>
      <c r="B62" s="34" t="s">
        <v>467</v>
      </c>
      <c r="C62" s="34">
        <v>86</v>
      </c>
      <c r="D62" s="34">
        <v>102</v>
      </c>
      <c r="E62" s="34">
        <v>102</v>
      </c>
      <c r="F62" s="34">
        <v>108</v>
      </c>
      <c r="G62" s="34">
        <v>101</v>
      </c>
      <c r="H62" s="36">
        <v>104</v>
      </c>
      <c r="I62" s="37">
        <v>107</v>
      </c>
      <c r="J62" s="34">
        <f>VLOOKUP(A62,'2020'!$A$2:$H$181,2,FALSE)</f>
        <v>110</v>
      </c>
      <c r="K62" s="34" t="s">
        <v>137</v>
      </c>
      <c r="N62" s="27" t="s">
        <v>137</v>
      </c>
      <c r="O62" s="27" t="s">
        <v>251</v>
      </c>
      <c r="P62" s="30">
        <v>2017</v>
      </c>
      <c r="Q62" s="30">
        <v>44</v>
      </c>
      <c r="R62" s="30">
        <v>24.33</v>
      </c>
    </row>
    <row r="63" spans="1:18" ht="15.75" customHeight="1" x14ac:dyDescent="0.2">
      <c r="A63" s="34" t="s">
        <v>541</v>
      </c>
      <c r="B63" s="34" t="s">
        <v>542</v>
      </c>
      <c r="C63" s="34">
        <v>152</v>
      </c>
      <c r="D63" s="34">
        <v>155</v>
      </c>
      <c r="E63" s="34">
        <v>151</v>
      </c>
      <c r="F63" s="34">
        <v>145</v>
      </c>
      <c r="G63" s="34">
        <v>143</v>
      </c>
      <c r="H63" s="36">
        <v>122</v>
      </c>
      <c r="I63" s="37">
        <v>92</v>
      </c>
      <c r="J63" s="34">
        <f>VLOOKUP(A63,'2020'!$A$2:$H$181,2,FALSE)</f>
        <v>87</v>
      </c>
      <c r="K63" s="34" t="s">
        <v>137</v>
      </c>
      <c r="N63" s="27" t="s">
        <v>137</v>
      </c>
      <c r="O63" s="27" t="s">
        <v>251</v>
      </c>
      <c r="P63" s="30">
        <v>2018</v>
      </c>
      <c r="Q63" s="30">
        <v>49</v>
      </c>
      <c r="R63" s="30">
        <v>25.3</v>
      </c>
    </row>
    <row r="64" spans="1:18" ht="15.75" customHeight="1" x14ac:dyDescent="0.2">
      <c r="A64" s="34" t="s">
        <v>377</v>
      </c>
      <c r="B64" s="34" t="s">
        <v>378</v>
      </c>
      <c r="C64" s="34">
        <v>92</v>
      </c>
      <c r="D64" s="34">
        <v>86</v>
      </c>
      <c r="E64" s="34">
        <v>81</v>
      </c>
      <c r="F64" s="34">
        <v>79</v>
      </c>
      <c r="G64" s="34">
        <v>77</v>
      </c>
      <c r="H64" s="36">
        <v>83</v>
      </c>
      <c r="I64" s="37">
        <v>89</v>
      </c>
      <c r="J64" s="34">
        <f>VLOOKUP(A64,'2020'!$A$2:$H$181,2,FALSE)</f>
        <v>94</v>
      </c>
      <c r="K64" s="34" t="s">
        <v>137</v>
      </c>
      <c r="N64" s="27" t="s">
        <v>137</v>
      </c>
      <c r="O64" s="27" t="s">
        <v>251</v>
      </c>
      <c r="P64" s="30">
        <v>2019</v>
      </c>
      <c r="Q64" s="30">
        <v>56</v>
      </c>
      <c r="R64" s="30">
        <v>27.91</v>
      </c>
    </row>
    <row r="65" spans="1:18" ht="15.75" customHeight="1" x14ac:dyDescent="0.2">
      <c r="A65" s="34" t="s">
        <v>767</v>
      </c>
      <c r="B65" s="34" t="s">
        <v>768</v>
      </c>
      <c r="C65" s="34">
        <v>166</v>
      </c>
      <c r="D65" s="34">
        <v>168</v>
      </c>
      <c r="E65" s="34">
        <v>167</v>
      </c>
      <c r="F65" s="34">
        <v>168</v>
      </c>
      <c r="G65" s="34">
        <v>171</v>
      </c>
      <c r="H65" s="36">
        <v>171</v>
      </c>
      <c r="I65" s="37">
        <v>165</v>
      </c>
      <c r="J65" s="34">
        <f>VLOOKUP(A65,'2020'!$A$2:$H$181,2,FALSE)</f>
        <v>165</v>
      </c>
      <c r="K65" s="34" t="s">
        <v>137</v>
      </c>
      <c r="N65" s="27" t="s">
        <v>137</v>
      </c>
      <c r="O65" s="27" t="s">
        <v>510</v>
      </c>
      <c r="P65" s="30">
        <v>2013</v>
      </c>
      <c r="Q65" s="30">
        <v>76</v>
      </c>
      <c r="R65" s="30">
        <v>28.2</v>
      </c>
    </row>
    <row r="66" spans="1:18" ht="15.75" customHeight="1" x14ac:dyDescent="0.2">
      <c r="A66" s="34" t="s">
        <v>340</v>
      </c>
      <c r="B66" s="34" t="s">
        <v>341</v>
      </c>
      <c r="C66" s="34">
        <v>84</v>
      </c>
      <c r="D66" s="34">
        <v>99</v>
      </c>
      <c r="E66" s="34">
        <v>91</v>
      </c>
      <c r="F66" s="34">
        <v>89</v>
      </c>
      <c r="G66" s="34">
        <v>88</v>
      </c>
      <c r="H66" s="36">
        <v>74</v>
      </c>
      <c r="I66" s="37">
        <v>65</v>
      </c>
      <c r="J66" s="34">
        <f>VLOOKUP(A66,'2020'!$A$2:$H$181,2,FALSE)</f>
        <v>65</v>
      </c>
      <c r="K66" s="34" t="s">
        <v>18</v>
      </c>
      <c r="N66" s="27" t="s">
        <v>137</v>
      </c>
      <c r="O66" s="27" t="s">
        <v>510</v>
      </c>
      <c r="P66" s="30">
        <v>2014</v>
      </c>
      <c r="Q66" s="30">
        <v>82</v>
      </c>
      <c r="R66" s="30">
        <v>29.44</v>
      </c>
    </row>
    <row r="67" spans="1:18" ht="15.75" customHeight="1" x14ac:dyDescent="0.2">
      <c r="A67" s="34" t="s">
        <v>517</v>
      </c>
      <c r="B67" s="34" t="s">
        <v>518</v>
      </c>
      <c r="C67" s="34">
        <v>95</v>
      </c>
      <c r="D67" s="34">
        <v>125</v>
      </c>
      <c r="E67" s="34">
        <v>124</v>
      </c>
      <c r="F67" s="34">
        <v>121</v>
      </c>
      <c r="G67" s="34">
        <v>118</v>
      </c>
      <c r="H67" s="36">
        <v>116</v>
      </c>
      <c r="I67" s="37">
        <v>116</v>
      </c>
      <c r="J67" s="34">
        <f>VLOOKUP(A67,'2020'!$A$2:$H$181,2,FALSE)</f>
        <v>116</v>
      </c>
      <c r="K67" s="34" t="s">
        <v>61</v>
      </c>
      <c r="N67" s="27" t="s">
        <v>137</v>
      </c>
      <c r="O67" s="27" t="s">
        <v>510</v>
      </c>
      <c r="P67" s="30">
        <v>2015</v>
      </c>
      <c r="Q67" s="30">
        <v>107</v>
      </c>
      <c r="R67" s="30">
        <v>33</v>
      </c>
    </row>
    <row r="68" spans="1:18" ht="15.75" customHeight="1" x14ac:dyDescent="0.2">
      <c r="A68" s="34" t="s">
        <v>268</v>
      </c>
      <c r="B68" s="34" t="s">
        <v>269</v>
      </c>
      <c r="C68" s="34">
        <v>69</v>
      </c>
      <c r="D68" s="34">
        <v>67</v>
      </c>
      <c r="E68" s="34">
        <v>62</v>
      </c>
      <c r="F68" s="34">
        <v>57</v>
      </c>
      <c r="G68" s="34">
        <v>60</v>
      </c>
      <c r="H68" s="36">
        <v>55</v>
      </c>
      <c r="I68" s="37">
        <v>51</v>
      </c>
      <c r="J68" s="34">
        <f>VLOOKUP(A68,'2020'!$A$2:$H$181,2,FALSE)</f>
        <v>49</v>
      </c>
      <c r="K68" s="34" t="s">
        <v>61</v>
      </c>
      <c r="N68" s="27" t="s">
        <v>137</v>
      </c>
      <c r="O68" s="27" t="s">
        <v>510</v>
      </c>
      <c r="P68" s="30">
        <v>2016</v>
      </c>
      <c r="Q68" s="30">
        <v>115</v>
      </c>
      <c r="R68" s="30">
        <v>35.840000000000003</v>
      </c>
    </row>
    <row r="69" spans="1:18" ht="15.75" customHeight="1" x14ac:dyDescent="0.2">
      <c r="A69" s="34" t="s">
        <v>327</v>
      </c>
      <c r="B69" s="34" t="s">
        <v>328</v>
      </c>
      <c r="C69" s="34">
        <v>58</v>
      </c>
      <c r="D69" s="34">
        <v>61</v>
      </c>
      <c r="E69" s="34">
        <v>70</v>
      </c>
      <c r="F69" s="34">
        <v>69</v>
      </c>
      <c r="G69" s="34">
        <v>73</v>
      </c>
      <c r="H69" s="36">
        <v>70</v>
      </c>
      <c r="I69" s="37">
        <v>73</v>
      </c>
      <c r="J69" s="34">
        <f>VLOOKUP(A69,'2020'!$A$2:$H$181,2,FALSE)</f>
        <v>80</v>
      </c>
      <c r="K69" s="34" t="s">
        <v>55</v>
      </c>
      <c r="N69" s="27" t="s">
        <v>137</v>
      </c>
      <c r="O69" s="27" t="s">
        <v>510</v>
      </c>
      <c r="P69" s="30">
        <v>2017</v>
      </c>
      <c r="Q69" s="30">
        <v>115</v>
      </c>
      <c r="R69" s="30">
        <v>36.729999999999997</v>
      </c>
    </row>
    <row r="70" spans="1:18" ht="15.75" customHeight="1" x14ac:dyDescent="0.2">
      <c r="A70" s="34" t="s">
        <v>622</v>
      </c>
      <c r="B70" s="34" t="s">
        <v>623</v>
      </c>
      <c r="C70" s="34">
        <v>127</v>
      </c>
      <c r="D70" s="34">
        <v>129</v>
      </c>
      <c r="E70" s="34">
        <v>132</v>
      </c>
      <c r="F70" s="34">
        <v>137</v>
      </c>
      <c r="G70" s="34">
        <v>140</v>
      </c>
      <c r="H70" s="36">
        <v>141</v>
      </c>
      <c r="I70" s="37">
        <v>146</v>
      </c>
      <c r="J70" s="34">
        <f>VLOOKUP(A70,'2020'!$A$2:$H$181,2,FALSE)</f>
        <v>148</v>
      </c>
      <c r="K70" s="34" t="s">
        <v>61</v>
      </c>
      <c r="N70" s="27" t="s">
        <v>137</v>
      </c>
      <c r="O70" s="27" t="s">
        <v>510</v>
      </c>
      <c r="P70" s="30">
        <v>2018</v>
      </c>
      <c r="Q70" s="30">
        <v>114</v>
      </c>
      <c r="R70" s="30">
        <v>35.42</v>
      </c>
    </row>
    <row r="71" spans="1:18" ht="15.75" customHeight="1" x14ac:dyDescent="0.2">
      <c r="A71" s="34" t="s">
        <v>321</v>
      </c>
      <c r="B71" s="34" t="s">
        <v>322</v>
      </c>
      <c r="C71" s="34">
        <v>64</v>
      </c>
      <c r="D71" s="34">
        <v>65</v>
      </c>
      <c r="E71" s="34">
        <v>58</v>
      </c>
      <c r="F71" s="34">
        <v>63</v>
      </c>
      <c r="G71" s="34">
        <v>74</v>
      </c>
      <c r="H71" s="36">
        <v>69</v>
      </c>
      <c r="I71" s="37">
        <v>64</v>
      </c>
      <c r="J71" s="34">
        <f>VLOOKUP(A71,'2020'!$A$2:$H$181,2,FALSE)</f>
        <v>59</v>
      </c>
      <c r="K71" s="34" t="s">
        <v>18</v>
      </c>
      <c r="N71" s="27" t="s">
        <v>137</v>
      </c>
      <c r="O71" s="27" t="s">
        <v>510</v>
      </c>
      <c r="P71" s="30">
        <v>2019</v>
      </c>
      <c r="Q71" s="30">
        <v>117</v>
      </c>
      <c r="R71" s="30">
        <v>36.04</v>
      </c>
    </row>
    <row r="72" spans="1:18" ht="15.75" customHeight="1" x14ac:dyDescent="0.2">
      <c r="A72" s="34" t="s">
        <v>286</v>
      </c>
      <c r="B72" s="34" t="s">
        <v>287</v>
      </c>
      <c r="C72" s="34">
        <v>49</v>
      </c>
      <c r="D72" s="34">
        <v>47</v>
      </c>
      <c r="E72" s="34">
        <v>53</v>
      </c>
      <c r="F72" s="34">
        <v>53</v>
      </c>
      <c r="G72" s="34">
        <v>53</v>
      </c>
      <c r="H72" s="36">
        <v>60</v>
      </c>
      <c r="I72" s="37">
        <v>62</v>
      </c>
      <c r="J72" s="34">
        <f>VLOOKUP(A72,'2020'!$A$2:$H$181,2,FALSE)</f>
        <v>83</v>
      </c>
      <c r="K72" s="34" t="s">
        <v>61</v>
      </c>
      <c r="N72" s="27" t="s">
        <v>137</v>
      </c>
      <c r="O72" s="27" t="s">
        <v>374</v>
      </c>
      <c r="P72" s="30">
        <v>2013</v>
      </c>
      <c r="Q72" s="30">
        <v>96</v>
      </c>
      <c r="R72" s="30">
        <v>29.77</v>
      </c>
    </row>
    <row r="73" spans="1:18" ht="15.75" customHeight="1" x14ac:dyDescent="0.2">
      <c r="A73" s="34" t="s">
        <v>336</v>
      </c>
      <c r="B73" s="34" t="s">
        <v>337</v>
      </c>
      <c r="C73" s="34">
        <v>56</v>
      </c>
      <c r="D73" s="34">
        <v>64</v>
      </c>
      <c r="E73" s="34">
        <v>65</v>
      </c>
      <c r="F73" s="34">
        <v>67</v>
      </c>
      <c r="G73" s="34">
        <v>71</v>
      </c>
      <c r="H73" s="36">
        <v>73</v>
      </c>
      <c r="I73" s="37">
        <v>87</v>
      </c>
      <c r="J73" s="34">
        <f>VLOOKUP(A73,'2020'!$A$2:$H$181,2,FALSE)</f>
        <v>89</v>
      </c>
      <c r="K73" s="34" t="s">
        <v>18</v>
      </c>
      <c r="N73" s="27" t="s">
        <v>137</v>
      </c>
      <c r="O73" s="27" t="s">
        <v>374</v>
      </c>
      <c r="P73" s="30">
        <v>2014</v>
      </c>
      <c r="Q73" s="30">
        <v>101</v>
      </c>
      <c r="R73" s="30">
        <v>31.63</v>
      </c>
    </row>
    <row r="74" spans="1:18" ht="15.75" customHeight="1" x14ac:dyDescent="0.2">
      <c r="A74" s="34" t="s">
        <v>547</v>
      </c>
      <c r="B74" s="34" t="s">
        <v>548</v>
      </c>
      <c r="C74" s="34">
        <v>139</v>
      </c>
      <c r="D74" s="34">
        <v>132</v>
      </c>
      <c r="E74" s="34">
        <v>138</v>
      </c>
      <c r="F74" s="34">
        <v>130</v>
      </c>
      <c r="G74" s="34">
        <v>124</v>
      </c>
      <c r="H74" s="36">
        <v>124</v>
      </c>
      <c r="I74" s="37">
        <v>124</v>
      </c>
      <c r="J74" s="34">
        <f>VLOOKUP(A74,'2020'!$A$2:$H$181,2,FALSE)</f>
        <v>119</v>
      </c>
      <c r="K74" s="34" t="s">
        <v>55</v>
      </c>
      <c r="N74" s="27" t="s">
        <v>137</v>
      </c>
      <c r="O74" s="27" t="s">
        <v>374</v>
      </c>
      <c r="P74" s="30">
        <v>2015</v>
      </c>
      <c r="Q74" s="30">
        <v>86</v>
      </c>
      <c r="R74" s="30">
        <v>30.45</v>
      </c>
    </row>
    <row r="75" spans="1:18" ht="15.75" customHeight="1" x14ac:dyDescent="0.2">
      <c r="A75" s="34" t="s">
        <v>608</v>
      </c>
      <c r="B75" s="34" t="s">
        <v>609</v>
      </c>
      <c r="C75" s="34">
        <v>140</v>
      </c>
      <c r="D75" s="34">
        <v>140</v>
      </c>
      <c r="E75" s="34">
        <v>136</v>
      </c>
      <c r="F75" s="34">
        <v>133</v>
      </c>
      <c r="G75" s="34">
        <v>136</v>
      </c>
      <c r="H75" s="36">
        <v>138</v>
      </c>
      <c r="I75" s="37">
        <v>140</v>
      </c>
      <c r="J75" s="34">
        <f>VLOOKUP(A75,'2020'!$A$2:$H$181,2,FALSE)</f>
        <v>142</v>
      </c>
      <c r="K75" s="34" t="s">
        <v>55</v>
      </c>
      <c r="N75" s="27" t="s">
        <v>137</v>
      </c>
      <c r="O75" s="27" t="s">
        <v>374</v>
      </c>
      <c r="P75" s="30">
        <v>2016</v>
      </c>
      <c r="Q75" s="30">
        <v>86</v>
      </c>
      <c r="R75" s="30">
        <v>30.17</v>
      </c>
    </row>
    <row r="76" spans="1:18" ht="15.75" customHeight="1" x14ac:dyDescent="0.2">
      <c r="A76" s="34" t="s">
        <v>93</v>
      </c>
      <c r="B76" s="34" t="s">
        <v>94</v>
      </c>
      <c r="C76" s="34">
        <v>15</v>
      </c>
      <c r="D76" s="34">
        <v>16</v>
      </c>
      <c r="E76" s="34">
        <v>11</v>
      </c>
      <c r="F76" s="34">
        <v>9</v>
      </c>
      <c r="G76" s="34">
        <v>14</v>
      </c>
      <c r="H76" s="36">
        <v>16</v>
      </c>
      <c r="I76" s="37">
        <v>15</v>
      </c>
      <c r="J76" s="34">
        <f>VLOOKUP(A76,'2020'!$A$2:$H$181,2,FALSE)</f>
        <v>13</v>
      </c>
      <c r="K76" s="34" t="s">
        <v>18</v>
      </c>
      <c r="N76" s="27" t="s">
        <v>137</v>
      </c>
      <c r="O76" s="27" t="s">
        <v>374</v>
      </c>
      <c r="P76" s="30">
        <v>2017</v>
      </c>
      <c r="Q76" s="30">
        <v>81</v>
      </c>
      <c r="R76" s="30">
        <v>30.42</v>
      </c>
    </row>
    <row r="77" spans="1:18" ht="15.75" customHeight="1" x14ac:dyDescent="0.2">
      <c r="A77" s="34" t="s">
        <v>728</v>
      </c>
      <c r="B77" s="34" t="s">
        <v>729</v>
      </c>
      <c r="C77" s="34">
        <v>174</v>
      </c>
      <c r="D77" s="34">
        <v>173</v>
      </c>
      <c r="E77" s="34">
        <v>173</v>
      </c>
      <c r="F77" s="34">
        <v>169</v>
      </c>
      <c r="G77" s="34">
        <v>165</v>
      </c>
      <c r="H77" s="36">
        <v>164</v>
      </c>
      <c r="I77" s="37">
        <v>170</v>
      </c>
      <c r="J77" s="34">
        <f>VLOOKUP(A77,'2020'!$A$2:$H$181,2,FALSE)</f>
        <v>173</v>
      </c>
      <c r="K77" s="34" t="s">
        <v>398</v>
      </c>
      <c r="N77" s="27" t="s">
        <v>137</v>
      </c>
      <c r="O77" s="27" t="s">
        <v>374</v>
      </c>
      <c r="P77" s="30">
        <v>2018</v>
      </c>
      <c r="Q77" s="30">
        <v>82</v>
      </c>
      <c r="R77" s="30">
        <v>30.08</v>
      </c>
    </row>
    <row r="78" spans="1:18" ht="15.75" customHeight="1" x14ac:dyDescent="0.2">
      <c r="A78" s="34" t="s">
        <v>706</v>
      </c>
      <c r="B78" s="34" t="s">
        <v>707</v>
      </c>
      <c r="C78" s="34">
        <v>150</v>
      </c>
      <c r="D78" s="34">
        <v>153</v>
      </c>
      <c r="E78" s="34">
        <v>156</v>
      </c>
      <c r="F78" s="34">
        <v>158</v>
      </c>
      <c r="G78" s="34">
        <v>158</v>
      </c>
      <c r="H78" s="36">
        <v>160</v>
      </c>
      <c r="I78" s="37">
        <v>156</v>
      </c>
      <c r="J78" s="34">
        <f>VLOOKUP(A78,'2020'!$A$2:$H$181,2,FALSE)</f>
        <v>162</v>
      </c>
      <c r="K78" s="34" t="s">
        <v>398</v>
      </c>
      <c r="N78" s="27" t="s">
        <v>137</v>
      </c>
      <c r="O78" s="27" t="s">
        <v>374</v>
      </c>
      <c r="P78" s="30">
        <v>2019</v>
      </c>
      <c r="Q78" s="30">
        <v>71</v>
      </c>
      <c r="R78" s="30">
        <v>29.52</v>
      </c>
    </row>
    <row r="79" spans="1:18" ht="15.75" customHeight="1" x14ac:dyDescent="0.2">
      <c r="A79" s="34" t="s">
        <v>87</v>
      </c>
      <c r="B79" s="34" t="s">
        <v>88</v>
      </c>
      <c r="C79" s="34">
        <v>9</v>
      </c>
      <c r="D79" s="34">
        <v>8</v>
      </c>
      <c r="E79" s="34">
        <v>21</v>
      </c>
      <c r="F79" s="34">
        <v>19</v>
      </c>
      <c r="G79" s="34">
        <v>10</v>
      </c>
      <c r="H79" s="36">
        <v>13</v>
      </c>
      <c r="I79" s="37">
        <v>14</v>
      </c>
      <c r="J79" s="34">
        <f>VLOOKUP(A79,'2020'!$A$2:$H$181,2,FALSE)</f>
        <v>15</v>
      </c>
      <c r="K79" s="34" t="s">
        <v>18</v>
      </c>
      <c r="N79" s="27" t="s">
        <v>137</v>
      </c>
      <c r="O79" s="27" t="s">
        <v>776</v>
      </c>
      <c r="P79" s="30">
        <v>2013</v>
      </c>
      <c r="Q79" s="30">
        <v>167</v>
      </c>
      <c r="R79" s="30">
        <v>67.400000000000006</v>
      </c>
    </row>
    <row r="80" spans="1:18" ht="15.75" customHeight="1" x14ac:dyDescent="0.2">
      <c r="A80" s="34" t="s">
        <v>393</v>
      </c>
      <c r="B80" s="34" t="s">
        <v>394</v>
      </c>
      <c r="C80" s="34">
        <v>112</v>
      </c>
      <c r="D80" s="34">
        <v>96</v>
      </c>
      <c r="E80" s="34">
        <v>101</v>
      </c>
      <c r="F80" s="34">
        <v>101</v>
      </c>
      <c r="G80" s="34">
        <v>91</v>
      </c>
      <c r="H80" s="36">
        <v>87</v>
      </c>
      <c r="I80" s="37">
        <v>88</v>
      </c>
      <c r="J80" s="34">
        <f>VLOOKUP(A80,'2020'!$A$2:$H$181,2,FALSE)</f>
        <v>88</v>
      </c>
      <c r="K80" s="34" t="s">
        <v>398</v>
      </c>
      <c r="N80" s="27" t="s">
        <v>137</v>
      </c>
      <c r="O80" s="27" t="s">
        <v>776</v>
      </c>
      <c r="P80" s="30">
        <v>2014</v>
      </c>
      <c r="Q80" s="30">
        <v>169</v>
      </c>
      <c r="R80" s="30">
        <v>70.34</v>
      </c>
    </row>
    <row r="81" spans="1:18" ht="15.75" customHeight="1" x14ac:dyDescent="0.2">
      <c r="A81" s="34" t="s">
        <v>239</v>
      </c>
      <c r="B81" s="34" t="s">
        <v>240</v>
      </c>
      <c r="C81" s="34">
        <v>57</v>
      </c>
      <c r="D81" s="34">
        <v>49</v>
      </c>
      <c r="E81" s="34">
        <v>73</v>
      </c>
      <c r="F81" s="34">
        <v>77</v>
      </c>
      <c r="G81" s="34">
        <v>52</v>
      </c>
      <c r="H81" s="36">
        <v>46</v>
      </c>
      <c r="I81" s="37">
        <v>43</v>
      </c>
      <c r="J81" s="34">
        <f>VLOOKUP(A81,'2020'!$A$2:$H$181,2,FALSE)</f>
        <v>41</v>
      </c>
      <c r="K81" s="34" t="s">
        <v>18</v>
      </c>
      <c r="N81" s="27" t="s">
        <v>137</v>
      </c>
      <c r="O81" s="27" t="s">
        <v>776</v>
      </c>
      <c r="P81" s="30">
        <v>2015</v>
      </c>
      <c r="Q81" s="30">
        <v>170</v>
      </c>
      <c r="R81" s="30">
        <v>71.040000000000006</v>
      </c>
    </row>
    <row r="82" spans="1:18" ht="15.75" customHeight="1" x14ac:dyDescent="0.2">
      <c r="A82" s="34" t="s">
        <v>56</v>
      </c>
      <c r="B82" s="34" t="s">
        <v>57</v>
      </c>
      <c r="C82" s="34">
        <v>13</v>
      </c>
      <c r="D82" s="34">
        <v>17</v>
      </c>
      <c r="E82" s="34">
        <v>9</v>
      </c>
      <c r="F82" s="34">
        <v>10</v>
      </c>
      <c r="G82" s="34">
        <v>8</v>
      </c>
      <c r="H82" s="36">
        <v>6</v>
      </c>
      <c r="I82" s="37">
        <v>8</v>
      </c>
      <c r="J82" s="34">
        <f>VLOOKUP(A82,'2020'!$A$2:$H$181,2,FALSE)</f>
        <v>6</v>
      </c>
      <c r="K82" s="34" t="s">
        <v>61</v>
      </c>
      <c r="N82" s="27" t="s">
        <v>137</v>
      </c>
      <c r="O82" s="27" t="s">
        <v>776</v>
      </c>
      <c r="P82" s="30">
        <v>2016</v>
      </c>
      <c r="Q82" s="30">
        <v>172</v>
      </c>
      <c r="R82" s="30">
        <v>70.900000000000006</v>
      </c>
    </row>
    <row r="83" spans="1:18" ht="15.75" customHeight="1" x14ac:dyDescent="0.2">
      <c r="A83" s="34" t="s">
        <v>576</v>
      </c>
      <c r="B83" s="34" t="s">
        <v>577</v>
      </c>
      <c r="C83" s="34">
        <v>134</v>
      </c>
      <c r="D83" s="34">
        <v>141</v>
      </c>
      <c r="E83" s="34">
        <v>143</v>
      </c>
      <c r="F83" s="34">
        <v>135</v>
      </c>
      <c r="G83" s="34">
        <v>138</v>
      </c>
      <c r="H83" s="36">
        <v>132</v>
      </c>
      <c r="I83" s="37">
        <v>130</v>
      </c>
      <c r="J83" s="34">
        <f>VLOOKUP(A83,'2020'!$A$2:$H$181,2,FALSE)</f>
        <v>128</v>
      </c>
      <c r="K83" s="34" t="s">
        <v>398</v>
      </c>
      <c r="N83" s="27" t="s">
        <v>137</v>
      </c>
      <c r="O83" s="27" t="s">
        <v>776</v>
      </c>
      <c r="P83" s="30">
        <v>2017</v>
      </c>
      <c r="Q83" s="30">
        <v>172</v>
      </c>
      <c r="R83" s="30">
        <v>70.540000000000006</v>
      </c>
    </row>
    <row r="84" spans="1:18" ht="15.75" customHeight="1" x14ac:dyDescent="0.2">
      <c r="A84" s="34" t="s">
        <v>310</v>
      </c>
      <c r="B84" s="34" t="s">
        <v>312</v>
      </c>
      <c r="C84" s="34">
        <v>53</v>
      </c>
      <c r="D84" s="34">
        <v>59</v>
      </c>
      <c r="E84" s="34">
        <v>61</v>
      </c>
      <c r="F84" s="34">
        <v>72</v>
      </c>
      <c r="G84" s="34">
        <v>72</v>
      </c>
      <c r="H84" s="36">
        <v>67</v>
      </c>
      <c r="I84" s="37">
        <v>67</v>
      </c>
      <c r="J84" s="34">
        <f>VLOOKUP(A84,'2020'!$A$2:$H$181,2,FALSE)</f>
        <v>66</v>
      </c>
      <c r="K84" s="34" t="s">
        <v>55</v>
      </c>
      <c r="N84" s="27" t="s">
        <v>137</v>
      </c>
      <c r="O84" s="27" t="s">
        <v>776</v>
      </c>
      <c r="P84" s="30">
        <v>2018</v>
      </c>
      <c r="Q84" s="30">
        <v>173</v>
      </c>
      <c r="R84" s="30">
        <v>70.77</v>
      </c>
    </row>
    <row r="85" spans="1:18" ht="15.75" customHeight="1" x14ac:dyDescent="0.2">
      <c r="A85" s="34" t="s">
        <v>699</v>
      </c>
      <c r="B85" s="34" t="s">
        <v>700</v>
      </c>
      <c r="C85" s="34">
        <v>160</v>
      </c>
      <c r="D85" s="34">
        <v>161</v>
      </c>
      <c r="E85" s="34">
        <v>160</v>
      </c>
      <c r="F85" s="34">
        <v>160</v>
      </c>
      <c r="G85" s="34">
        <v>157</v>
      </c>
      <c r="H85" s="36">
        <v>158</v>
      </c>
      <c r="I85" s="37">
        <v>158</v>
      </c>
      <c r="J85" s="34">
        <f>VLOOKUP(A85,'2020'!$A$2:$H$181,2,FALSE)</f>
        <v>157</v>
      </c>
      <c r="K85" s="34" t="s">
        <v>293</v>
      </c>
      <c r="N85" s="27" t="s">
        <v>137</v>
      </c>
      <c r="O85" s="27" t="s">
        <v>776</v>
      </c>
      <c r="P85" s="30">
        <v>2019</v>
      </c>
      <c r="Q85" s="30">
        <v>173</v>
      </c>
      <c r="R85" s="30">
        <v>71.36</v>
      </c>
    </row>
    <row r="86" spans="1:18" ht="15.75" customHeight="1" x14ac:dyDescent="0.2">
      <c r="A86" s="34" t="s">
        <v>429</v>
      </c>
      <c r="B86" s="34" t="s">
        <v>430</v>
      </c>
      <c r="C86" s="34">
        <v>71</v>
      </c>
      <c r="D86" s="34">
        <v>90</v>
      </c>
      <c r="E86" s="34">
        <v>100</v>
      </c>
      <c r="F86" s="34">
        <v>95</v>
      </c>
      <c r="G86" s="34">
        <v>95</v>
      </c>
      <c r="H86" s="36">
        <v>96</v>
      </c>
      <c r="I86" s="37">
        <v>100</v>
      </c>
      <c r="J86" s="34">
        <f>VLOOKUP(A86,'2020'!$A$2:$H$181,2,FALSE)</f>
        <v>103</v>
      </c>
      <c r="K86" s="34" t="s">
        <v>137</v>
      </c>
      <c r="N86" s="27" t="s">
        <v>137</v>
      </c>
      <c r="O86" s="27" t="s">
        <v>801</v>
      </c>
      <c r="P86" s="30">
        <v>2013</v>
      </c>
      <c r="Q86" s="30">
        <v>179</v>
      </c>
      <c r="R86" s="30">
        <v>84.83</v>
      </c>
    </row>
    <row r="87" spans="1:18" ht="15.75" customHeight="1" x14ac:dyDescent="0.2">
      <c r="A87" s="34" t="s">
        <v>438</v>
      </c>
      <c r="B87" s="34" t="s">
        <v>439</v>
      </c>
      <c r="C87" s="34">
        <v>106</v>
      </c>
      <c r="D87" s="34">
        <v>97</v>
      </c>
      <c r="E87" s="34">
        <v>88</v>
      </c>
      <c r="F87" s="34">
        <v>85</v>
      </c>
      <c r="G87" s="34">
        <v>89</v>
      </c>
      <c r="H87" s="36">
        <v>98</v>
      </c>
      <c r="I87" s="37">
        <v>83</v>
      </c>
      <c r="J87" s="34">
        <f>VLOOKUP(A87,'2020'!$A$2:$H$181,2,FALSE)</f>
        <v>82</v>
      </c>
      <c r="K87" s="34" t="s">
        <v>293</v>
      </c>
      <c r="N87" s="27" t="s">
        <v>137</v>
      </c>
      <c r="O87" s="27" t="s">
        <v>801</v>
      </c>
      <c r="P87" s="30">
        <v>2014</v>
      </c>
      <c r="Q87" s="30">
        <v>180</v>
      </c>
      <c r="R87" s="30">
        <v>84.83</v>
      </c>
    </row>
    <row r="88" spans="1:18" ht="15.75" customHeight="1" x14ac:dyDescent="0.2">
      <c r="A88" s="34" t="s">
        <v>624</v>
      </c>
      <c r="B88" s="34" t="s">
        <v>625</v>
      </c>
      <c r="C88" s="34">
        <v>143</v>
      </c>
      <c r="D88" s="34">
        <v>144</v>
      </c>
      <c r="E88" s="34">
        <v>139</v>
      </c>
      <c r="F88" s="34">
        <v>128</v>
      </c>
      <c r="G88" s="34">
        <v>132</v>
      </c>
      <c r="H88" s="36">
        <v>142</v>
      </c>
      <c r="I88" s="37">
        <v>143</v>
      </c>
      <c r="J88" s="34">
        <f>VLOOKUP(A88,'2020'!$A$2:$H$181,2,FALSE)</f>
        <v>144</v>
      </c>
      <c r="K88" s="34" t="s">
        <v>55</v>
      </c>
      <c r="N88" s="27" t="s">
        <v>137</v>
      </c>
      <c r="O88" s="27" t="s">
        <v>801</v>
      </c>
      <c r="P88" s="30">
        <v>2015</v>
      </c>
      <c r="Q88" s="30">
        <v>180</v>
      </c>
      <c r="R88" s="30">
        <v>84.86</v>
      </c>
    </row>
    <row r="89" spans="1:18" ht="15.75" customHeight="1" x14ac:dyDescent="0.2">
      <c r="A89" s="34" t="s">
        <v>227</v>
      </c>
      <c r="B89" s="34" t="s">
        <v>228</v>
      </c>
      <c r="C89" s="34">
        <v>50</v>
      </c>
      <c r="D89" s="34">
        <v>57</v>
      </c>
      <c r="E89" s="34">
        <v>60</v>
      </c>
      <c r="F89" s="34">
        <v>70</v>
      </c>
      <c r="G89" s="34">
        <v>63</v>
      </c>
      <c r="H89" s="36">
        <v>43</v>
      </c>
      <c r="I89" s="37">
        <v>41</v>
      </c>
      <c r="J89" s="34">
        <f>VLOOKUP(A89,'2020'!$A$2:$H$181,2,FALSE)</f>
        <v>42</v>
      </c>
      <c r="K89" s="34" t="s">
        <v>55</v>
      </c>
      <c r="N89" s="27" t="s">
        <v>137</v>
      </c>
      <c r="O89" s="27" t="s">
        <v>801</v>
      </c>
      <c r="P89" s="30">
        <v>2016</v>
      </c>
      <c r="Q89" s="30">
        <v>180</v>
      </c>
      <c r="R89" s="30">
        <v>83.92</v>
      </c>
    </row>
    <row r="90" spans="1:18" ht="15.75" customHeight="1" x14ac:dyDescent="0.2">
      <c r="A90" s="34" t="s">
        <v>471</v>
      </c>
      <c r="B90" s="34" t="s">
        <v>472</v>
      </c>
      <c r="C90" s="34">
        <v>77</v>
      </c>
      <c r="D90" s="34">
        <v>91</v>
      </c>
      <c r="E90" s="34">
        <v>90</v>
      </c>
      <c r="F90" s="34">
        <v>103</v>
      </c>
      <c r="G90" s="34">
        <v>104</v>
      </c>
      <c r="H90" s="36">
        <v>105</v>
      </c>
      <c r="I90" s="37">
        <v>108</v>
      </c>
      <c r="J90" s="34">
        <f>VLOOKUP(A90,'2020'!$A$2:$H$181,2,FALSE)</f>
        <v>109</v>
      </c>
      <c r="K90" s="34" t="s">
        <v>398</v>
      </c>
      <c r="N90" s="27" t="s">
        <v>137</v>
      </c>
      <c r="O90" s="27" t="s">
        <v>801</v>
      </c>
      <c r="P90" s="30">
        <v>2017</v>
      </c>
      <c r="Q90" s="30">
        <v>179</v>
      </c>
      <c r="R90" s="30">
        <v>84.24</v>
      </c>
    </row>
    <row r="91" spans="1:18" ht="15.75" customHeight="1" x14ac:dyDescent="0.2">
      <c r="A91" s="34" t="s">
        <v>762</v>
      </c>
      <c r="B91" s="34" t="s">
        <v>763</v>
      </c>
      <c r="C91" s="34">
        <v>168</v>
      </c>
      <c r="D91" s="34">
        <v>171</v>
      </c>
      <c r="E91" s="34">
        <v>171</v>
      </c>
      <c r="F91" s="34">
        <v>173</v>
      </c>
      <c r="G91" s="34">
        <v>170</v>
      </c>
      <c r="H91" s="36">
        <v>170</v>
      </c>
      <c r="I91" s="37">
        <v>171</v>
      </c>
      <c r="J91" s="34">
        <f>VLOOKUP(A91,'2020'!$A$2:$H$181,2,FALSE)</f>
        <v>172</v>
      </c>
      <c r="K91" s="34" t="s">
        <v>55</v>
      </c>
      <c r="N91" s="27" t="s">
        <v>137</v>
      </c>
      <c r="O91" s="27" t="s">
        <v>801</v>
      </c>
      <c r="P91" s="30">
        <v>2018</v>
      </c>
      <c r="Q91" s="30">
        <v>179</v>
      </c>
      <c r="R91" s="30">
        <v>84.24</v>
      </c>
    </row>
    <row r="92" spans="1:18" ht="15.75" customHeight="1" x14ac:dyDescent="0.2">
      <c r="A92" s="34" t="s">
        <v>446</v>
      </c>
      <c r="B92" s="34" t="s">
        <v>447</v>
      </c>
      <c r="C92" s="34">
        <v>101</v>
      </c>
      <c r="D92" s="34">
        <v>106</v>
      </c>
      <c r="E92" s="34">
        <v>98</v>
      </c>
      <c r="F92" s="34">
        <v>98</v>
      </c>
      <c r="G92" s="34">
        <v>99</v>
      </c>
      <c r="H92" s="36">
        <v>100</v>
      </c>
      <c r="I92" s="37">
        <v>101</v>
      </c>
      <c r="J92" s="34">
        <f>VLOOKUP(A92,'2020'!$A$2:$H$181,2,FALSE)</f>
        <v>102</v>
      </c>
      <c r="K92" s="34" t="s">
        <v>398</v>
      </c>
      <c r="N92" s="27" t="s">
        <v>137</v>
      </c>
      <c r="O92" s="27" t="s">
        <v>801</v>
      </c>
      <c r="P92" s="30">
        <v>2019</v>
      </c>
      <c r="Q92" s="30">
        <v>178</v>
      </c>
      <c r="R92" s="30">
        <v>80.260000000000005</v>
      </c>
    </row>
    <row r="93" spans="1:18" ht="15.75" customHeight="1" x14ac:dyDescent="0.2">
      <c r="A93" s="34" t="s">
        <v>404</v>
      </c>
      <c r="B93" s="34" t="s">
        <v>405</v>
      </c>
      <c r="C93" s="34">
        <v>97</v>
      </c>
      <c r="D93" s="34">
        <v>89</v>
      </c>
      <c r="E93" s="34">
        <v>89</v>
      </c>
      <c r="F93" s="34">
        <v>93</v>
      </c>
      <c r="G93" s="34">
        <v>94</v>
      </c>
      <c r="H93" s="36">
        <v>89</v>
      </c>
      <c r="I93" s="37">
        <v>93</v>
      </c>
      <c r="J93" s="34">
        <f>VLOOKUP(A93,'2020'!$A$2:$H$181,2,FALSE)</f>
        <v>95</v>
      </c>
      <c r="K93" s="34" t="s">
        <v>137</v>
      </c>
      <c r="N93" s="27" t="s">
        <v>137</v>
      </c>
      <c r="O93" s="27" t="s">
        <v>661</v>
      </c>
      <c r="P93" s="30">
        <v>2013</v>
      </c>
      <c r="Q93" s="30">
        <v>137</v>
      </c>
      <c r="R93" s="30">
        <v>39.57</v>
      </c>
    </row>
    <row r="94" spans="1:18" ht="15.75" customHeight="1" x14ac:dyDescent="0.2">
      <c r="A94" s="34" t="s">
        <v>716</v>
      </c>
      <c r="B94" s="34" t="s">
        <v>717</v>
      </c>
      <c r="C94" s="34">
        <v>131</v>
      </c>
      <c r="D94" s="34">
        <v>137</v>
      </c>
      <c r="E94" s="34">
        <v>154</v>
      </c>
      <c r="F94" s="34">
        <v>164</v>
      </c>
      <c r="G94" s="34">
        <v>163</v>
      </c>
      <c r="H94" s="36">
        <v>162</v>
      </c>
      <c r="I94" s="37">
        <v>162</v>
      </c>
      <c r="J94" s="34">
        <f>VLOOKUP(A94,'2020'!$A$2:$H$181,2,FALSE)</f>
        <v>164</v>
      </c>
      <c r="K94" s="34" t="s">
        <v>398</v>
      </c>
      <c r="N94" s="27" t="s">
        <v>137</v>
      </c>
      <c r="O94" s="27" t="s">
        <v>661</v>
      </c>
      <c r="P94" s="30">
        <v>2014</v>
      </c>
      <c r="Q94" s="30">
        <v>143</v>
      </c>
      <c r="R94" s="30">
        <v>40.58</v>
      </c>
    </row>
    <row r="95" spans="1:18" ht="15.75" customHeight="1" x14ac:dyDescent="0.2">
      <c r="A95" s="34" t="s">
        <v>150</v>
      </c>
      <c r="B95" s="34" t="s">
        <v>151</v>
      </c>
      <c r="C95" s="34">
        <v>7</v>
      </c>
      <c r="D95" s="34">
        <v>6</v>
      </c>
      <c r="E95" s="34">
        <v>27</v>
      </c>
      <c r="F95" s="34">
        <v>28</v>
      </c>
      <c r="G95" s="34">
        <v>32</v>
      </c>
      <c r="H95" s="36">
        <v>30</v>
      </c>
      <c r="I95" s="37">
        <v>26</v>
      </c>
      <c r="J95" s="34">
        <f>VLOOKUP(A95,'2020'!$A$2:$H$181,2,FALSE)</f>
        <v>24</v>
      </c>
      <c r="K95" s="34" t="s">
        <v>18</v>
      </c>
      <c r="N95" s="27" t="s">
        <v>137</v>
      </c>
      <c r="O95" s="27" t="s">
        <v>661</v>
      </c>
      <c r="P95" s="30">
        <v>2015</v>
      </c>
      <c r="Q95" s="30">
        <v>142</v>
      </c>
      <c r="R95" s="30">
        <v>41.83</v>
      </c>
    </row>
    <row r="96" spans="1:18" ht="15.75" customHeight="1" x14ac:dyDescent="0.2">
      <c r="A96" s="34" t="s">
        <v>574</v>
      </c>
      <c r="B96" s="34" t="s">
        <v>575</v>
      </c>
      <c r="C96" s="34">
        <v>162</v>
      </c>
      <c r="D96" s="34">
        <v>165</v>
      </c>
      <c r="E96" s="34">
        <v>165</v>
      </c>
      <c r="F96" s="34">
        <v>141</v>
      </c>
      <c r="G96" s="34">
        <v>141</v>
      </c>
      <c r="H96" s="36">
        <v>131</v>
      </c>
      <c r="I96" s="37">
        <v>126</v>
      </c>
      <c r="J96" s="34">
        <f>VLOOKUP(A96,'2020'!$A$2:$H$181,2,FALSE)</f>
        <v>127</v>
      </c>
      <c r="K96" s="34" t="s">
        <v>55</v>
      </c>
      <c r="N96" s="27" t="s">
        <v>137</v>
      </c>
      <c r="O96" s="27" t="s">
        <v>661</v>
      </c>
      <c r="P96" s="30">
        <v>2016</v>
      </c>
      <c r="Q96" s="30">
        <v>142</v>
      </c>
      <c r="R96" s="30">
        <v>45.13</v>
      </c>
    </row>
    <row r="97" spans="1:18" ht="15.75" customHeight="1" x14ac:dyDescent="0.2">
      <c r="A97" s="34" t="s">
        <v>316</v>
      </c>
      <c r="B97" s="34" t="s">
        <v>317</v>
      </c>
      <c r="C97" s="34">
        <v>81</v>
      </c>
      <c r="D97" s="34">
        <v>74</v>
      </c>
      <c r="E97" s="34">
        <v>77</v>
      </c>
      <c r="F97" s="34">
        <v>73</v>
      </c>
      <c r="G97" s="34">
        <v>68</v>
      </c>
      <c r="H97" s="36">
        <v>68</v>
      </c>
      <c r="I97" s="37">
        <v>78</v>
      </c>
      <c r="J97" s="34">
        <f>VLOOKUP(A97,'2020'!$A$2:$H$181,2,FALSE)</f>
        <v>86</v>
      </c>
      <c r="K97" s="34" t="s">
        <v>137</v>
      </c>
      <c r="N97" s="27" t="s">
        <v>137</v>
      </c>
      <c r="O97" s="27" t="s">
        <v>661</v>
      </c>
      <c r="P97" s="30">
        <v>2017</v>
      </c>
      <c r="Q97" s="30">
        <v>150</v>
      </c>
      <c r="R97" s="30">
        <v>50.34</v>
      </c>
    </row>
    <row r="98" spans="1:18" ht="15.75" customHeight="1" x14ac:dyDescent="0.2">
      <c r="A98" s="34" t="s">
        <v>170</v>
      </c>
      <c r="B98" s="34" t="s">
        <v>171</v>
      </c>
      <c r="C98" s="34">
        <v>33</v>
      </c>
      <c r="D98" s="34">
        <v>32</v>
      </c>
      <c r="E98" s="34">
        <v>31</v>
      </c>
      <c r="F98" s="34">
        <v>35</v>
      </c>
      <c r="G98" s="34">
        <v>36</v>
      </c>
      <c r="H98" s="36">
        <v>36</v>
      </c>
      <c r="I98" s="37">
        <v>30</v>
      </c>
      <c r="J98" s="34">
        <f>VLOOKUP(A98,'2020'!$A$2:$H$181,2,FALSE)</f>
        <v>28</v>
      </c>
      <c r="K98" s="34" t="s">
        <v>18</v>
      </c>
      <c r="N98" s="27" t="s">
        <v>137</v>
      </c>
      <c r="O98" s="27" t="s">
        <v>661</v>
      </c>
      <c r="P98" s="30">
        <v>2018</v>
      </c>
      <c r="Q98" s="30">
        <v>150</v>
      </c>
      <c r="R98" s="30">
        <v>50.17</v>
      </c>
    </row>
    <row r="99" spans="1:18" ht="15.75" customHeight="1" x14ac:dyDescent="0.2">
      <c r="A99" s="34" t="s">
        <v>104</v>
      </c>
      <c r="B99" s="34" t="s">
        <v>105</v>
      </c>
      <c r="C99" s="34">
        <v>4</v>
      </c>
      <c r="D99" s="34">
        <v>4</v>
      </c>
      <c r="E99" s="34">
        <v>19</v>
      </c>
      <c r="F99" s="34">
        <v>15</v>
      </c>
      <c r="G99" s="34">
        <v>15</v>
      </c>
      <c r="H99" s="36">
        <v>17</v>
      </c>
      <c r="I99" s="37">
        <v>17</v>
      </c>
      <c r="J99" s="34">
        <f>VLOOKUP(A99,'2020'!$A$2:$H$181,2,FALSE)</f>
        <v>17</v>
      </c>
      <c r="K99" s="34" t="s">
        <v>18</v>
      </c>
      <c r="N99" s="27" t="s">
        <v>137</v>
      </c>
      <c r="O99" s="27" t="s">
        <v>661</v>
      </c>
      <c r="P99" s="30">
        <v>2019</v>
      </c>
      <c r="Q99" s="30">
        <v>110</v>
      </c>
      <c r="R99" s="30">
        <v>35.11</v>
      </c>
    </row>
    <row r="100" spans="1:18" ht="15.75" customHeight="1" x14ac:dyDescent="0.2">
      <c r="A100" s="34" t="s">
        <v>138</v>
      </c>
      <c r="B100" s="34" t="s">
        <v>139</v>
      </c>
      <c r="C100" s="34">
        <v>39</v>
      </c>
      <c r="D100" s="34">
        <v>37</v>
      </c>
      <c r="E100" s="34">
        <v>28</v>
      </c>
      <c r="F100" s="34">
        <v>24</v>
      </c>
      <c r="G100" s="34">
        <v>28</v>
      </c>
      <c r="H100" s="36">
        <v>24</v>
      </c>
      <c r="I100" s="37">
        <v>24</v>
      </c>
      <c r="J100" s="34">
        <f>VLOOKUP(A100,'2020'!$A$2:$H$181,2,FALSE)</f>
        <v>22</v>
      </c>
      <c r="K100" s="34" t="s">
        <v>18</v>
      </c>
      <c r="N100" s="27" t="s">
        <v>137</v>
      </c>
      <c r="O100" s="27" t="s">
        <v>484</v>
      </c>
      <c r="P100" s="30">
        <v>2013</v>
      </c>
      <c r="Q100" s="30">
        <v>89</v>
      </c>
      <c r="R100" s="30">
        <v>28.69</v>
      </c>
    </row>
    <row r="101" spans="1:18" ht="15.75" customHeight="1" x14ac:dyDescent="0.2">
      <c r="A101" s="34" t="s">
        <v>590</v>
      </c>
      <c r="B101" s="34" t="s">
        <v>591</v>
      </c>
      <c r="C101" s="34">
        <v>136</v>
      </c>
      <c r="D101" s="34">
        <v>136</v>
      </c>
      <c r="E101" s="34">
        <v>130</v>
      </c>
      <c r="F101" s="34">
        <v>131</v>
      </c>
      <c r="G101" s="34">
        <v>133</v>
      </c>
      <c r="H101" s="36">
        <v>135</v>
      </c>
      <c r="I101" s="37">
        <v>135</v>
      </c>
      <c r="J101" s="34">
        <f>VLOOKUP(A101,'2020'!$A$2:$H$181,2,FALSE)</f>
        <v>133</v>
      </c>
      <c r="K101" s="34" t="s">
        <v>398</v>
      </c>
      <c r="N101" s="27" t="s">
        <v>137</v>
      </c>
      <c r="O101" s="27" t="s">
        <v>484</v>
      </c>
      <c r="P101" s="30">
        <v>2014</v>
      </c>
      <c r="Q101" s="30">
        <v>98</v>
      </c>
      <c r="R101" s="30">
        <v>31.32</v>
      </c>
    </row>
    <row r="102" spans="1:18" ht="15.75" customHeight="1" x14ac:dyDescent="0.2">
      <c r="A102" s="34" t="s">
        <v>367</v>
      </c>
      <c r="B102" s="34" t="s">
        <v>368</v>
      </c>
      <c r="C102" s="34">
        <v>55</v>
      </c>
      <c r="D102" s="34">
        <v>56</v>
      </c>
      <c r="E102" s="34">
        <v>72</v>
      </c>
      <c r="F102" s="34">
        <v>76</v>
      </c>
      <c r="G102" s="34">
        <v>80</v>
      </c>
      <c r="H102" s="36">
        <v>81</v>
      </c>
      <c r="I102" s="37">
        <v>91</v>
      </c>
      <c r="J102" s="34">
        <f>VLOOKUP(A102,'2020'!$A$2:$H$181,2,FALSE)</f>
        <v>91</v>
      </c>
      <c r="K102" s="34" t="s">
        <v>293</v>
      </c>
      <c r="N102" s="27" t="s">
        <v>137</v>
      </c>
      <c r="O102" s="27" t="s">
        <v>484</v>
      </c>
      <c r="P102" s="30">
        <v>2015</v>
      </c>
      <c r="Q102" s="30">
        <v>95</v>
      </c>
      <c r="R102" s="30">
        <v>31.38</v>
      </c>
    </row>
    <row r="103" spans="1:18" ht="15.75" customHeight="1" x14ac:dyDescent="0.2">
      <c r="A103" s="34" t="s">
        <v>266</v>
      </c>
      <c r="B103" s="34" t="s">
        <v>267</v>
      </c>
      <c r="C103" s="34">
        <v>88</v>
      </c>
      <c r="D103" s="34">
        <v>81</v>
      </c>
      <c r="E103" s="34">
        <v>64</v>
      </c>
      <c r="F103" s="34">
        <v>56</v>
      </c>
      <c r="G103" s="34">
        <v>57</v>
      </c>
      <c r="H103" s="36">
        <v>54</v>
      </c>
      <c r="I103" s="37">
        <v>54</v>
      </c>
      <c r="J103" s="34">
        <f>VLOOKUP(A103,'2020'!$A$2:$H$181,2,FALSE)</f>
        <v>54</v>
      </c>
      <c r="K103" s="34" t="s">
        <v>137</v>
      </c>
      <c r="N103" s="27" t="s">
        <v>137</v>
      </c>
      <c r="O103" s="27" t="s">
        <v>484</v>
      </c>
      <c r="P103" s="30">
        <v>2016</v>
      </c>
      <c r="Q103" s="30">
        <v>100</v>
      </c>
      <c r="R103" s="30">
        <v>32.200000000000003</v>
      </c>
    </row>
    <row r="104" spans="1:18" ht="15.75" customHeight="1" x14ac:dyDescent="0.2">
      <c r="A104" s="34" t="s">
        <v>534</v>
      </c>
      <c r="B104" s="34" t="s">
        <v>535</v>
      </c>
      <c r="C104" s="34">
        <v>103</v>
      </c>
      <c r="D104" s="34">
        <v>108</v>
      </c>
      <c r="E104" s="34">
        <v>112</v>
      </c>
      <c r="F104" s="34">
        <v>112</v>
      </c>
      <c r="G104" s="34">
        <v>117</v>
      </c>
      <c r="H104" s="36">
        <v>120</v>
      </c>
      <c r="I104" s="37">
        <v>98</v>
      </c>
      <c r="J104" s="34">
        <f>VLOOKUP(A104,'2020'!$A$2:$H$181,2,FALSE)</f>
        <v>79</v>
      </c>
      <c r="K104" s="34" t="s">
        <v>55</v>
      </c>
      <c r="N104" s="27" t="s">
        <v>137</v>
      </c>
      <c r="O104" s="27" t="s">
        <v>484</v>
      </c>
      <c r="P104" s="30">
        <v>2017</v>
      </c>
      <c r="Q104" s="30">
        <v>108</v>
      </c>
      <c r="R104" s="30">
        <v>34.83</v>
      </c>
    </row>
    <row r="105" spans="1:18" ht="15.75" customHeight="1" x14ac:dyDescent="0.2">
      <c r="A105" s="34" t="s">
        <v>646</v>
      </c>
      <c r="B105" s="34" t="s">
        <v>647</v>
      </c>
      <c r="C105" s="34">
        <v>153</v>
      </c>
      <c r="D105" s="34">
        <v>152</v>
      </c>
      <c r="E105" s="34">
        <v>148</v>
      </c>
      <c r="F105" s="34">
        <v>149</v>
      </c>
      <c r="G105" s="34">
        <v>147</v>
      </c>
      <c r="H105" s="36">
        <v>147</v>
      </c>
      <c r="I105" s="37">
        <v>144</v>
      </c>
      <c r="J105" s="34">
        <f>VLOOKUP(A105,'2020'!$A$2:$H$181,2,FALSE)</f>
        <v>143</v>
      </c>
      <c r="K105" s="34" t="s">
        <v>61</v>
      </c>
      <c r="N105" s="27" t="s">
        <v>137</v>
      </c>
      <c r="O105" s="27" t="s">
        <v>484</v>
      </c>
      <c r="P105" s="30">
        <v>2018</v>
      </c>
      <c r="Q105" s="30">
        <v>108</v>
      </c>
      <c r="R105" s="30">
        <v>32.369999999999997</v>
      </c>
    </row>
    <row r="106" spans="1:18" ht="15.75" customHeight="1" x14ac:dyDescent="0.2">
      <c r="A106" s="34" t="s">
        <v>486</v>
      </c>
      <c r="B106" s="34" t="s">
        <v>487</v>
      </c>
      <c r="C106" s="34">
        <v>116</v>
      </c>
      <c r="D106" s="34">
        <v>123</v>
      </c>
      <c r="E106" s="34">
        <v>117</v>
      </c>
      <c r="F106" s="34">
        <v>118</v>
      </c>
      <c r="G106" s="34">
        <v>111</v>
      </c>
      <c r="H106" s="36">
        <v>109</v>
      </c>
      <c r="I106" s="37">
        <v>95</v>
      </c>
      <c r="J106" s="34">
        <f>VLOOKUP(A106,'2020'!$A$2:$H$181,2,FALSE)</f>
        <v>92</v>
      </c>
      <c r="K106" s="34" t="s">
        <v>18</v>
      </c>
      <c r="N106" s="27" t="s">
        <v>137</v>
      </c>
      <c r="O106" s="27" t="s">
        <v>484</v>
      </c>
      <c r="P106" s="30">
        <v>2019</v>
      </c>
      <c r="Q106" s="30">
        <v>115</v>
      </c>
      <c r="R106" s="30">
        <v>35.6</v>
      </c>
    </row>
    <row r="107" spans="1:18" ht="15.75" customHeight="1" x14ac:dyDescent="0.2">
      <c r="A107" s="34" t="s">
        <v>512</v>
      </c>
      <c r="B107" s="34" t="s">
        <v>513</v>
      </c>
      <c r="C107" s="34">
        <v>99</v>
      </c>
      <c r="D107" s="34">
        <v>122</v>
      </c>
      <c r="E107" s="34">
        <v>118</v>
      </c>
      <c r="F107" s="34">
        <v>122</v>
      </c>
      <c r="G107" s="34">
        <v>116</v>
      </c>
      <c r="H107" s="36">
        <v>115</v>
      </c>
      <c r="I107" s="37">
        <v>112</v>
      </c>
      <c r="J107" s="34">
        <f>VLOOKUP(A107,'2020'!$A$2:$H$181,2,FALSE)</f>
        <v>108</v>
      </c>
      <c r="K107" s="34" t="s">
        <v>137</v>
      </c>
      <c r="N107" s="27" t="s">
        <v>137</v>
      </c>
      <c r="O107" s="27" t="s">
        <v>542</v>
      </c>
      <c r="P107" s="30">
        <v>2013</v>
      </c>
      <c r="Q107" s="30">
        <v>152</v>
      </c>
      <c r="R107" s="30">
        <v>45.09</v>
      </c>
    </row>
    <row r="108" spans="1:18" ht="15.75" customHeight="1" x14ac:dyDescent="0.2">
      <c r="A108" s="34" t="s">
        <v>305</v>
      </c>
      <c r="B108" s="34" t="s">
        <v>306</v>
      </c>
      <c r="C108" s="34">
        <v>45</v>
      </c>
      <c r="D108" s="34">
        <v>51</v>
      </c>
      <c r="E108" s="34">
        <v>48</v>
      </c>
      <c r="F108" s="34">
        <v>46</v>
      </c>
      <c r="G108" s="34">
        <v>47</v>
      </c>
      <c r="H108" s="36">
        <v>65</v>
      </c>
      <c r="I108" s="37">
        <v>77</v>
      </c>
      <c r="J108" s="34">
        <f>VLOOKUP(A108,'2020'!$A$2:$H$181,2,FALSE)</f>
        <v>81</v>
      </c>
      <c r="K108" s="34" t="s">
        <v>18</v>
      </c>
      <c r="N108" s="27" t="s">
        <v>137</v>
      </c>
      <c r="O108" s="27" t="s">
        <v>542</v>
      </c>
      <c r="P108" s="30">
        <v>2014</v>
      </c>
      <c r="Q108" s="30">
        <v>155</v>
      </c>
      <c r="R108" s="30">
        <v>46.42</v>
      </c>
    </row>
    <row r="109" spans="1:18" ht="15.75" customHeight="1" x14ac:dyDescent="0.2">
      <c r="A109" s="34" t="s">
        <v>602</v>
      </c>
      <c r="B109" s="34" t="s">
        <v>603</v>
      </c>
      <c r="C109" s="34">
        <v>151</v>
      </c>
      <c r="D109" s="34">
        <v>145</v>
      </c>
      <c r="E109" s="34">
        <v>144</v>
      </c>
      <c r="F109" s="34">
        <v>143</v>
      </c>
      <c r="G109" s="34">
        <v>131</v>
      </c>
      <c r="H109" s="36">
        <v>137</v>
      </c>
      <c r="I109" s="37">
        <v>138</v>
      </c>
      <c r="J109" s="34">
        <f>VLOOKUP(A109,'2020'!$A$2:$H$181,2,FALSE)</f>
        <v>139</v>
      </c>
      <c r="K109" s="34" t="s">
        <v>55</v>
      </c>
      <c r="N109" s="27" t="s">
        <v>137</v>
      </c>
      <c r="O109" s="27" t="s">
        <v>542</v>
      </c>
      <c r="P109" s="30">
        <v>2015</v>
      </c>
      <c r="Q109" s="30">
        <v>151</v>
      </c>
      <c r="R109" s="30">
        <v>44.5</v>
      </c>
    </row>
    <row r="110" spans="1:18" ht="15.75" customHeight="1" x14ac:dyDescent="0.2">
      <c r="A110" s="34" t="s">
        <v>463</v>
      </c>
      <c r="B110" s="34" t="s">
        <v>464</v>
      </c>
      <c r="C110" s="34">
        <v>113</v>
      </c>
      <c r="D110" s="34">
        <v>114</v>
      </c>
      <c r="E110" s="34">
        <v>114</v>
      </c>
      <c r="F110" s="34">
        <v>106</v>
      </c>
      <c r="G110" s="34">
        <v>106</v>
      </c>
      <c r="H110" s="36">
        <v>103</v>
      </c>
      <c r="I110" s="37">
        <v>104</v>
      </c>
      <c r="J110" s="34">
        <f>VLOOKUP(A110,'2020'!$A$2:$H$181,2,FALSE)</f>
        <v>105</v>
      </c>
      <c r="K110" s="34" t="s">
        <v>18</v>
      </c>
      <c r="N110" s="27" t="s">
        <v>137</v>
      </c>
      <c r="O110" s="27" t="s">
        <v>542</v>
      </c>
      <c r="P110" s="30">
        <v>2016</v>
      </c>
      <c r="Q110" s="30">
        <v>145</v>
      </c>
      <c r="R110" s="30">
        <v>46.53</v>
      </c>
    </row>
    <row r="111" spans="1:18" ht="15.75" customHeight="1" x14ac:dyDescent="0.2">
      <c r="A111" s="34" t="s">
        <v>330</v>
      </c>
      <c r="B111" s="34" t="s">
        <v>331</v>
      </c>
      <c r="C111" s="34">
        <v>98</v>
      </c>
      <c r="D111" s="34">
        <v>88</v>
      </c>
      <c r="E111" s="34">
        <v>54</v>
      </c>
      <c r="F111" s="34">
        <v>60</v>
      </c>
      <c r="G111" s="34">
        <v>69</v>
      </c>
      <c r="H111" s="36">
        <v>71</v>
      </c>
      <c r="I111" s="37">
        <v>70</v>
      </c>
      <c r="J111" s="34">
        <f>VLOOKUP(A111,'2020'!$A$2:$H$181,2,FALSE)</f>
        <v>73</v>
      </c>
      <c r="K111" s="34" t="s">
        <v>55</v>
      </c>
      <c r="N111" s="27" t="s">
        <v>137</v>
      </c>
      <c r="O111" s="27" t="s">
        <v>542</v>
      </c>
      <c r="P111" s="30">
        <v>2017</v>
      </c>
      <c r="Q111" s="30">
        <v>143</v>
      </c>
      <c r="R111" s="30">
        <v>46.7</v>
      </c>
    </row>
    <row r="112" spans="1:18" ht="15.75" customHeight="1" x14ac:dyDescent="0.2">
      <c r="A112" s="34" t="s">
        <v>442</v>
      </c>
      <c r="B112" s="34" t="s">
        <v>443</v>
      </c>
      <c r="C112" s="34">
        <v>73</v>
      </c>
      <c r="D112" s="34">
        <v>79</v>
      </c>
      <c r="E112" s="34">
        <v>85</v>
      </c>
      <c r="F112" s="34">
        <v>87</v>
      </c>
      <c r="G112" s="34">
        <v>93</v>
      </c>
      <c r="H112" s="36">
        <v>99</v>
      </c>
      <c r="I112" s="37">
        <v>103</v>
      </c>
      <c r="J112" s="34">
        <f>VLOOKUP(A112,'2020'!$A$2:$H$181,2,FALSE)</f>
        <v>104</v>
      </c>
      <c r="K112" s="34" t="s">
        <v>137</v>
      </c>
      <c r="N112" s="27" t="s">
        <v>137</v>
      </c>
      <c r="O112" s="27" t="s">
        <v>542</v>
      </c>
      <c r="P112" s="30">
        <v>2018</v>
      </c>
      <c r="Q112" s="30">
        <v>122</v>
      </c>
      <c r="R112" s="30">
        <v>38.36</v>
      </c>
    </row>
    <row r="113" spans="1:18" ht="15.75" customHeight="1" x14ac:dyDescent="0.2">
      <c r="A113" s="34" t="s">
        <v>333</v>
      </c>
      <c r="B113" s="34" t="s">
        <v>334</v>
      </c>
      <c r="C113" s="34">
        <v>67</v>
      </c>
      <c r="D113" s="34">
        <v>60</v>
      </c>
      <c r="E113" s="34">
        <v>55</v>
      </c>
      <c r="F113" s="34">
        <v>48</v>
      </c>
      <c r="G113" s="34">
        <v>55</v>
      </c>
      <c r="H113" s="36">
        <v>72</v>
      </c>
      <c r="I113" s="37">
        <v>94</v>
      </c>
      <c r="J113" s="34">
        <f>VLOOKUP(A113,'2020'!$A$2:$H$181,2,FALSE)</f>
        <v>97</v>
      </c>
      <c r="K113" s="34" t="s">
        <v>137</v>
      </c>
      <c r="N113" s="27" t="s">
        <v>137</v>
      </c>
      <c r="O113" s="27" t="s">
        <v>542</v>
      </c>
      <c r="P113" s="30">
        <v>2019</v>
      </c>
      <c r="Q113" s="30">
        <v>92</v>
      </c>
      <c r="R113" s="30">
        <v>31.35</v>
      </c>
    </row>
    <row r="114" spans="1:18" ht="15.75" customHeight="1" x14ac:dyDescent="0.2">
      <c r="A114" s="34" t="s">
        <v>270</v>
      </c>
      <c r="B114" s="34" t="s">
        <v>271</v>
      </c>
      <c r="C114" s="34">
        <v>62</v>
      </c>
      <c r="D114" s="34">
        <v>70</v>
      </c>
      <c r="E114" s="34">
        <v>68</v>
      </c>
      <c r="F114" s="34">
        <v>61</v>
      </c>
      <c r="G114" s="34">
        <v>56</v>
      </c>
      <c r="H114" s="36">
        <v>56</v>
      </c>
      <c r="I114" s="37">
        <v>58</v>
      </c>
      <c r="J114" s="34">
        <f>VLOOKUP(A114,'2020'!$A$2:$H$181,2,FALSE)</f>
        <v>56</v>
      </c>
      <c r="K114" s="34" t="s">
        <v>137</v>
      </c>
      <c r="N114" s="27" t="s">
        <v>137</v>
      </c>
      <c r="O114" s="27" t="s">
        <v>155</v>
      </c>
      <c r="P114" s="30">
        <v>2013</v>
      </c>
      <c r="Q114" s="30">
        <v>30</v>
      </c>
      <c r="R114" s="30">
        <v>17.27</v>
      </c>
    </row>
    <row r="115" spans="1:18" ht="15.75" customHeight="1" x14ac:dyDescent="0.2">
      <c r="A115" s="34" t="s">
        <v>302</v>
      </c>
      <c r="B115" s="34" t="s">
        <v>303</v>
      </c>
      <c r="C115" s="34">
        <v>75</v>
      </c>
      <c r="D115" s="34">
        <v>73</v>
      </c>
      <c r="E115" s="34">
        <v>59</v>
      </c>
      <c r="F115" s="34">
        <v>66</v>
      </c>
      <c r="G115" s="34">
        <v>70</v>
      </c>
      <c r="H115" s="36">
        <v>64</v>
      </c>
      <c r="I115" s="37">
        <v>68</v>
      </c>
      <c r="J115" s="34">
        <f>VLOOKUP(A115,'2020'!$A$2:$H$181,2,FALSE)</f>
        <v>69</v>
      </c>
      <c r="K115" s="34" t="s">
        <v>137</v>
      </c>
      <c r="N115" s="27" t="s">
        <v>137</v>
      </c>
      <c r="O115" s="27" t="s">
        <v>155</v>
      </c>
      <c r="P115" s="30">
        <v>2014</v>
      </c>
      <c r="Q115" s="30">
        <v>27</v>
      </c>
      <c r="R115" s="30">
        <v>16.29</v>
      </c>
    </row>
    <row r="116" spans="1:18" ht="15.75" customHeight="1" x14ac:dyDescent="0.2">
      <c r="A116" s="34" t="s">
        <v>638</v>
      </c>
      <c r="B116" s="34" t="s">
        <v>639</v>
      </c>
      <c r="C116" s="34">
        <v>145</v>
      </c>
      <c r="D116" s="34">
        <v>147</v>
      </c>
      <c r="E116" s="34">
        <v>147</v>
      </c>
      <c r="F116" s="34">
        <v>146</v>
      </c>
      <c r="G116" s="34">
        <v>144</v>
      </c>
      <c r="H116" s="36">
        <v>145</v>
      </c>
      <c r="I116" s="37">
        <v>123</v>
      </c>
      <c r="J116" s="34">
        <f>VLOOKUP(A116,'2020'!$A$2:$H$181,2,FALSE)</f>
        <v>101</v>
      </c>
      <c r="K116" s="34" t="s">
        <v>55</v>
      </c>
      <c r="N116" s="27" t="s">
        <v>137</v>
      </c>
      <c r="O116" s="27" t="s">
        <v>155</v>
      </c>
      <c r="P116" s="30">
        <v>2015</v>
      </c>
      <c r="Q116" s="30">
        <v>22</v>
      </c>
      <c r="R116" s="30">
        <v>15.5</v>
      </c>
    </row>
    <row r="117" spans="1:18" ht="15.75" customHeight="1" x14ac:dyDescent="0.2">
      <c r="A117" s="34" t="s">
        <v>132</v>
      </c>
      <c r="B117" s="34" t="s">
        <v>133</v>
      </c>
      <c r="C117" s="34">
        <v>19</v>
      </c>
      <c r="D117" s="34">
        <v>22</v>
      </c>
      <c r="E117" s="34">
        <v>17</v>
      </c>
      <c r="F117" s="34">
        <v>17</v>
      </c>
      <c r="G117" s="34">
        <v>24</v>
      </c>
      <c r="H117" s="36">
        <v>26</v>
      </c>
      <c r="I117" s="37">
        <v>23</v>
      </c>
      <c r="J117" s="34">
        <f>VLOOKUP(A117,'2020'!$A$2:$H$181,2,FALSE)</f>
        <v>23</v>
      </c>
      <c r="K117" s="34" t="s">
        <v>137</v>
      </c>
      <c r="N117" s="27" t="s">
        <v>137</v>
      </c>
      <c r="O117" s="27" t="s">
        <v>155</v>
      </c>
      <c r="P117" s="30">
        <v>2016</v>
      </c>
      <c r="Q117" s="30">
        <v>26</v>
      </c>
      <c r="R117" s="30">
        <v>17.95</v>
      </c>
    </row>
    <row r="118" spans="1:18" ht="15.75" customHeight="1" x14ac:dyDescent="0.2">
      <c r="A118" s="34" t="s">
        <v>298</v>
      </c>
      <c r="B118" s="34" t="s">
        <v>299</v>
      </c>
      <c r="C118" s="34">
        <v>43</v>
      </c>
      <c r="D118" s="34">
        <v>48</v>
      </c>
      <c r="E118" s="34">
        <v>47</v>
      </c>
      <c r="F118" s="34">
        <v>52</v>
      </c>
      <c r="G118" s="34">
        <v>61</v>
      </c>
      <c r="H118" s="36">
        <v>63</v>
      </c>
      <c r="I118" s="37">
        <v>66</v>
      </c>
      <c r="J118" s="34">
        <f>VLOOKUP(A118,'2020'!$A$2:$H$181,2,FALSE)</f>
        <v>57</v>
      </c>
      <c r="K118" s="34" t="s">
        <v>137</v>
      </c>
      <c r="N118" s="27" t="s">
        <v>137</v>
      </c>
      <c r="O118" s="27" t="s">
        <v>155</v>
      </c>
      <c r="P118" s="30">
        <v>2017</v>
      </c>
      <c r="Q118" s="30">
        <v>26</v>
      </c>
      <c r="R118" s="30">
        <v>17.95</v>
      </c>
    </row>
    <row r="119" spans="1:18" ht="15.75" customHeight="1" x14ac:dyDescent="0.2">
      <c r="A119" s="34" t="s">
        <v>532</v>
      </c>
      <c r="B119" s="34" t="s">
        <v>533</v>
      </c>
      <c r="C119" s="34">
        <v>115</v>
      </c>
      <c r="D119" s="34">
        <v>112</v>
      </c>
      <c r="E119" s="34">
        <v>111</v>
      </c>
      <c r="F119" s="34">
        <v>116</v>
      </c>
      <c r="G119" s="34">
        <v>122</v>
      </c>
      <c r="H119" s="36">
        <v>119</v>
      </c>
      <c r="I119" s="37">
        <v>120</v>
      </c>
      <c r="J119" s="34">
        <f>VLOOKUP(A119,'2020'!$A$2:$H$181,2,FALSE)</f>
        <v>115</v>
      </c>
      <c r="K119" s="34" t="s">
        <v>137</v>
      </c>
      <c r="N119" s="27" t="s">
        <v>137</v>
      </c>
      <c r="O119" s="27" t="s">
        <v>155</v>
      </c>
      <c r="P119" s="30">
        <v>2018</v>
      </c>
      <c r="Q119" s="30">
        <v>23</v>
      </c>
      <c r="R119" s="30">
        <v>18.41</v>
      </c>
    </row>
    <row r="120" spans="1:18" ht="15.75" customHeight="1" x14ac:dyDescent="0.2">
      <c r="A120" s="34" t="s">
        <v>406</v>
      </c>
      <c r="B120" s="34" t="s">
        <v>407</v>
      </c>
      <c r="C120" s="34">
        <v>78</v>
      </c>
      <c r="D120" s="34">
        <v>71</v>
      </c>
      <c r="E120" s="34">
        <v>74</v>
      </c>
      <c r="F120" s="34">
        <v>75</v>
      </c>
      <c r="G120" s="34">
        <v>92</v>
      </c>
      <c r="H120" s="36">
        <v>90</v>
      </c>
      <c r="I120" s="37">
        <v>114</v>
      </c>
      <c r="J120" s="34">
        <f>VLOOKUP(A120,'2020'!$A$2:$H$181,2,FALSE)</f>
        <v>117</v>
      </c>
      <c r="K120" s="34" t="s">
        <v>61</v>
      </c>
      <c r="N120" s="27" t="s">
        <v>137</v>
      </c>
      <c r="O120" s="27" t="s">
        <v>155</v>
      </c>
      <c r="P120" s="30">
        <v>2019</v>
      </c>
      <c r="Q120" s="30">
        <v>27</v>
      </c>
      <c r="R120" s="30">
        <v>20.81</v>
      </c>
    </row>
    <row r="121" spans="1:18" ht="15.75" customHeight="1" x14ac:dyDescent="0.2">
      <c r="A121" s="34" t="s">
        <v>31</v>
      </c>
      <c r="B121" s="34" t="s">
        <v>32</v>
      </c>
      <c r="C121" s="34">
        <v>2</v>
      </c>
      <c r="D121" s="34">
        <v>2</v>
      </c>
      <c r="E121" s="34">
        <v>4</v>
      </c>
      <c r="F121" s="34">
        <v>2</v>
      </c>
      <c r="G121" s="34">
        <v>5</v>
      </c>
      <c r="H121" s="36">
        <v>3</v>
      </c>
      <c r="I121" s="37">
        <v>4</v>
      </c>
      <c r="J121" s="34">
        <f>VLOOKUP(A121,'2020'!$A$2:$H$181,2,FALSE)</f>
        <v>5</v>
      </c>
      <c r="K121" s="34" t="s">
        <v>18</v>
      </c>
      <c r="N121" s="27" t="s">
        <v>137</v>
      </c>
      <c r="O121" s="27" t="s">
        <v>467</v>
      </c>
      <c r="P121" s="30">
        <v>2013</v>
      </c>
      <c r="Q121" s="30">
        <v>86</v>
      </c>
      <c r="R121" s="30">
        <v>28.49</v>
      </c>
    </row>
    <row r="122" spans="1:18" ht="15.75" customHeight="1" x14ac:dyDescent="0.2">
      <c r="A122" s="34" t="s">
        <v>12</v>
      </c>
      <c r="B122" s="34" t="s">
        <v>13</v>
      </c>
      <c r="C122" s="34">
        <v>3</v>
      </c>
      <c r="D122" s="34">
        <v>3</v>
      </c>
      <c r="E122" s="34">
        <v>2</v>
      </c>
      <c r="F122" s="34">
        <v>3</v>
      </c>
      <c r="G122" s="34">
        <v>1</v>
      </c>
      <c r="H122" s="36">
        <v>1</v>
      </c>
      <c r="I122" s="37">
        <v>1</v>
      </c>
      <c r="J122" s="34">
        <f>VLOOKUP(A122,'2020'!$A$2:$H$181,2,FALSE)</f>
        <v>1</v>
      </c>
      <c r="K122" s="34" t="s">
        <v>18</v>
      </c>
      <c r="N122" s="27" t="s">
        <v>137</v>
      </c>
      <c r="O122" s="27" t="s">
        <v>467</v>
      </c>
      <c r="P122" s="30">
        <v>2014</v>
      </c>
      <c r="Q122" s="30">
        <v>102</v>
      </c>
      <c r="R122" s="30">
        <v>31.67</v>
      </c>
    </row>
    <row r="123" spans="1:18" ht="15.75" customHeight="1" x14ac:dyDescent="0.2">
      <c r="A123" s="34" t="s">
        <v>476</v>
      </c>
      <c r="B123" s="34" t="s">
        <v>477</v>
      </c>
      <c r="C123" s="34">
        <v>118</v>
      </c>
      <c r="D123" s="34">
        <v>120</v>
      </c>
      <c r="E123" s="34">
        <v>105</v>
      </c>
      <c r="F123" s="34">
        <v>105</v>
      </c>
      <c r="G123" s="34">
        <v>100</v>
      </c>
      <c r="H123" s="36">
        <v>106</v>
      </c>
      <c r="I123" s="37">
        <v>106</v>
      </c>
      <c r="J123" s="34">
        <f>VLOOKUP(A123,'2020'!$A$2:$H$181,2,FALSE)</f>
        <v>112</v>
      </c>
      <c r="K123" s="34" t="s">
        <v>55</v>
      </c>
      <c r="N123" s="27" t="s">
        <v>137</v>
      </c>
      <c r="O123" s="27" t="s">
        <v>467</v>
      </c>
      <c r="P123" s="30">
        <v>2015</v>
      </c>
      <c r="Q123" s="30">
        <v>102</v>
      </c>
      <c r="R123" s="30">
        <v>32.56</v>
      </c>
    </row>
    <row r="124" spans="1:18" ht="15.75" customHeight="1" x14ac:dyDescent="0.2">
      <c r="A124" s="34" t="s">
        <v>49</v>
      </c>
      <c r="B124" s="34" t="s">
        <v>50</v>
      </c>
      <c r="C124" s="34">
        <v>8</v>
      </c>
      <c r="D124" s="34">
        <v>9</v>
      </c>
      <c r="E124" s="34">
        <v>6</v>
      </c>
      <c r="F124" s="34">
        <v>5</v>
      </c>
      <c r="G124" s="34">
        <v>13</v>
      </c>
      <c r="H124" s="36">
        <v>8</v>
      </c>
      <c r="I124" s="37">
        <v>7</v>
      </c>
      <c r="J124" s="34">
        <f>VLOOKUP(A124,'2020'!$A$2:$H$181,2,FALSE)</f>
        <v>9</v>
      </c>
      <c r="K124" s="34" t="s">
        <v>55</v>
      </c>
      <c r="N124" s="27" t="s">
        <v>137</v>
      </c>
      <c r="O124" s="27" t="s">
        <v>467</v>
      </c>
      <c r="P124" s="30">
        <v>2016</v>
      </c>
      <c r="Q124" s="30">
        <v>108</v>
      </c>
      <c r="R124" s="30">
        <v>33.08</v>
      </c>
    </row>
    <row r="125" spans="1:18" ht="15.75" customHeight="1" x14ac:dyDescent="0.2">
      <c r="A125" s="34" t="s">
        <v>556</v>
      </c>
      <c r="B125" s="34" t="s">
        <v>557</v>
      </c>
      <c r="C125" s="34">
        <v>141</v>
      </c>
      <c r="D125" s="34">
        <v>134</v>
      </c>
      <c r="E125" s="34">
        <v>127</v>
      </c>
      <c r="F125" s="34">
        <v>125</v>
      </c>
      <c r="G125" s="34">
        <v>126</v>
      </c>
      <c r="H125" s="36">
        <v>127</v>
      </c>
      <c r="I125" s="37">
        <v>132</v>
      </c>
      <c r="J125" s="34">
        <f>VLOOKUP(A125,'2020'!$A$2:$H$181,2,FALSE)</f>
        <v>135</v>
      </c>
      <c r="K125" s="34" t="s">
        <v>398</v>
      </c>
      <c r="N125" s="27" t="s">
        <v>137</v>
      </c>
      <c r="O125" s="27" t="s">
        <v>467</v>
      </c>
      <c r="P125" s="30">
        <v>2017</v>
      </c>
      <c r="Q125" s="30">
        <v>101</v>
      </c>
      <c r="R125" s="30">
        <v>33.15</v>
      </c>
    </row>
    <row r="126" spans="1:18" ht="15.75" customHeight="1" x14ac:dyDescent="0.2">
      <c r="A126" s="34" t="s">
        <v>611</v>
      </c>
      <c r="B126" s="34" t="s">
        <v>612</v>
      </c>
      <c r="C126" s="34">
        <v>159</v>
      </c>
      <c r="D126" s="34">
        <v>158</v>
      </c>
      <c r="E126" s="34">
        <v>159</v>
      </c>
      <c r="F126" s="34">
        <v>147</v>
      </c>
      <c r="G126" s="34">
        <v>139</v>
      </c>
      <c r="H126" s="36">
        <v>139</v>
      </c>
      <c r="I126" s="37">
        <v>142</v>
      </c>
      <c r="J126" s="34">
        <f>VLOOKUP(A126,'2020'!$A$2:$H$181,2,FALSE)</f>
        <v>145</v>
      </c>
      <c r="K126" s="34" t="s">
        <v>55</v>
      </c>
      <c r="N126" s="27" t="s">
        <v>137</v>
      </c>
      <c r="O126" s="27" t="s">
        <v>467</v>
      </c>
      <c r="P126" s="30">
        <v>2018</v>
      </c>
      <c r="Q126" s="30">
        <v>104</v>
      </c>
      <c r="R126" s="30">
        <v>31.9</v>
      </c>
    </row>
    <row r="127" spans="1:18" ht="15.75" customHeight="1" x14ac:dyDescent="0.2">
      <c r="A127" s="34" t="s">
        <v>410</v>
      </c>
      <c r="B127" s="34" t="s">
        <v>411</v>
      </c>
      <c r="C127" s="34">
        <v>111</v>
      </c>
      <c r="D127" s="34">
        <v>87</v>
      </c>
      <c r="E127" s="34">
        <v>83</v>
      </c>
      <c r="F127" s="34">
        <v>91</v>
      </c>
      <c r="G127" s="34">
        <v>96</v>
      </c>
      <c r="H127" s="36">
        <v>91</v>
      </c>
      <c r="I127" s="37">
        <v>79</v>
      </c>
      <c r="J127" s="34">
        <f>VLOOKUP(A127,'2020'!$A$2:$H$181,2,FALSE)</f>
        <v>76</v>
      </c>
      <c r="K127" s="34" t="s">
        <v>61</v>
      </c>
      <c r="N127" s="27" t="s">
        <v>137</v>
      </c>
      <c r="O127" s="27" t="s">
        <v>467</v>
      </c>
      <c r="P127" s="30">
        <v>2019</v>
      </c>
      <c r="Q127" s="30">
        <v>107</v>
      </c>
      <c r="R127" s="30">
        <v>33.49</v>
      </c>
    </row>
    <row r="128" spans="1:18" ht="15.75" customHeight="1" x14ac:dyDescent="0.2">
      <c r="A128" s="34" t="s">
        <v>399</v>
      </c>
      <c r="B128" s="34" t="s">
        <v>400</v>
      </c>
      <c r="C128" s="34">
        <v>105</v>
      </c>
      <c r="D128" s="34">
        <v>104</v>
      </c>
      <c r="E128" s="34">
        <v>92</v>
      </c>
      <c r="F128" s="34">
        <v>84</v>
      </c>
      <c r="G128" s="34">
        <v>90</v>
      </c>
      <c r="H128" s="36">
        <v>88</v>
      </c>
      <c r="I128" s="37">
        <v>85</v>
      </c>
      <c r="J128" s="34">
        <f>VLOOKUP(A128,'2020'!$A$2:$H$181,2,FALSE)</f>
        <v>90</v>
      </c>
      <c r="K128" s="34" t="s">
        <v>61</v>
      </c>
      <c r="N128" s="27" t="s">
        <v>137</v>
      </c>
      <c r="O128" s="27" t="s">
        <v>768</v>
      </c>
      <c r="P128" s="30">
        <v>2013</v>
      </c>
      <c r="Q128" s="30">
        <v>166</v>
      </c>
      <c r="R128" s="30">
        <v>67.2</v>
      </c>
    </row>
    <row r="129" spans="1:18" ht="15.75" customHeight="1" x14ac:dyDescent="0.2">
      <c r="A129" s="34" t="s">
        <v>582</v>
      </c>
      <c r="B129" s="34" t="s">
        <v>583</v>
      </c>
      <c r="C129" s="34">
        <v>147</v>
      </c>
      <c r="D129" s="34">
        <v>149</v>
      </c>
      <c r="E129" s="34">
        <v>141</v>
      </c>
      <c r="F129" s="34">
        <v>138</v>
      </c>
      <c r="G129" s="34">
        <v>127</v>
      </c>
      <c r="H129" s="36">
        <v>133</v>
      </c>
      <c r="I129" s="37">
        <v>134</v>
      </c>
      <c r="J129" s="34">
        <f>VLOOKUP(A129,'2020'!$A$2:$H$181,2,FALSE)</f>
        <v>136</v>
      </c>
      <c r="K129" s="34" t="s">
        <v>55</v>
      </c>
      <c r="N129" s="27" t="s">
        <v>137</v>
      </c>
      <c r="O129" s="27" t="s">
        <v>768</v>
      </c>
      <c r="P129" s="30">
        <v>2014</v>
      </c>
      <c r="Q129" s="30">
        <v>168</v>
      </c>
      <c r="R129" s="30">
        <v>67.95</v>
      </c>
    </row>
    <row r="130" spans="1:18" ht="15.75" customHeight="1" x14ac:dyDescent="0.2">
      <c r="A130" s="34" t="s">
        <v>262</v>
      </c>
      <c r="B130" s="34" t="s">
        <v>263</v>
      </c>
      <c r="C130" s="34">
        <v>41</v>
      </c>
      <c r="D130" s="34">
        <v>44</v>
      </c>
      <c r="E130" s="34">
        <v>56</v>
      </c>
      <c r="F130" s="34">
        <v>55</v>
      </c>
      <c r="G130" s="34">
        <v>51</v>
      </c>
      <c r="H130" s="36">
        <v>53</v>
      </c>
      <c r="I130" s="37">
        <v>38</v>
      </c>
      <c r="J130" s="34">
        <f>VLOOKUP(A130,'2020'!$A$2:$H$181,2,FALSE)</f>
        <v>46</v>
      </c>
      <c r="K130" s="34" t="s">
        <v>55</v>
      </c>
      <c r="N130" s="27" t="s">
        <v>137</v>
      </c>
      <c r="O130" s="27" t="s">
        <v>768</v>
      </c>
      <c r="P130" s="30">
        <v>2015</v>
      </c>
      <c r="Q130" s="30">
        <v>167</v>
      </c>
      <c r="R130" s="30">
        <v>66.23</v>
      </c>
    </row>
    <row r="131" spans="1:18" ht="15.75" customHeight="1" x14ac:dyDescent="0.2">
      <c r="A131" s="34" t="s">
        <v>278</v>
      </c>
      <c r="B131" s="34" t="s">
        <v>279</v>
      </c>
      <c r="C131" s="34">
        <v>22</v>
      </c>
      <c r="D131" s="34">
        <v>19</v>
      </c>
      <c r="E131" s="34">
        <v>18</v>
      </c>
      <c r="F131" s="34">
        <v>47</v>
      </c>
      <c r="G131" s="34">
        <v>54</v>
      </c>
      <c r="H131" s="36">
        <v>58</v>
      </c>
      <c r="I131" s="37">
        <v>59</v>
      </c>
      <c r="J131" s="34">
        <f>VLOOKUP(A131,'2020'!$A$2:$H$181,2,FALSE)</f>
        <v>62</v>
      </c>
      <c r="K131" s="34" t="s">
        <v>18</v>
      </c>
      <c r="N131" s="27" t="s">
        <v>137</v>
      </c>
      <c r="O131" s="27" t="s">
        <v>768</v>
      </c>
      <c r="P131" s="30">
        <v>2016</v>
      </c>
      <c r="Q131" s="30">
        <v>168</v>
      </c>
      <c r="R131" s="30">
        <v>66.47</v>
      </c>
    </row>
    <row r="132" spans="1:18" ht="15.75" customHeight="1" x14ac:dyDescent="0.2">
      <c r="A132" s="34" t="s">
        <v>805</v>
      </c>
      <c r="B132" s="34" t="s">
        <v>806</v>
      </c>
      <c r="C132" s="34">
        <v>178</v>
      </c>
      <c r="D132" s="34">
        <v>179</v>
      </c>
      <c r="E132" s="34">
        <v>179</v>
      </c>
      <c r="F132" s="34">
        <v>179</v>
      </c>
      <c r="G132" s="34">
        <v>180</v>
      </c>
      <c r="H132" s="36">
        <v>180</v>
      </c>
      <c r="I132" s="37">
        <v>179</v>
      </c>
      <c r="J132" s="34">
        <f>VLOOKUP(A132,'2020'!$A$2:$H$181,2,FALSE)</f>
        <v>180</v>
      </c>
      <c r="K132" s="34" t="s">
        <v>55</v>
      </c>
      <c r="N132" s="27" t="s">
        <v>137</v>
      </c>
      <c r="O132" s="27" t="s">
        <v>768</v>
      </c>
      <c r="P132" s="30">
        <v>2017</v>
      </c>
      <c r="Q132" s="30">
        <v>171</v>
      </c>
      <c r="R132" s="30">
        <v>66.47</v>
      </c>
    </row>
    <row r="133" spans="1:18" ht="15.75" customHeight="1" x14ac:dyDescent="0.2">
      <c r="A133" s="34" t="s">
        <v>77</v>
      </c>
      <c r="B133" s="34" t="s">
        <v>78</v>
      </c>
      <c r="C133" s="34">
        <v>28</v>
      </c>
      <c r="D133" s="34">
        <v>30</v>
      </c>
      <c r="E133" s="34">
        <v>26</v>
      </c>
      <c r="F133" s="34">
        <v>23</v>
      </c>
      <c r="G133" s="34">
        <v>18</v>
      </c>
      <c r="H133" s="36">
        <v>14</v>
      </c>
      <c r="I133" s="37">
        <v>12</v>
      </c>
      <c r="J133" s="34">
        <f>VLOOKUP(A133,'2020'!$A$2:$H$181,2,FALSE)</f>
        <v>10</v>
      </c>
      <c r="K133" s="34" t="s">
        <v>18</v>
      </c>
      <c r="N133" s="27" t="s">
        <v>137</v>
      </c>
      <c r="O133" s="27" t="s">
        <v>768</v>
      </c>
      <c r="P133" s="30">
        <v>2018</v>
      </c>
      <c r="Q133" s="30">
        <v>171</v>
      </c>
      <c r="R133" s="30">
        <v>66.47</v>
      </c>
    </row>
    <row r="134" spans="1:18" ht="15.75" customHeight="1" x14ac:dyDescent="0.2">
      <c r="A134" s="34" t="s">
        <v>479</v>
      </c>
      <c r="B134" s="34" t="s">
        <v>480</v>
      </c>
      <c r="C134" s="34">
        <v>91</v>
      </c>
      <c r="D134" s="34">
        <v>105</v>
      </c>
      <c r="E134" s="34">
        <v>109</v>
      </c>
      <c r="F134" s="34">
        <v>111</v>
      </c>
      <c r="G134" s="34">
        <v>110</v>
      </c>
      <c r="H134" s="36">
        <v>107</v>
      </c>
      <c r="I134" s="37">
        <v>99</v>
      </c>
      <c r="J134" s="34">
        <f>VLOOKUP(A134,'2020'!$A$2:$H$181,2,FALSE)</f>
        <v>100</v>
      </c>
      <c r="K134" s="34" t="s">
        <v>61</v>
      </c>
      <c r="N134" s="27" t="s">
        <v>137</v>
      </c>
      <c r="O134" s="27" t="s">
        <v>768</v>
      </c>
      <c r="P134" s="30">
        <v>2019</v>
      </c>
      <c r="Q134" s="30">
        <v>165</v>
      </c>
      <c r="R134" s="30">
        <v>58.35</v>
      </c>
    </row>
    <row r="135" spans="1:18" ht="15.75" customHeight="1" x14ac:dyDescent="0.2">
      <c r="A135" s="34" t="s">
        <v>587</v>
      </c>
      <c r="B135" s="34" t="s">
        <v>588</v>
      </c>
      <c r="C135" s="34">
        <v>146</v>
      </c>
      <c r="D135" s="34">
        <v>138</v>
      </c>
      <c r="E135" s="34">
        <v>140</v>
      </c>
      <c r="F135" s="34">
        <v>132</v>
      </c>
      <c r="G135" s="34">
        <v>135</v>
      </c>
      <c r="H135" s="36">
        <v>134</v>
      </c>
      <c r="I135" s="37">
        <v>137</v>
      </c>
      <c r="J135" s="34">
        <f>VLOOKUP(A135,'2020'!$A$2:$H$181,2,FALSE)</f>
        <v>137</v>
      </c>
      <c r="K135" s="34" t="s">
        <v>398</v>
      </c>
      <c r="N135" s="27" t="s">
        <v>137</v>
      </c>
      <c r="O135" s="27" t="s">
        <v>378</v>
      </c>
      <c r="P135" s="30">
        <v>2013</v>
      </c>
      <c r="Q135" s="30">
        <v>92</v>
      </c>
      <c r="R135" s="30">
        <v>28.94</v>
      </c>
    </row>
    <row r="136" spans="1:18" ht="15.75" customHeight="1" x14ac:dyDescent="0.2">
      <c r="A136" s="34" t="s">
        <v>550</v>
      </c>
      <c r="B136" s="34" t="s">
        <v>551</v>
      </c>
      <c r="C136" s="34">
        <v>110</v>
      </c>
      <c r="D136" s="34">
        <v>113</v>
      </c>
      <c r="E136" s="34">
        <v>115</v>
      </c>
      <c r="F136" s="34">
        <v>117</v>
      </c>
      <c r="G136" s="34">
        <v>123</v>
      </c>
      <c r="H136" s="36">
        <v>125</v>
      </c>
      <c r="I136" s="37">
        <v>128</v>
      </c>
      <c r="J136" s="34">
        <f>VLOOKUP(A136,'2020'!$A$2:$H$181,2,FALSE)</f>
        <v>129</v>
      </c>
      <c r="K136" s="34" t="s">
        <v>398</v>
      </c>
      <c r="N136" s="27" t="s">
        <v>137</v>
      </c>
      <c r="O136" s="27" t="s">
        <v>378</v>
      </c>
      <c r="P136" s="30">
        <v>2014</v>
      </c>
      <c r="Q136" s="30">
        <v>86</v>
      </c>
      <c r="R136" s="30">
        <v>30.05</v>
      </c>
    </row>
    <row r="137" spans="1:18" ht="15.75" customHeight="1" x14ac:dyDescent="0.2">
      <c r="A137" s="34" t="s">
        <v>231</v>
      </c>
      <c r="B137" s="34" t="s">
        <v>232</v>
      </c>
      <c r="C137" s="34">
        <v>42</v>
      </c>
      <c r="D137" s="34">
        <v>45</v>
      </c>
      <c r="E137" s="34">
        <v>52</v>
      </c>
      <c r="F137" s="34">
        <v>49</v>
      </c>
      <c r="G137" s="34">
        <v>46</v>
      </c>
      <c r="H137" s="36">
        <v>44</v>
      </c>
      <c r="I137" s="37">
        <v>47</v>
      </c>
      <c r="J137" s="34">
        <f>VLOOKUP(A137,'2020'!$A$2:$H$181,2,FALSE)</f>
        <v>48</v>
      </c>
      <c r="K137" s="34" t="s">
        <v>18</v>
      </c>
      <c r="N137" s="27" t="s">
        <v>137</v>
      </c>
      <c r="O137" s="27" t="s">
        <v>378</v>
      </c>
      <c r="P137" s="30">
        <v>2015</v>
      </c>
      <c r="Q137" s="30">
        <v>81</v>
      </c>
      <c r="R137" s="30">
        <v>28.7</v>
      </c>
    </row>
    <row r="138" spans="1:18" ht="15.75" customHeight="1" x14ac:dyDescent="0.2">
      <c r="A138" s="34" t="s">
        <v>650</v>
      </c>
      <c r="B138" s="34" t="s">
        <v>651</v>
      </c>
      <c r="C138" s="34">
        <v>148</v>
      </c>
      <c r="D138" s="34">
        <v>148</v>
      </c>
      <c r="E138" s="34">
        <v>152</v>
      </c>
      <c r="F138" s="34">
        <v>148</v>
      </c>
      <c r="G138" s="34">
        <v>148</v>
      </c>
      <c r="H138" s="36">
        <v>148</v>
      </c>
      <c r="I138" s="37">
        <v>149</v>
      </c>
      <c r="J138" s="34">
        <f>VLOOKUP(A138,'2020'!$A$2:$H$181,2,FALSE)</f>
        <v>149</v>
      </c>
      <c r="K138" s="34" t="s">
        <v>293</v>
      </c>
      <c r="N138" s="27" t="s">
        <v>137</v>
      </c>
      <c r="O138" s="27" t="s">
        <v>378</v>
      </c>
      <c r="P138" s="30">
        <v>2016</v>
      </c>
      <c r="Q138" s="30">
        <v>79</v>
      </c>
      <c r="R138" s="30">
        <v>29.03</v>
      </c>
    </row>
    <row r="139" spans="1:18" ht="15.75" customHeight="1" x14ac:dyDescent="0.2">
      <c r="A139" s="34" t="s">
        <v>688</v>
      </c>
      <c r="B139" s="34" t="s">
        <v>689</v>
      </c>
      <c r="C139" s="34">
        <v>161</v>
      </c>
      <c r="D139" s="34">
        <v>162</v>
      </c>
      <c r="E139" s="34">
        <v>161</v>
      </c>
      <c r="F139" s="34">
        <v>161</v>
      </c>
      <c r="G139" s="34">
        <v>159</v>
      </c>
      <c r="H139" s="36">
        <v>156</v>
      </c>
      <c r="I139" s="37">
        <v>155</v>
      </c>
      <c r="J139" s="34">
        <f>VLOOKUP(A139,'2020'!$A$2:$H$181,2,FALSE)</f>
        <v>155</v>
      </c>
      <c r="K139" s="34" t="s">
        <v>137</v>
      </c>
      <c r="N139" s="27" t="s">
        <v>137</v>
      </c>
      <c r="O139" s="27" t="s">
        <v>378</v>
      </c>
      <c r="P139" s="30">
        <v>2017</v>
      </c>
      <c r="Q139" s="30">
        <v>77</v>
      </c>
      <c r="R139" s="30">
        <v>30.09</v>
      </c>
    </row>
    <row r="140" spans="1:18" ht="15.75" customHeight="1" x14ac:dyDescent="0.2">
      <c r="A140" s="34" t="s">
        <v>754</v>
      </c>
      <c r="B140" s="34" t="s">
        <v>756</v>
      </c>
      <c r="C140" s="34">
        <v>163</v>
      </c>
      <c r="D140" s="34">
        <v>164</v>
      </c>
      <c r="E140" s="34">
        <v>164</v>
      </c>
      <c r="F140" s="34">
        <v>165</v>
      </c>
      <c r="G140" s="34">
        <v>168</v>
      </c>
      <c r="H140" s="36">
        <v>169</v>
      </c>
      <c r="I140" s="37">
        <v>172</v>
      </c>
      <c r="J140" s="34">
        <f>VLOOKUP(A140,'2020'!$A$2:$H$181,2,FALSE)</f>
        <v>170</v>
      </c>
      <c r="K140" s="34" t="s">
        <v>398</v>
      </c>
      <c r="N140" s="27" t="s">
        <v>137</v>
      </c>
      <c r="O140" s="27" t="s">
        <v>378</v>
      </c>
      <c r="P140" s="30">
        <v>2018</v>
      </c>
      <c r="Q140" s="30">
        <v>83</v>
      </c>
      <c r="R140" s="30">
        <v>30.09</v>
      </c>
    </row>
    <row r="141" spans="1:18" ht="15.75" customHeight="1" x14ac:dyDescent="0.2">
      <c r="A141" s="34" t="s">
        <v>778</v>
      </c>
      <c r="B141" s="34" t="s">
        <v>779</v>
      </c>
      <c r="C141" s="34">
        <v>170</v>
      </c>
      <c r="D141" s="34">
        <v>172</v>
      </c>
      <c r="E141" s="34">
        <v>174</v>
      </c>
      <c r="F141" s="34">
        <v>174</v>
      </c>
      <c r="G141" s="34">
        <v>174</v>
      </c>
      <c r="H141" s="36">
        <v>174</v>
      </c>
      <c r="I141" s="37">
        <v>175</v>
      </c>
      <c r="J141" s="34">
        <f>VLOOKUP(A141,'2020'!$A$2:$H$181,2,FALSE)</f>
        <v>159</v>
      </c>
      <c r="K141" s="34" t="s">
        <v>137</v>
      </c>
      <c r="N141" s="27" t="s">
        <v>137</v>
      </c>
      <c r="O141" s="27" t="s">
        <v>378</v>
      </c>
      <c r="P141" s="30">
        <v>2019</v>
      </c>
      <c r="Q141" s="30">
        <v>89</v>
      </c>
      <c r="R141" s="30">
        <v>30.95</v>
      </c>
    </row>
    <row r="142" spans="1:18" ht="15.75" customHeight="1" x14ac:dyDescent="0.2">
      <c r="A142" s="34" t="s">
        <v>254</v>
      </c>
      <c r="B142" s="34" t="s">
        <v>255</v>
      </c>
      <c r="C142" s="34">
        <v>59</v>
      </c>
      <c r="D142" s="34">
        <v>62</v>
      </c>
      <c r="E142" s="34">
        <v>71</v>
      </c>
      <c r="F142" s="34">
        <v>65</v>
      </c>
      <c r="G142" s="34">
        <v>58</v>
      </c>
      <c r="H142" s="36">
        <v>50</v>
      </c>
      <c r="I142" s="37">
        <v>49</v>
      </c>
      <c r="J142" s="34">
        <f>VLOOKUP(A142,'2020'!$A$2:$H$181,2,FALSE)</f>
        <v>47</v>
      </c>
      <c r="K142" s="34" t="s">
        <v>137</v>
      </c>
      <c r="N142" s="27" t="s">
        <v>137</v>
      </c>
      <c r="O142" s="27" t="s">
        <v>430</v>
      </c>
      <c r="P142" s="30">
        <v>2013</v>
      </c>
      <c r="Q142" s="30">
        <v>71</v>
      </c>
      <c r="R142" s="30">
        <v>27.8</v>
      </c>
    </row>
    <row r="143" spans="1:18" ht="15.75" customHeight="1" x14ac:dyDescent="0.2">
      <c r="A143" s="34" t="s">
        <v>666</v>
      </c>
      <c r="B143" s="34" t="s">
        <v>667</v>
      </c>
      <c r="C143" s="34">
        <v>149</v>
      </c>
      <c r="D143" s="34">
        <v>150</v>
      </c>
      <c r="E143" s="34">
        <v>153</v>
      </c>
      <c r="F143" s="34">
        <v>154</v>
      </c>
      <c r="G143" s="34">
        <v>151</v>
      </c>
      <c r="H143" s="36">
        <v>151</v>
      </c>
      <c r="I143" s="37">
        <v>151</v>
      </c>
      <c r="J143" s="34">
        <f>VLOOKUP(A143,'2020'!$A$2:$H$181,2,FALSE)</f>
        <v>158</v>
      </c>
      <c r="K143" s="34" t="s">
        <v>55</v>
      </c>
      <c r="N143" s="27" t="s">
        <v>137</v>
      </c>
      <c r="O143" s="27" t="s">
        <v>430</v>
      </c>
      <c r="P143" s="30">
        <v>2014</v>
      </c>
      <c r="Q143" s="30">
        <v>90</v>
      </c>
      <c r="R143" s="30">
        <v>30.7</v>
      </c>
    </row>
    <row r="144" spans="1:18" ht="15.75" customHeight="1" x14ac:dyDescent="0.2">
      <c r="A144" s="34" t="s">
        <v>358</v>
      </c>
      <c r="B144" s="34" t="s">
        <v>360</v>
      </c>
      <c r="C144" s="34">
        <v>61</v>
      </c>
      <c r="D144" s="34">
        <v>72</v>
      </c>
      <c r="E144" s="34">
        <v>79</v>
      </c>
      <c r="F144" s="34">
        <v>83</v>
      </c>
      <c r="G144" s="34">
        <v>85</v>
      </c>
      <c r="H144" s="36">
        <v>79</v>
      </c>
      <c r="I144" s="37">
        <v>86</v>
      </c>
      <c r="J144" s="34">
        <f>VLOOKUP(A144,'2020'!$A$2:$H$181,2,FALSE)</f>
        <v>85</v>
      </c>
      <c r="K144" s="34" t="s">
        <v>137</v>
      </c>
      <c r="N144" s="27" t="s">
        <v>137</v>
      </c>
      <c r="O144" s="27" t="s">
        <v>430</v>
      </c>
      <c r="P144" s="30">
        <v>2015</v>
      </c>
      <c r="Q144" s="30">
        <v>100</v>
      </c>
      <c r="R144" s="30">
        <v>32.07</v>
      </c>
    </row>
    <row r="145" spans="1:18" ht="15.75" customHeight="1" x14ac:dyDescent="0.2">
      <c r="A145" s="34" t="s">
        <v>308</v>
      </c>
      <c r="B145" s="34" t="s">
        <v>309</v>
      </c>
      <c r="C145" s="34">
        <v>38</v>
      </c>
      <c r="D145" s="34">
        <v>38</v>
      </c>
      <c r="E145" s="34">
        <v>45</v>
      </c>
      <c r="F145" s="34">
        <v>58</v>
      </c>
      <c r="G145" s="34">
        <v>62</v>
      </c>
      <c r="H145" s="36">
        <v>66</v>
      </c>
      <c r="I145" s="37">
        <v>81</v>
      </c>
      <c r="J145" s="34">
        <f>VLOOKUP(A145,'2020'!$A$2:$H$181,2,FALSE)</f>
        <v>74</v>
      </c>
      <c r="K145" s="34" t="s">
        <v>61</v>
      </c>
      <c r="N145" s="27" t="s">
        <v>137</v>
      </c>
      <c r="O145" s="27" t="s">
        <v>430</v>
      </c>
      <c r="P145" s="30">
        <v>2016</v>
      </c>
      <c r="Q145" s="30">
        <v>95</v>
      </c>
      <c r="R145" s="30">
        <v>31.16</v>
      </c>
    </row>
    <row r="146" spans="1:18" ht="15.75" customHeight="1" x14ac:dyDescent="0.2">
      <c r="A146" s="34" t="s">
        <v>749</v>
      </c>
      <c r="B146" s="34" t="s">
        <v>752</v>
      </c>
      <c r="C146" s="34">
        <v>175</v>
      </c>
      <c r="D146" s="34">
        <v>176</v>
      </c>
      <c r="E146" s="34">
        <v>172</v>
      </c>
      <c r="F146" s="34">
        <v>167</v>
      </c>
      <c r="G146" s="34">
        <v>167</v>
      </c>
      <c r="H146" s="36">
        <v>168</v>
      </c>
      <c r="I146" s="37">
        <v>164</v>
      </c>
      <c r="J146" s="34">
        <f>VLOOKUP(A146,'2020'!$A$2:$H$181,2,FALSE)</f>
        <v>163</v>
      </c>
      <c r="K146" s="34" t="s">
        <v>137</v>
      </c>
      <c r="N146" s="27" t="s">
        <v>137</v>
      </c>
      <c r="O146" s="27" t="s">
        <v>430</v>
      </c>
      <c r="P146" s="30">
        <v>2017</v>
      </c>
      <c r="Q146" s="30">
        <v>95</v>
      </c>
      <c r="R146" s="30">
        <v>31.2</v>
      </c>
    </row>
    <row r="147" spans="1:18" ht="15.75" customHeight="1" x14ac:dyDescent="0.2">
      <c r="A147" s="34" t="s">
        <v>347</v>
      </c>
      <c r="B147" s="34" t="s">
        <v>348</v>
      </c>
      <c r="C147" s="34">
        <v>63</v>
      </c>
      <c r="D147" s="34">
        <v>54</v>
      </c>
      <c r="E147" s="34">
        <v>67</v>
      </c>
      <c r="F147" s="34">
        <v>59</v>
      </c>
      <c r="G147" s="34">
        <v>66</v>
      </c>
      <c r="H147" s="36">
        <v>76</v>
      </c>
      <c r="I147" s="37">
        <v>90</v>
      </c>
      <c r="J147" s="34">
        <f>VLOOKUP(A147,'2020'!$A$2:$H$181,2,FALSE)</f>
        <v>93</v>
      </c>
      <c r="K147" s="34" t="s">
        <v>18</v>
      </c>
      <c r="N147" s="27" t="s">
        <v>137</v>
      </c>
      <c r="O147" s="27" t="s">
        <v>430</v>
      </c>
      <c r="P147" s="30">
        <v>2018</v>
      </c>
      <c r="Q147" s="30">
        <v>96</v>
      </c>
      <c r="R147" s="30">
        <v>30.82</v>
      </c>
    </row>
    <row r="148" spans="1:18" ht="15.75" customHeight="1" x14ac:dyDescent="0.2">
      <c r="A148" s="34" t="s">
        <v>632</v>
      </c>
      <c r="B148" s="34" t="s">
        <v>633</v>
      </c>
      <c r="C148" s="34">
        <v>124</v>
      </c>
      <c r="D148" s="34">
        <v>119</v>
      </c>
      <c r="E148" s="34">
        <v>125</v>
      </c>
      <c r="F148" s="34">
        <v>140</v>
      </c>
      <c r="G148" s="34">
        <v>145</v>
      </c>
      <c r="H148" s="36">
        <v>144</v>
      </c>
      <c r="I148" s="37">
        <v>139</v>
      </c>
      <c r="J148" s="34">
        <f>VLOOKUP(A148,'2020'!$A$2:$H$181,2,FALSE)</f>
        <v>138</v>
      </c>
      <c r="K148" s="34" t="s">
        <v>137</v>
      </c>
      <c r="N148" s="27" t="s">
        <v>137</v>
      </c>
      <c r="O148" s="27" t="s">
        <v>430</v>
      </c>
      <c r="P148" s="30">
        <v>2019</v>
      </c>
      <c r="Q148" s="30">
        <v>100</v>
      </c>
      <c r="R148" s="30">
        <v>32.44</v>
      </c>
    </row>
    <row r="149" spans="1:18" ht="15.75" customHeight="1" x14ac:dyDescent="0.2">
      <c r="A149" s="34" t="s">
        <v>118</v>
      </c>
      <c r="B149" s="34" t="s">
        <v>119</v>
      </c>
      <c r="C149" s="34">
        <v>31</v>
      </c>
      <c r="D149" s="34">
        <v>31</v>
      </c>
      <c r="E149" s="34">
        <v>29</v>
      </c>
      <c r="F149" s="34">
        <v>22</v>
      </c>
      <c r="G149" s="34">
        <v>20</v>
      </c>
      <c r="H149" s="36">
        <v>21</v>
      </c>
      <c r="I149" s="37">
        <v>20</v>
      </c>
      <c r="J149" s="34">
        <f>VLOOKUP(A149,'2020'!$A$2:$H$181,2,FALSE)</f>
        <v>20</v>
      </c>
      <c r="K149" s="34" t="s">
        <v>61</v>
      </c>
      <c r="N149" s="27" t="s">
        <v>137</v>
      </c>
      <c r="O149" s="27" t="s">
        <v>317</v>
      </c>
      <c r="P149" s="30">
        <v>2013</v>
      </c>
      <c r="Q149" s="30">
        <v>81</v>
      </c>
      <c r="R149" s="30">
        <v>28.36</v>
      </c>
    </row>
    <row r="150" spans="1:18" ht="15.75" customHeight="1" x14ac:dyDescent="0.2">
      <c r="A150" s="34" t="s">
        <v>193</v>
      </c>
      <c r="B150" s="34" t="s">
        <v>194</v>
      </c>
      <c r="C150" s="34">
        <v>23</v>
      </c>
      <c r="D150" s="34">
        <v>20</v>
      </c>
      <c r="E150" s="34">
        <v>14</v>
      </c>
      <c r="F150" s="34">
        <v>12</v>
      </c>
      <c r="G150" s="34">
        <v>17</v>
      </c>
      <c r="H150" s="36">
        <v>27</v>
      </c>
      <c r="I150" s="37">
        <v>35</v>
      </c>
      <c r="J150" s="34">
        <f>VLOOKUP(A150,'2020'!$A$2:$H$181,2,FALSE)</f>
        <v>33</v>
      </c>
      <c r="K150" s="34" t="s">
        <v>18</v>
      </c>
      <c r="N150" s="27" t="s">
        <v>137</v>
      </c>
      <c r="O150" s="27" t="s">
        <v>317</v>
      </c>
      <c r="P150" s="30">
        <v>2014</v>
      </c>
      <c r="Q150" s="30">
        <v>74</v>
      </c>
      <c r="R150" s="30">
        <v>28.36</v>
      </c>
    </row>
    <row r="151" spans="1:18" ht="15.75" customHeight="1" x14ac:dyDescent="0.2">
      <c r="A151" s="34" t="s">
        <v>197</v>
      </c>
      <c r="B151" s="34" t="s">
        <v>198</v>
      </c>
      <c r="C151" s="34">
        <v>35</v>
      </c>
      <c r="D151" s="34">
        <v>34</v>
      </c>
      <c r="E151" s="34">
        <v>35</v>
      </c>
      <c r="F151" s="34">
        <v>40</v>
      </c>
      <c r="G151" s="34">
        <v>37</v>
      </c>
      <c r="H151" s="36">
        <v>32</v>
      </c>
      <c r="I151" s="37">
        <v>34</v>
      </c>
      <c r="J151" s="34">
        <f>VLOOKUP(A151,'2020'!$A$2:$H$181,2,FALSE)</f>
        <v>32</v>
      </c>
      <c r="K151" s="34" t="s">
        <v>18</v>
      </c>
      <c r="N151" s="27" t="s">
        <v>137</v>
      </c>
      <c r="O151" s="27" t="s">
        <v>317</v>
      </c>
      <c r="P151" s="30">
        <v>2015</v>
      </c>
      <c r="Q151" s="30">
        <v>77</v>
      </c>
      <c r="R151" s="30">
        <v>28.36</v>
      </c>
    </row>
    <row r="152" spans="1:18" ht="15.75" customHeight="1" x14ac:dyDescent="0.2">
      <c r="A152" s="34" t="s">
        <v>25</v>
      </c>
      <c r="B152" s="34" t="s">
        <v>26</v>
      </c>
      <c r="C152" s="34">
        <v>10</v>
      </c>
      <c r="D152" s="34">
        <v>10</v>
      </c>
      <c r="E152" s="34">
        <v>5</v>
      </c>
      <c r="F152" s="34">
        <v>8</v>
      </c>
      <c r="G152" s="34">
        <v>2</v>
      </c>
      <c r="H152" s="36">
        <v>2</v>
      </c>
      <c r="I152" s="37">
        <v>3</v>
      </c>
      <c r="J152" s="34">
        <f>VLOOKUP(A152,'2020'!$A$2:$H$181,2,FALSE)</f>
        <v>4</v>
      </c>
      <c r="K152" s="34" t="s">
        <v>18</v>
      </c>
      <c r="N152" s="27" t="s">
        <v>137</v>
      </c>
      <c r="O152" s="27" t="s">
        <v>317</v>
      </c>
      <c r="P152" s="30">
        <v>2016</v>
      </c>
      <c r="Q152" s="30">
        <v>73</v>
      </c>
      <c r="R152" s="30">
        <v>28.78</v>
      </c>
    </row>
    <row r="153" spans="1:18" ht="15.75" customHeight="1" x14ac:dyDescent="0.2">
      <c r="A153" s="34" t="s">
        <v>670</v>
      </c>
      <c r="B153" s="34" t="s">
        <v>671</v>
      </c>
      <c r="C153" s="34">
        <v>155</v>
      </c>
      <c r="D153" s="34">
        <v>156</v>
      </c>
      <c r="E153" s="34">
        <v>155</v>
      </c>
      <c r="F153" s="34">
        <v>153</v>
      </c>
      <c r="G153" s="34">
        <v>152</v>
      </c>
      <c r="H153" s="36">
        <v>152</v>
      </c>
      <c r="I153" s="37">
        <v>147</v>
      </c>
      <c r="J153" s="34">
        <f>VLOOKUP(A153,'2020'!$A$2:$H$181,2,FALSE)</f>
        <v>141</v>
      </c>
      <c r="K153" s="34" t="s">
        <v>137</v>
      </c>
      <c r="N153" s="27" t="s">
        <v>137</v>
      </c>
      <c r="O153" s="27" t="s">
        <v>317</v>
      </c>
      <c r="P153" s="30">
        <v>2017</v>
      </c>
      <c r="Q153" s="30">
        <v>68</v>
      </c>
      <c r="R153" s="30">
        <v>28.78</v>
      </c>
    </row>
    <row r="154" spans="1:18" ht="15.75" customHeight="1" x14ac:dyDescent="0.2">
      <c r="A154" s="34" t="s">
        <v>387</v>
      </c>
      <c r="B154" s="34" t="s">
        <v>388</v>
      </c>
      <c r="C154" s="34">
        <v>93</v>
      </c>
      <c r="D154" s="34">
        <v>103</v>
      </c>
      <c r="E154" s="34">
        <v>96</v>
      </c>
      <c r="F154" s="34">
        <v>92</v>
      </c>
      <c r="G154" s="34">
        <v>87</v>
      </c>
      <c r="H154" s="36">
        <v>85</v>
      </c>
      <c r="I154" s="37">
        <v>69</v>
      </c>
      <c r="J154" s="34">
        <f>VLOOKUP(A154,'2020'!$A$2:$H$181,2,FALSE)</f>
        <v>63</v>
      </c>
      <c r="K154" s="34" t="s">
        <v>137</v>
      </c>
      <c r="N154" s="27" t="s">
        <v>137</v>
      </c>
      <c r="O154" s="27" t="s">
        <v>317</v>
      </c>
      <c r="P154" s="30">
        <v>2018</v>
      </c>
      <c r="Q154" s="30">
        <v>68</v>
      </c>
      <c r="R154" s="30">
        <v>28.78</v>
      </c>
    </row>
    <row r="155" spans="1:18" ht="15.75" customHeight="1" x14ac:dyDescent="0.2">
      <c r="A155" s="34" t="s">
        <v>790</v>
      </c>
      <c r="B155" s="34" t="s">
        <v>791</v>
      </c>
      <c r="C155" s="34">
        <v>176</v>
      </c>
      <c r="D155" s="34">
        <v>177</v>
      </c>
      <c r="E155" s="34">
        <v>177</v>
      </c>
      <c r="F155" s="34">
        <v>177</v>
      </c>
      <c r="G155" s="34">
        <v>177</v>
      </c>
      <c r="H155" s="36">
        <v>177</v>
      </c>
      <c r="I155" s="37">
        <v>174</v>
      </c>
      <c r="J155" s="34">
        <f>VLOOKUP(A155,'2020'!$A$2:$H$181,2,FALSE)</f>
        <v>174</v>
      </c>
      <c r="K155" s="34" t="s">
        <v>398</v>
      </c>
      <c r="N155" s="27" t="s">
        <v>137</v>
      </c>
      <c r="O155" s="27" t="s">
        <v>317</v>
      </c>
      <c r="P155" s="30">
        <v>2019</v>
      </c>
      <c r="Q155" s="30">
        <v>78</v>
      </c>
      <c r="R155" s="30">
        <v>29.74</v>
      </c>
    </row>
    <row r="156" spans="1:18" ht="15.75" customHeight="1" x14ac:dyDescent="0.2">
      <c r="A156" s="34" t="s">
        <v>544</v>
      </c>
      <c r="B156" s="34" t="s">
        <v>545</v>
      </c>
      <c r="C156" s="34">
        <v>121</v>
      </c>
      <c r="D156" s="34">
        <v>139</v>
      </c>
      <c r="E156" s="34">
        <v>135</v>
      </c>
      <c r="F156" s="34">
        <v>127</v>
      </c>
      <c r="G156" s="34">
        <v>121</v>
      </c>
      <c r="H156" s="36">
        <v>123</v>
      </c>
      <c r="I156" s="37">
        <v>122</v>
      </c>
      <c r="J156" s="34">
        <f>VLOOKUP(A156,'2020'!$A$2:$H$181,2,FALSE)</f>
        <v>123</v>
      </c>
      <c r="K156" s="34" t="s">
        <v>137</v>
      </c>
      <c r="N156" s="27" t="s">
        <v>137</v>
      </c>
      <c r="O156" s="27" t="s">
        <v>405</v>
      </c>
      <c r="P156" s="30">
        <v>2013</v>
      </c>
      <c r="Q156" s="30">
        <v>97</v>
      </c>
      <c r="R156" s="30">
        <v>29.89</v>
      </c>
    </row>
    <row r="157" spans="1:18" ht="15.75" customHeight="1" x14ac:dyDescent="0.2">
      <c r="A157" s="34" t="s">
        <v>389</v>
      </c>
      <c r="B157" s="34" t="s">
        <v>390</v>
      </c>
      <c r="C157" s="34">
        <v>83</v>
      </c>
      <c r="D157" s="34">
        <v>76</v>
      </c>
      <c r="E157" s="34">
        <v>80</v>
      </c>
      <c r="F157" s="34">
        <v>88</v>
      </c>
      <c r="G157" s="34">
        <v>86</v>
      </c>
      <c r="H157" s="36">
        <v>86</v>
      </c>
      <c r="I157" s="37">
        <v>76</v>
      </c>
      <c r="J157" s="34">
        <f>VLOOKUP(A157,'2020'!$A$2:$H$181,2,FALSE)</f>
        <v>71</v>
      </c>
      <c r="K157" s="34" t="s">
        <v>137</v>
      </c>
      <c r="N157" s="27" t="s">
        <v>137</v>
      </c>
      <c r="O157" s="27" t="s">
        <v>405</v>
      </c>
      <c r="P157" s="30">
        <v>2014</v>
      </c>
      <c r="Q157" s="30">
        <v>89</v>
      </c>
      <c r="R157" s="30">
        <v>30.65</v>
      </c>
    </row>
    <row r="158" spans="1:18" ht="15.75" customHeight="1" x14ac:dyDescent="0.2">
      <c r="A158" s="34" t="s">
        <v>616</v>
      </c>
      <c r="B158" s="34" t="s">
        <v>617</v>
      </c>
      <c r="C158" s="34">
        <v>135</v>
      </c>
      <c r="D158" s="34">
        <v>130</v>
      </c>
      <c r="E158" s="34">
        <v>134</v>
      </c>
      <c r="F158" s="34">
        <v>136</v>
      </c>
      <c r="G158" s="34">
        <v>142</v>
      </c>
      <c r="H158" s="36">
        <v>140</v>
      </c>
      <c r="I158" s="37">
        <v>136</v>
      </c>
      <c r="J158" s="34">
        <f>VLOOKUP(A158,'2020'!$A$2:$H$181,2,FALSE)</f>
        <v>140</v>
      </c>
      <c r="K158" s="34" t="s">
        <v>55</v>
      </c>
      <c r="N158" s="27" t="s">
        <v>137</v>
      </c>
      <c r="O158" s="27" t="s">
        <v>405</v>
      </c>
      <c r="P158" s="30">
        <v>2015</v>
      </c>
      <c r="Q158" s="30">
        <v>89</v>
      </c>
      <c r="R158" s="30">
        <v>30.78</v>
      </c>
    </row>
    <row r="159" spans="1:18" ht="15.75" customHeight="1" x14ac:dyDescent="0.2">
      <c r="A159" s="34" t="s">
        <v>654</v>
      </c>
      <c r="B159" s="34" t="s">
        <v>655</v>
      </c>
      <c r="C159" s="34">
        <v>123</v>
      </c>
      <c r="D159" s="34">
        <v>115</v>
      </c>
      <c r="E159" s="34">
        <v>116</v>
      </c>
      <c r="F159" s="34">
        <v>150</v>
      </c>
      <c r="G159" s="34">
        <v>149</v>
      </c>
      <c r="H159" s="36">
        <v>149</v>
      </c>
      <c r="I159" s="37">
        <v>161</v>
      </c>
      <c r="J159" s="34">
        <f>VLOOKUP(A159,'2020'!$A$2:$H$181,2,FALSE)</f>
        <v>161</v>
      </c>
      <c r="K159" s="34" t="s">
        <v>293</v>
      </c>
      <c r="N159" s="27" t="s">
        <v>137</v>
      </c>
      <c r="O159" s="27" t="s">
        <v>405</v>
      </c>
      <c r="P159" s="30">
        <v>2016</v>
      </c>
      <c r="Q159" s="30">
        <v>93</v>
      </c>
      <c r="R159" s="30">
        <v>30.71</v>
      </c>
    </row>
    <row r="160" spans="1:18" ht="15.75" customHeight="1" x14ac:dyDescent="0.2">
      <c r="A160" s="34" t="s">
        <v>794</v>
      </c>
      <c r="B160" s="34" t="s">
        <v>795</v>
      </c>
      <c r="C160" s="34">
        <v>177</v>
      </c>
      <c r="D160" s="34">
        <v>178</v>
      </c>
      <c r="E160" s="34">
        <v>178</v>
      </c>
      <c r="F160" s="34">
        <v>178</v>
      </c>
      <c r="G160" s="34">
        <v>178</v>
      </c>
      <c r="H160" s="36">
        <v>178</v>
      </c>
      <c r="I160" s="37">
        <v>180</v>
      </c>
      <c r="J160" s="34">
        <f>VLOOKUP(A160,'2020'!$A$2:$H$181,2,FALSE)</f>
        <v>179</v>
      </c>
      <c r="K160" s="34" t="s">
        <v>293</v>
      </c>
      <c r="N160" s="27" t="s">
        <v>137</v>
      </c>
      <c r="O160" s="27" t="s">
        <v>405</v>
      </c>
      <c r="P160" s="30">
        <v>2017</v>
      </c>
      <c r="Q160" s="30">
        <v>94</v>
      </c>
      <c r="R160" s="30">
        <v>31.12</v>
      </c>
    </row>
    <row r="161" spans="1:18" ht="15.75" customHeight="1" x14ac:dyDescent="0.2">
      <c r="A161" s="34" t="s">
        <v>425</v>
      </c>
      <c r="B161" s="34" t="s">
        <v>426</v>
      </c>
      <c r="C161" s="34">
        <v>90</v>
      </c>
      <c r="D161" s="34">
        <v>77</v>
      </c>
      <c r="E161" s="34">
        <v>103</v>
      </c>
      <c r="F161" s="34">
        <v>99</v>
      </c>
      <c r="G161" s="34">
        <v>98</v>
      </c>
      <c r="H161" s="36">
        <v>95</v>
      </c>
      <c r="I161" s="37">
        <v>84</v>
      </c>
      <c r="J161" s="34">
        <f>VLOOKUP(A161,'2020'!$A$2:$H$181,2,FALSE)</f>
        <v>78</v>
      </c>
      <c r="K161" s="34" t="s">
        <v>55</v>
      </c>
      <c r="N161" s="27" t="s">
        <v>137</v>
      </c>
      <c r="O161" s="27" t="s">
        <v>405</v>
      </c>
      <c r="P161" s="30">
        <v>2018</v>
      </c>
      <c r="Q161" s="30">
        <v>89</v>
      </c>
      <c r="R161" s="30">
        <v>30.33</v>
      </c>
    </row>
    <row r="162" spans="1:18" ht="15.75" customHeight="1" x14ac:dyDescent="0.2">
      <c r="A162" s="34" t="s">
        <v>257</v>
      </c>
      <c r="B162" s="34" t="s">
        <v>258</v>
      </c>
      <c r="C162" s="34">
        <v>66</v>
      </c>
      <c r="D162" s="34">
        <v>63</v>
      </c>
      <c r="E162" s="34">
        <v>44</v>
      </c>
      <c r="F162" s="34">
        <v>37</v>
      </c>
      <c r="G162" s="34">
        <v>49</v>
      </c>
      <c r="H162" s="36">
        <v>51</v>
      </c>
      <c r="I162" s="37">
        <v>45</v>
      </c>
      <c r="J162" s="34">
        <f>VLOOKUP(A162,'2020'!$A$2:$H$181,2,FALSE)</f>
        <v>50</v>
      </c>
      <c r="K162" s="34" t="s">
        <v>55</v>
      </c>
      <c r="N162" s="27" t="s">
        <v>137</v>
      </c>
      <c r="O162" s="27" t="s">
        <v>405</v>
      </c>
      <c r="P162" s="30">
        <v>2019</v>
      </c>
      <c r="Q162" s="30">
        <v>93</v>
      </c>
      <c r="R162" s="30">
        <v>31.49</v>
      </c>
    </row>
    <row r="163" spans="1:18" ht="15.75" customHeight="1" x14ac:dyDescent="0.2">
      <c r="A163" s="34" t="s">
        <v>213</v>
      </c>
      <c r="B163" s="34" t="s">
        <v>214</v>
      </c>
      <c r="C163" s="34">
        <v>44</v>
      </c>
      <c r="D163" s="34">
        <v>43</v>
      </c>
      <c r="E163" s="34">
        <v>41</v>
      </c>
      <c r="F163" s="34">
        <v>44</v>
      </c>
      <c r="G163" s="34">
        <v>34</v>
      </c>
      <c r="H163" s="36">
        <v>39</v>
      </c>
      <c r="I163" s="37">
        <v>39</v>
      </c>
      <c r="J163" s="34">
        <f>VLOOKUP(A163,'2020'!$A$2:$H$181,2,FALSE)</f>
        <v>36</v>
      </c>
      <c r="K163" s="34" t="s">
        <v>61</v>
      </c>
      <c r="N163" s="27" t="s">
        <v>137</v>
      </c>
      <c r="O163" s="27" t="s">
        <v>267</v>
      </c>
      <c r="P163" s="30">
        <v>2013</v>
      </c>
      <c r="Q163" s="30">
        <v>88</v>
      </c>
      <c r="R163" s="30">
        <v>28.62</v>
      </c>
    </row>
    <row r="164" spans="1:18" ht="15.75" customHeight="1" x14ac:dyDescent="0.2">
      <c r="A164" s="34" t="s">
        <v>432</v>
      </c>
      <c r="B164" s="34" t="s">
        <v>433</v>
      </c>
      <c r="C164" s="34">
        <v>138</v>
      </c>
      <c r="D164" s="34">
        <v>133</v>
      </c>
      <c r="E164" s="34">
        <v>126</v>
      </c>
      <c r="F164" s="34">
        <v>96</v>
      </c>
      <c r="G164" s="34">
        <v>97</v>
      </c>
      <c r="H164" s="36">
        <v>97</v>
      </c>
      <c r="I164" s="37">
        <v>72</v>
      </c>
      <c r="J164" s="34">
        <f>VLOOKUP(A164,'2020'!$A$2:$H$181,2,FALSE)</f>
        <v>72</v>
      </c>
      <c r="K164" s="34" t="s">
        <v>398</v>
      </c>
      <c r="N164" s="27" t="s">
        <v>137</v>
      </c>
      <c r="O164" s="27" t="s">
        <v>267</v>
      </c>
      <c r="P164" s="30">
        <v>2014</v>
      </c>
      <c r="Q164" s="30">
        <v>81</v>
      </c>
      <c r="R164" s="30">
        <v>29.38</v>
      </c>
    </row>
    <row r="165" spans="1:18" ht="15.75" customHeight="1" x14ac:dyDescent="0.2">
      <c r="A165" s="34" t="s">
        <v>693</v>
      </c>
      <c r="B165" s="34" t="s">
        <v>694</v>
      </c>
      <c r="C165" s="34">
        <v>154</v>
      </c>
      <c r="D165" s="34">
        <v>154</v>
      </c>
      <c r="E165" s="34">
        <v>149</v>
      </c>
      <c r="F165" s="34">
        <v>151</v>
      </c>
      <c r="G165" s="34">
        <v>155</v>
      </c>
      <c r="H165" s="36">
        <v>157</v>
      </c>
      <c r="I165" s="37">
        <v>157</v>
      </c>
      <c r="J165" s="34">
        <f>VLOOKUP(A165,'2020'!$A$2:$H$181,2,FALSE)</f>
        <v>154</v>
      </c>
      <c r="K165" s="34" t="s">
        <v>293</v>
      </c>
      <c r="N165" s="27" t="s">
        <v>137</v>
      </c>
      <c r="O165" s="27" t="s">
        <v>267</v>
      </c>
      <c r="P165" s="30">
        <v>2015</v>
      </c>
      <c r="Q165" s="30">
        <v>64</v>
      </c>
      <c r="R165" s="30">
        <v>27.43</v>
      </c>
    </row>
    <row r="166" spans="1:18" ht="15.75" customHeight="1" x14ac:dyDescent="0.2">
      <c r="A166" s="34" t="s">
        <v>223</v>
      </c>
      <c r="B166" s="34" t="s">
        <v>224</v>
      </c>
      <c r="C166" s="34">
        <v>47</v>
      </c>
      <c r="D166" s="34">
        <v>50</v>
      </c>
      <c r="E166" s="34">
        <v>51</v>
      </c>
      <c r="F166" s="34">
        <v>51</v>
      </c>
      <c r="G166" s="34">
        <v>45</v>
      </c>
      <c r="H166" s="36">
        <v>42</v>
      </c>
      <c r="I166" s="37">
        <v>42</v>
      </c>
      <c r="J166" s="34">
        <f>VLOOKUP(A166,'2020'!$A$2:$H$181,2,FALSE)</f>
        <v>43</v>
      </c>
      <c r="K166" s="34" t="s">
        <v>55</v>
      </c>
      <c r="N166" s="27" t="s">
        <v>137</v>
      </c>
      <c r="O166" s="27" t="s">
        <v>267</v>
      </c>
      <c r="P166" s="30">
        <v>2016</v>
      </c>
      <c r="Q166" s="30">
        <v>56</v>
      </c>
      <c r="R166" s="30">
        <v>27.04</v>
      </c>
    </row>
    <row r="167" spans="1:18" ht="15.75" customHeight="1" x14ac:dyDescent="0.2">
      <c r="A167" s="34" t="s">
        <v>418</v>
      </c>
      <c r="B167" s="34" t="s">
        <v>419</v>
      </c>
      <c r="C167" s="34">
        <v>70</v>
      </c>
      <c r="D167" s="34">
        <v>69</v>
      </c>
      <c r="E167" s="34">
        <v>75</v>
      </c>
      <c r="F167" s="34">
        <v>71</v>
      </c>
      <c r="G167" s="34">
        <v>83</v>
      </c>
      <c r="H167" s="36">
        <v>93</v>
      </c>
      <c r="I167" s="37">
        <v>118</v>
      </c>
      <c r="J167" s="34">
        <f>VLOOKUP(A167,'2020'!$A$2:$H$181,2,FALSE)</f>
        <v>124</v>
      </c>
      <c r="K167" s="34" t="s">
        <v>137</v>
      </c>
      <c r="N167" s="27" t="s">
        <v>137</v>
      </c>
      <c r="O167" s="27" t="s">
        <v>267</v>
      </c>
      <c r="P167" s="30">
        <v>2017</v>
      </c>
      <c r="Q167" s="30">
        <v>57</v>
      </c>
      <c r="R167" s="30">
        <v>26.71</v>
      </c>
    </row>
    <row r="168" spans="1:18" ht="15.75" customHeight="1" x14ac:dyDescent="0.2">
      <c r="A168" s="34" t="s">
        <v>522</v>
      </c>
      <c r="B168" s="34" t="s">
        <v>523</v>
      </c>
      <c r="C168" s="34">
        <v>104</v>
      </c>
      <c r="D168" s="34">
        <v>110</v>
      </c>
      <c r="E168" s="34">
        <v>97</v>
      </c>
      <c r="F168" s="34">
        <v>102</v>
      </c>
      <c r="G168" s="34">
        <v>112</v>
      </c>
      <c r="H168" s="36">
        <v>117</v>
      </c>
      <c r="I168" s="37">
        <v>125</v>
      </c>
      <c r="J168" s="34">
        <f>VLOOKUP(A168,'2020'!$A$2:$H$181,2,FALSE)</f>
        <v>125</v>
      </c>
      <c r="K168" s="34" t="s">
        <v>137</v>
      </c>
      <c r="N168" s="27" t="s">
        <v>137</v>
      </c>
      <c r="O168" s="27" t="s">
        <v>267</v>
      </c>
      <c r="P168" s="30">
        <v>2018</v>
      </c>
      <c r="Q168" s="30">
        <v>54</v>
      </c>
      <c r="R168" s="30">
        <v>26.2</v>
      </c>
    </row>
    <row r="169" spans="1:18" ht="15.75" customHeight="1" x14ac:dyDescent="0.2">
      <c r="A169" s="34" t="s">
        <v>452</v>
      </c>
      <c r="B169" s="34" t="s">
        <v>453</v>
      </c>
      <c r="C169" s="34">
        <v>126</v>
      </c>
      <c r="D169" s="34">
        <v>127</v>
      </c>
      <c r="E169" s="34">
        <v>129</v>
      </c>
      <c r="F169" s="34">
        <v>107</v>
      </c>
      <c r="G169" s="34">
        <v>102</v>
      </c>
      <c r="H169" s="36">
        <v>101</v>
      </c>
      <c r="I169" s="37">
        <v>102</v>
      </c>
      <c r="J169" s="34">
        <f>VLOOKUP(A169,'2020'!$A$2:$H$181,2,FALSE)</f>
        <v>96</v>
      </c>
      <c r="K169" s="34" t="s">
        <v>293</v>
      </c>
      <c r="N169" s="27" t="s">
        <v>137</v>
      </c>
      <c r="O169" s="27" t="s">
        <v>267</v>
      </c>
      <c r="P169" s="30">
        <v>2019</v>
      </c>
      <c r="Q169" s="30">
        <v>54</v>
      </c>
      <c r="R169" s="30">
        <v>27.76</v>
      </c>
    </row>
    <row r="170" spans="1:18" ht="15.75" customHeight="1" x14ac:dyDescent="0.2">
      <c r="A170" s="34" t="s">
        <v>114</v>
      </c>
      <c r="B170" s="34" t="s">
        <v>115</v>
      </c>
      <c r="C170" s="34">
        <v>27</v>
      </c>
      <c r="D170" s="34">
        <v>26</v>
      </c>
      <c r="E170" s="34">
        <v>23</v>
      </c>
      <c r="F170" s="34">
        <v>20</v>
      </c>
      <c r="G170" s="34">
        <v>25</v>
      </c>
      <c r="H170" s="36">
        <v>20</v>
      </c>
      <c r="I170" s="37">
        <v>19</v>
      </c>
      <c r="J170" s="34">
        <f>VLOOKUP(A170,'2020'!$A$2:$H$181,2,FALSE)</f>
        <v>19</v>
      </c>
      <c r="K170" s="34" t="s">
        <v>61</v>
      </c>
      <c r="N170" s="27" t="s">
        <v>137</v>
      </c>
      <c r="O170" s="27" t="s">
        <v>303</v>
      </c>
      <c r="P170" s="30">
        <v>2013</v>
      </c>
      <c r="Q170" s="30">
        <v>75</v>
      </c>
      <c r="R170" s="30">
        <v>28.18</v>
      </c>
    </row>
    <row r="171" spans="1:18" ht="15.75" customHeight="1" x14ac:dyDescent="0.2">
      <c r="A171" s="34" t="s">
        <v>235</v>
      </c>
      <c r="B171" s="34" t="s">
        <v>236</v>
      </c>
      <c r="C171" s="34">
        <v>32</v>
      </c>
      <c r="D171" s="34">
        <v>46</v>
      </c>
      <c r="E171" s="34">
        <v>49</v>
      </c>
      <c r="F171" s="34">
        <v>41</v>
      </c>
      <c r="G171" s="34">
        <v>43</v>
      </c>
      <c r="H171" s="36">
        <v>45</v>
      </c>
      <c r="I171" s="37">
        <v>48</v>
      </c>
      <c r="J171" s="34">
        <f>VLOOKUP(A171,'2020'!$A$2:$H$181,2,FALSE)</f>
        <v>45</v>
      </c>
      <c r="K171" s="34" t="s">
        <v>61</v>
      </c>
      <c r="N171" s="27" t="s">
        <v>137</v>
      </c>
      <c r="O171" s="27" t="s">
        <v>303</v>
      </c>
      <c r="P171" s="30">
        <v>2014</v>
      </c>
      <c r="Q171" s="30">
        <v>73</v>
      </c>
      <c r="R171" s="30">
        <v>28.29</v>
      </c>
    </row>
    <row r="172" spans="1:18" ht="15.75" customHeight="1" x14ac:dyDescent="0.2">
      <c r="A172" s="34" t="s">
        <v>733</v>
      </c>
      <c r="B172" s="34" t="s">
        <v>735</v>
      </c>
      <c r="C172" s="34">
        <v>164</v>
      </c>
      <c r="D172" s="34">
        <v>166</v>
      </c>
      <c r="E172" s="34">
        <v>166</v>
      </c>
      <c r="F172" s="34">
        <v>166</v>
      </c>
      <c r="G172" s="34">
        <v>169</v>
      </c>
      <c r="H172" s="36">
        <v>165</v>
      </c>
      <c r="I172" s="37">
        <v>160</v>
      </c>
      <c r="J172" s="34">
        <f>VLOOKUP(A172,'2020'!$A$2:$H$181,2,FALSE)</f>
        <v>156</v>
      </c>
      <c r="K172" s="34" t="s">
        <v>293</v>
      </c>
      <c r="N172" s="27" t="s">
        <v>137</v>
      </c>
      <c r="O172" s="27" t="s">
        <v>303</v>
      </c>
      <c r="P172" s="30">
        <v>2015</v>
      </c>
      <c r="Q172" s="30">
        <v>59</v>
      </c>
      <c r="R172" s="30">
        <v>26.41</v>
      </c>
    </row>
    <row r="173" spans="1:18" ht="15.75" customHeight="1" x14ac:dyDescent="0.2">
      <c r="A173" s="34" t="s">
        <v>630</v>
      </c>
      <c r="B173" s="34" t="s">
        <v>631</v>
      </c>
      <c r="C173" s="34">
        <v>117</v>
      </c>
      <c r="D173" s="34">
        <v>116</v>
      </c>
      <c r="E173" s="34">
        <v>137</v>
      </c>
      <c r="F173" s="34">
        <v>139</v>
      </c>
      <c r="G173" s="34">
        <v>137</v>
      </c>
      <c r="H173" s="36">
        <v>143</v>
      </c>
      <c r="I173" s="37">
        <v>148</v>
      </c>
      <c r="J173" s="34">
        <f>VLOOKUP(A173,'2020'!$A$2:$H$181,2,FALSE)</f>
        <v>147</v>
      </c>
      <c r="K173" s="34" t="s">
        <v>61</v>
      </c>
      <c r="N173" s="27" t="s">
        <v>137</v>
      </c>
      <c r="O173" s="27" t="s">
        <v>303</v>
      </c>
      <c r="P173" s="30">
        <v>2016</v>
      </c>
      <c r="Q173" s="30">
        <v>66</v>
      </c>
      <c r="R173" s="30">
        <v>28.12</v>
      </c>
    </row>
    <row r="174" spans="1:18" ht="15.75" customHeight="1" x14ac:dyDescent="0.2">
      <c r="A174" s="34" t="s">
        <v>782</v>
      </c>
      <c r="B174" s="34" t="s">
        <v>784</v>
      </c>
      <c r="C174" s="34">
        <v>172</v>
      </c>
      <c r="D174" s="34">
        <v>174</v>
      </c>
      <c r="E174" s="34">
        <v>175</v>
      </c>
      <c r="F174" s="34">
        <v>175</v>
      </c>
      <c r="G174" s="34">
        <v>175</v>
      </c>
      <c r="H174" s="36">
        <v>175</v>
      </c>
      <c r="I174" s="37">
        <v>176</v>
      </c>
      <c r="J174" s="34">
        <f>VLOOKUP(A174,'2020'!$A$2:$H$181,2,FALSE)</f>
        <v>175</v>
      </c>
      <c r="K174" s="34" t="s">
        <v>55</v>
      </c>
      <c r="N174" s="27" t="s">
        <v>137</v>
      </c>
      <c r="O174" s="27" t="s">
        <v>303</v>
      </c>
      <c r="P174" s="30">
        <v>2017</v>
      </c>
      <c r="Q174" s="30">
        <v>70</v>
      </c>
      <c r="R174" s="30">
        <v>28.97</v>
      </c>
    </row>
    <row r="175" spans="1:18" ht="15.75" customHeight="1" x14ac:dyDescent="0.2">
      <c r="A175" s="34" t="s">
        <v>128</v>
      </c>
      <c r="B175" s="34" t="s">
        <v>129</v>
      </c>
      <c r="C175" s="34">
        <v>48</v>
      </c>
      <c r="D175" s="34">
        <v>40</v>
      </c>
      <c r="E175" s="34">
        <v>40</v>
      </c>
      <c r="F175" s="34">
        <v>29</v>
      </c>
      <c r="G175" s="34">
        <v>21</v>
      </c>
      <c r="H175" s="36">
        <v>22</v>
      </c>
      <c r="I175" s="37">
        <v>22</v>
      </c>
      <c r="J175" s="34">
        <f>VLOOKUP(A175,'2020'!$A$2:$H$181,2,FALSE)</f>
        <v>21</v>
      </c>
      <c r="K175" s="34" t="s">
        <v>55</v>
      </c>
      <c r="N175" s="27" t="s">
        <v>137</v>
      </c>
      <c r="O175" s="27" t="s">
        <v>303</v>
      </c>
      <c r="P175" s="30">
        <v>2018</v>
      </c>
      <c r="Q175" s="30">
        <v>64</v>
      </c>
      <c r="R175" s="30">
        <v>27.43</v>
      </c>
    </row>
    <row r="176" spans="1:18" ht="15.75" customHeight="1" x14ac:dyDescent="0.2">
      <c r="A176" s="34" t="s">
        <v>205</v>
      </c>
      <c r="B176" s="34" t="s">
        <v>206</v>
      </c>
      <c r="C176" s="34">
        <v>34</v>
      </c>
      <c r="D176" s="34">
        <v>36</v>
      </c>
      <c r="E176" s="34">
        <v>37</v>
      </c>
      <c r="F176" s="34">
        <v>30</v>
      </c>
      <c r="G176" s="34">
        <v>38</v>
      </c>
      <c r="H176" s="36">
        <v>35</v>
      </c>
      <c r="I176" s="37">
        <v>50</v>
      </c>
      <c r="J176" s="34">
        <f>VLOOKUP(A176,'2020'!$A$2:$H$181,2,FALSE)</f>
        <v>44</v>
      </c>
      <c r="K176" s="34" t="s">
        <v>61</v>
      </c>
      <c r="N176" s="27" t="s">
        <v>137</v>
      </c>
      <c r="O176" s="27" t="s">
        <v>303</v>
      </c>
      <c r="P176" s="30">
        <v>2019</v>
      </c>
      <c r="Q176" s="30">
        <v>68</v>
      </c>
      <c r="R176" s="30">
        <v>29.36</v>
      </c>
    </row>
    <row r="177" spans="1:18" ht="15.75" customHeight="1" x14ac:dyDescent="0.2">
      <c r="A177" s="34" t="s">
        <v>354</v>
      </c>
      <c r="B177" s="34" t="s">
        <v>355</v>
      </c>
      <c r="C177" s="34">
        <v>85</v>
      </c>
      <c r="D177" s="34">
        <v>80</v>
      </c>
      <c r="E177" s="34">
        <v>87</v>
      </c>
      <c r="F177" s="34">
        <v>90</v>
      </c>
      <c r="G177" s="34">
        <v>82</v>
      </c>
      <c r="H177" s="36">
        <v>78</v>
      </c>
      <c r="I177" s="37">
        <v>75</v>
      </c>
      <c r="J177" s="34">
        <f>VLOOKUP(A177,'2020'!$A$2:$H$181,2,FALSE)</f>
        <v>70</v>
      </c>
      <c r="K177" s="34" t="s">
        <v>18</v>
      </c>
      <c r="N177" s="27" t="s">
        <v>137</v>
      </c>
      <c r="O177" s="27" t="s">
        <v>513</v>
      </c>
      <c r="P177" s="30">
        <v>2013</v>
      </c>
      <c r="Q177" s="30">
        <v>99</v>
      </c>
      <c r="R177" s="30">
        <v>30.03</v>
      </c>
    </row>
    <row r="178" spans="1:18" ht="15.75" customHeight="1" x14ac:dyDescent="0.2">
      <c r="A178" s="34" t="s">
        <v>744</v>
      </c>
      <c r="B178" s="34" t="s">
        <v>747</v>
      </c>
      <c r="C178" s="34">
        <v>169</v>
      </c>
      <c r="D178" s="34">
        <v>167</v>
      </c>
      <c r="E178" s="34">
        <v>168</v>
      </c>
      <c r="F178" s="34">
        <v>170</v>
      </c>
      <c r="G178" s="34">
        <v>166</v>
      </c>
      <c r="H178" s="36">
        <v>167</v>
      </c>
      <c r="I178" s="37">
        <v>168</v>
      </c>
      <c r="J178" s="34">
        <f>VLOOKUP(A178,'2020'!$A$2:$H$181,2,FALSE)</f>
        <v>167</v>
      </c>
      <c r="K178" s="34" t="s">
        <v>398</v>
      </c>
      <c r="N178" s="27" t="s">
        <v>137</v>
      </c>
      <c r="O178" s="27" t="s">
        <v>513</v>
      </c>
      <c r="P178" s="30">
        <v>2014</v>
      </c>
      <c r="Q178" s="30">
        <v>122</v>
      </c>
      <c r="R178" s="30">
        <v>36.29</v>
      </c>
    </row>
    <row r="179" spans="1:18" ht="15.75" customHeight="1" x14ac:dyDescent="0.2">
      <c r="A179" s="34" t="s">
        <v>176</v>
      </c>
      <c r="B179" s="34" t="s">
        <v>177</v>
      </c>
      <c r="C179" s="34">
        <v>52</v>
      </c>
      <c r="D179" s="34">
        <v>42</v>
      </c>
      <c r="E179" s="34">
        <v>39</v>
      </c>
      <c r="F179" s="34">
        <v>39</v>
      </c>
      <c r="G179" s="34">
        <v>31</v>
      </c>
      <c r="H179" s="36">
        <v>28</v>
      </c>
      <c r="I179" s="37">
        <v>31</v>
      </c>
      <c r="J179" s="34">
        <f>VLOOKUP(A179,'2020'!$A$2:$H$181,2,FALSE)</f>
        <v>31</v>
      </c>
      <c r="K179" s="34" t="s">
        <v>137</v>
      </c>
      <c r="N179" s="27" t="s">
        <v>137</v>
      </c>
      <c r="O179" s="27" t="s">
        <v>513</v>
      </c>
      <c r="P179" s="30">
        <v>2015</v>
      </c>
      <c r="Q179" s="30">
        <v>118</v>
      </c>
      <c r="R179" s="30">
        <v>36.33</v>
      </c>
    </row>
    <row r="180" spans="1:18" ht="15.75" customHeight="1" x14ac:dyDescent="0.2">
      <c r="A180" s="34" t="s">
        <v>504</v>
      </c>
      <c r="B180" s="34" t="s">
        <v>507</v>
      </c>
      <c r="C180" s="34">
        <v>72</v>
      </c>
      <c r="D180" s="34">
        <v>93</v>
      </c>
      <c r="E180" s="34">
        <v>113</v>
      </c>
      <c r="F180" s="34">
        <v>114</v>
      </c>
      <c r="G180" s="34">
        <v>114</v>
      </c>
      <c r="H180" s="36">
        <v>113</v>
      </c>
      <c r="I180" s="37">
        <v>119</v>
      </c>
      <c r="J180" s="34">
        <f>VLOOKUP(A180,'2020'!$A$2:$H$181,2,FALSE)</f>
        <v>120</v>
      </c>
      <c r="K180" s="34" t="s">
        <v>137</v>
      </c>
      <c r="N180" s="27" t="s">
        <v>137</v>
      </c>
      <c r="O180" s="27" t="s">
        <v>513</v>
      </c>
      <c r="P180" s="30">
        <v>2016</v>
      </c>
      <c r="Q180" s="30">
        <v>122</v>
      </c>
      <c r="R180" s="30">
        <v>39.83</v>
      </c>
    </row>
    <row r="181" spans="1:18" ht="15.75" customHeight="1" x14ac:dyDescent="0.2">
      <c r="A181" s="34" t="s">
        <v>553</v>
      </c>
      <c r="B181" s="34" t="s">
        <v>554</v>
      </c>
      <c r="C181" s="34">
        <v>133</v>
      </c>
      <c r="D181" s="34">
        <v>135</v>
      </c>
      <c r="E181" s="34">
        <v>131</v>
      </c>
      <c r="F181" s="34">
        <v>124</v>
      </c>
      <c r="G181" s="34">
        <v>128</v>
      </c>
      <c r="H181" s="36">
        <v>126</v>
      </c>
      <c r="I181" s="37">
        <v>127</v>
      </c>
      <c r="J181" s="34">
        <f>VLOOKUP(A181,'2020'!$A$2:$H$181,2,FALSE)</f>
        <v>126</v>
      </c>
      <c r="K181" s="34" t="s">
        <v>137</v>
      </c>
      <c r="N181" s="27" t="s">
        <v>137</v>
      </c>
      <c r="O181" s="27" t="s">
        <v>513</v>
      </c>
      <c r="P181" s="30">
        <v>2017</v>
      </c>
      <c r="Q181" s="30">
        <v>116</v>
      </c>
      <c r="R181" s="30">
        <v>38.270000000000003</v>
      </c>
    </row>
    <row r="182" spans="1:18" ht="15.75" customHeight="1" x14ac:dyDescent="0.2">
      <c r="N182" s="27" t="s">
        <v>137</v>
      </c>
      <c r="O182" s="27" t="s">
        <v>513</v>
      </c>
      <c r="P182" s="30">
        <v>2018</v>
      </c>
      <c r="Q182" s="30">
        <v>115</v>
      </c>
      <c r="R182" s="30">
        <v>36.15</v>
      </c>
    </row>
    <row r="183" spans="1:18" ht="15.75" customHeight="1" x14ac:dyDescent="0.2">
      <c r="N183" s="27" t="s">
        <v>137</v>
      </c>
      <c r="O183" s="27" t="s">
        <v>513</v>
      </c>
      <c r="P183" s="30">
        <v>2019</v>
      </c>
      <c r="Q183" s="30">
        <v>112</v>
      </c>
      <c r="R183" s="30">
        <v>35.229999999999997</v>
      </c>
    </row>
    <row r="184" spans="1:18" ht="15.75" customHeight="1" x14ac:dyDescent="0.2">
      <c r="N184" s="27" t="s">
        <v>137</v>
      </c>
      <c r="O184" s="27" t="s">
        <v>271</v>
      </c>
      <c r="P184" s="30">
        <v>2013</v>
      </c>
      <c r="Q184" s="30">
        <v>62</v>
      </c>
      <c r="R184" s="30">
        <v>26.47</v>
      </c>
    </row>
    <row r="185" spans="1:18" ht="15.75" customHeight="1" x14ac:dyDescent="0.2">
      <c r="N185" s="27" t="s">
        <v>137</v>
      </c>
      <c r="O185" s="27" t="s">
        <v>271</v>
      </c>
      <c r="P185" s="30">
        <v>2014</v>
      </c>
      <c r="Q185" s="30">
        <v>70</v>
      </c>
      <c r="R185" s="30">
        <v>27.69</v>
      </c>
    </row>
    <row r="186" spans="1:18" ht="15.75" customHeight="1" x14ac:dyDescent="0.2">
      <c r="N186" s="27" t="s">
        <v>137</v>
      </c>
      <c r="O186" s="27" t="s">
        <v>271</v>
      </c>
      <c r="P186" s="30">
        <v>2015</v>
      </c>
      <c r="Q186" s="30">
        <v>68</v>
      </c>
      <c r="R186" s="30">
        <v>27.69</v>
      </c>
    </row>
    <row r="187" spans="1:18" ht="15.75" customHeight="1" x14ac:dyDescent="0.2">
      <c r="N187" s="27" t="s">
        <v>137</v>
      </c>
      <c r="O187" s="27" t="s">
        <v>271</v>
      </c>
      <c r="P187" s="30">
        <v>2016</v>
      </c>
      <c r="Q187" s="30">
        <v>61</v>
      </c>
      <c r="R187" s="30">
        <v>27.69</v>
      </c>
    </row>
    <row r="188" spans="1:18" ht="15.75" customHeight="1" x14ac:dyDescent="0.2">
      <c r="N188" s="27" t="s">
        <v>137</v>
      </c>
      <c r="O188" s="27" t="s">
        <v>271</v>
      </c>
      <c r="P188" s="30">
        <v>2017</v>
      </c>
      <c r="Q188" s="30">
        <v>56</v>
      </c>
      <c r="R188" s="30">
        <v>26.67</v>
      </c>
    </row>
    <row r="189" spans="1:18" ht="15.75" customHeight="1" x14ac:dyDescent="0.2">
      <c r="N189" s="27" t="s">
        <v>137</v>
      </c>
      <c r="O189" s="27" t="s">
        <v>271</v>
      </c>
      <c r="P189" s="30">
        <v>2018</v>
      </c>
      <c r="Q189" s="30">
        <v>56</v>
      </c>
      <c r="R189" s="30">
        <v>26.45</v>
      </c>
    </row>
    <row r="190" spans="1:18" ht="15.75" customHeight="1" x14ac:dyDescent="0.2">
      <c r="N190" s="27" t="s">
        <v>137</v>
      </c>
      <c r="O190" s="27" t="s">
        <v>271</v>
      </c>
      <c r="P190" s="30">
        <v>2019</v>
      </c>
      <c r="Q190" s="30">
        <v>58</v>
      </c>
      <c r="R190" s="30">
        <v>28.46</v>
      </c>
    </row>
    <row r="191" spans="1:18" ht="15.75" customHeight="1" x14ac:dyDescent="0.2">
      <c r="N191" s="27" t="s">
        <v>137</v>
      </c>
      <c r="O191" s="27" t="s">
        <v>334</v>
      </c>
      <c r="P191" s="30">
        <v>2013</v>
      </c>
      <c r="Q191" s="30">
        <v>67</v>
      </c>
      <c r="R191" s="30">
        <v>26.76</v>
      </c>
    </row>
    <row r="192" spans="1:18" ht="15.75" customHeight="1" x14ac:dyDescent="0.2">
      <c r="N192" s="27" t="s">
        <v>137</v>
      </c>
      <c r="O192" s="27" t="s">
        <v>334</v>
      </c>
      <c r="P192" s="30">
        <v>2014</v>
      </c>
      <c r="Q192" s="30">
        <v>60</v>
      </c>
      <c r="R192" s="30">
        <v>26.53</v>
      </c>
    </row>
    <row r="193" spans="14:18" ht="15.75" customHeight="1" x14ac:dyDescent="0.2">
      <c r="N193" s="27" t="s">
        <v>137</v>
      </c>
      <c r="O193" s="27" t="s">
        <v>334</v>
      </c>
      <c r="P193" s="30">
        <v>2015</v>
      </c>
      <c r="Q193" s="30">
        <v>55</v>
      </c>
      <c r="R193" s="30">
        <v>25.27</v>
      </c>
    </row>
    <row r="194" spans="14:18" ht="15.75" customHeight="1" x14ac:dyDescent="0.2">
      <c r="N194" s="27" t="s">
        <v>137</v>
      </c>
      <c r="O194" s="27" t="s">
        <v>334</v>
      </c>
      <c r="P194" s="30">
        <v>2016</v>
      </c>
      <c r="Q194" s="30">
        <v>48</v>
      </c>
      <c r="R194" s="30">
        <v>24.03</v>
      </c>
    </row>
    <row r="195" spans="14:18" ht="15.75" customHeight="1" x14ac:dyDescent="0.2">
      <c r="N195" s="27" t="s">
        <v>137</v>
      </c>
      <c r="O195" s="27" t="s">
        <v>334</v>
      </c>
      <c r="P195" s="30">
        <v>2017</v>
      </c>
      <c r="Q195" s="30">
        <v>55</v>
      </c>
      <c r="R195" s="30">
        <v>26.49</v>
      </c>
    </row>
    <row r="196" spans="14:18" ht="15.75" customHeight="1" x14ac:dyDescent="0.2">
      <c r="N196" s="27" t="s">
        <v>137</v>
      </c>
      <c r="O196" s="27" t="s">
        <v>334</v>
      </c>
      <c r="P196" s="30">
        <v>2018</v>
      </c>
      <c r="Q196" s="30">
        <v>72</v>
      </c>
      <c r="R196" s="30">
        <v>29.09</v>
      </c>
    </row>
    <row r="197" spans="14:18" ht="15.75" customHeight="1" x14ac:dyDescent="0.2">
      <c r="N197" s="27" t="s">
        <v>137</v>
      </c>
      <c r="O197" s="27" t="s">
        <v>334</v>
      </c>
      <c r="P197" s="30">
        <v>2019</v>
      </c>
      <c r="Q197" s="30">
        <v>94</v>
      </c>
      <c r="R197" s="30">
        <v>31.65</v>
      </c>
    </row>
    <row r="198" spans="14:18" ht="15.75" customHeight="1" x14ac:dyDescent="0.2">
      <c r="N198" s="27" t="s">
        <v>137</v>
      </c>
      <c r="O198" s="27" t="s">
        <v>443</v>
      </c>
      <c r="P198" s="30">
        <v>2013</v>
      </c>
      <c r="Q198" s="30">
        <v>73</v>
      </c>
      <c r="R198" s="30">
        <v>28.01</v>
      </c>
    </row>
    <row r="199" spans="14:18" ht="15.75" customHeight="1" x14ac:dyDescent="0.2">
      <c r="N199" s="27" t="s">
        <v>137</v>
      </c>
      <c r="O199" s="27" t="s">
        <v>443</v>
      </c>
      <c r="P199" s="30">
        <v>2014</v>
      </c>
      <c r="Q199" s="30">
        <v>79</v>
      </c>
      <c r="R199" s="30">
        <v>29.26</v>
      </c>
    </row>
    <row r="200" spans="14:18" ht="15.75" customHeight="1" x14ac:dyDescent="0.2">
      <c r="N200" s="27" t="s">
        <v>137</v>
      </c>
      <c r="O200" s="27" t="s">
        <v>443</v>
      </c>
      <c r="P200" s="30">
        <v>2015</v>
      </c>
      <c r="Q200" s="30">
        <v>85</v>
      </c>
      <c r="R200" s="30">
        <v>29.98</v>
      </c>
    </row>
    <row r="201" spans="14:18" ht="15.75" customHeight="1" x14ac:dyDescent="0.2">
      <c r="N201" s="27" t="s">
        <v>137</v>
      </c>
      <c r="O201" s="27" t="s">
        <v>443</v>
      </c>
      <c r="P201" s="30">
        <v>2016</v>
      </c>
      <c r="Q201" s="30">
        <v>87</v>
      </c>
      <c r="R201" s="30">
        <v>30.25</v>
      </c>
    </row>
    <row r="202" spans="14:18" ht="15.75" customHeight="1" x14ac:dyDescent="0.2">
      <c r="N202" s="27" t="s">
        <v>137</v>
      </c>
      <c r="O202" s="27" t="s">
        <v>443</v>
      </c>
      <c r="P202" s="30">
        <v>2017</v>
      </c>
      <c r="Q202" s="30">
        <v>93</v>
      </c>
      <c r="R202" s="30">
        <v>31.05</v>
      </c>
    </row>
    <row r="203" spans="14:18" ht="15.75" customHeight="1" x14ac:dyDescent="0.2">
      <c r="N203" s="27" t="s">
        <v>137</v>
      </c>
      <c r="O203" s="27" t="s">
        <v>443</v>
      </c>
      <c r="P203" s="30">
        <v>2018</v>
      </c>
      <c r="Q203" s="30">
        <v>99</v>
      </c>
      <c r="R203" s="30">
        <v>31.12</v>
      </c>
    </row>
    <row r="204" spans="14:18" ht="15.75" customHeight="1" x14ac:dyDescent="0.2">
      <c r="N204" s="27" t="s">
        <v>137</v>
      </c>
      <c r="O204" s="27" t="s">
        <v>443</v>
      </c>
      <c r="P204" s="30">
        <v>2019</v>
      </c>
      <c r="Q204" s="30">
        <v>103</v>
      </c>
      <c r="R204" s="30">
        <v>32.659999999999997</v>
      </c>
    </row>
    <row r="205" spans="14:18" ht="15.75" customHeight="1" x14ac:dyDescent="0.2">
      <c r="N205" s="27" t="s">
        <v>137</v>
      </c>
      <c r="O205" s="27" t="s">
        <v>133</v>
      </c>
      <c r="P205" s="30">
        <v>2013</v>
      </c>
      <c r="Q205" s="30">
        <v>19</v>
      </c>
      <c r="R205" s="30">
        <v>12.5</v>
      </c>
    </row>
    <row r="206" spans="14:18" ht="15.75" customHeight="1" x14ac:dyDescent="0.2">
      <c r="N206" s="27" t="s">
        <v>137</v>
      </c>
      <c r="O206" s="27" t="s">
        <v>133</v>
      </c>
      <c r="P206" s="30">
        <v>2014</v>
      </c>
      <c r="Q206" s="30">
        <v>22</v>
      </c>
      <c r="R206" s="30">
        <v>12.5</v>
      </c>
    </row>
    <row r="207" spans="14:18" ht="15.75" customHeight="1" x14ac:dyDescent="0.2">
      <c r="N207" s="27" t="s">
        <v>137</v>
      </c>
      <c r="O207" s="27" t="s">
        <v>133</v>
      </c>
      <c r="P207" s="30">
        <v>2015</v>
      </c>
      <c r="Q207" s="30">
        <v>17</v>
      </c>
      <c r="R207" s="30">
        <v>12.5</v>
      </c>
    </row>
    <row r="208" spans="14:18" ht="15.75" customHeight="1" x14ac:dyDescent="0.2">
      <c r="N208" s="27" t="s">
        <v>137</v>
      </c>
      <c r="O208" s="27" t="s">
        <v>133</v>
      </c>
      <c r="P208" s="30">
        <v>2016</v>
      </c>
      <c r="Q208" s="30">
        <v>17</v>
      </c>
      <c r="R208" s="30">
        <v>15.15</v>
      </c>
    </row>
    <row r="209" spans="14:18" ht="15.75" customHeight="1" x14ac:dyDescent="0.2">
      <c r="N209" s="27" t="s">
        <v>137</v>
      </c>
      <c r="O209" s="27" t="s">
        <v>133</v>
      </c>
      <c r="P209" s="30">
        <v>2017</v>
      </c>
      <c r="Q209" s="30">
        <v>24</v>
      </c>
      <c r="R209" s="30">
        <v>17.079999999999998</v>
      </c>
    </row>
    <row r="210" spans="14:18" ht="15.75" customHeight="1" x14ac:dyDescent="0.2">
      <c r="N210" s="27" t="s">
        <v>137</v>
      </c>
      <c r="O210" s="27" t="s">
        <v>133</v>
      </c>
      <c r="P210" s="30">
        <v>2018</v>
      </c>
      <c r="Q210" s="30">
        <v>26</v>
      </c>
      <c r="R210" s="30">
        <v>20.239999999999998</v>
      </c>
    </row>
    <row r="211" spans="14:18" ht="15.75" customHeight="1" x14ac:dyDescent="0.2">
      <c r="N211" s="27" t="s">
        <v>137</v>
      </c>
      <c r="O211" s="27" t="s">
        <v>133</v>
      </c>
      <c r="P211" s="30">
        <v>2019</v>
      </c>
      <c r="Q211" s="30">
        <v>23</v>
      </c>
      <c r="R211" s="30">
        <v>18.95</v>
      </c>
    </row>
    <row r="212" spans="14:18" ht="15.75" customHeight="1" x14ac:dyDescent="0.2">
      <c r="N212" s="27" t="s">
        <v>137</v>
      </c>
      <c r="O212" s="27" t="s">
        <v>299</v>
      </c>
      <c r="P212" s="30">
        <v>2013</v>
      </c>
      <c r="Q212" s="30">
        <v>43</v>
      </c>
      <c r="R212" s="30">
        <v>23.08</v>
      </c>
    </row>
    <row r="213" spans="14:18" ht="15.75" customHeight="1" x14ac:dyDescent="0.2">
      <c r="N213" s="27" t="s">
        <v>137</v>
      </c>
      <c r="O213" s="27" t="s">
        <v>299</v>
      </c>
      <c r="P213" s="30">
        <v>2014</v>
      </c>
      <c r="Q213" s="30">
        <v>48</v>
      </c>
      <c r="R213" s="30">
        <v>23.59</v>
      </c>
    </row>
    <row r="214" spans="14:18" ht="15.75" customHeight="1" x14ac:dyDescent="0.2">
      <c r="N214" s="27" t="s">
        <v>137</v>
      </c>
      <c r="O214" s="27" t="s">
        <v>299</v>
      </c>
      <c r="P214" s="30">
        <v>2015</v>
      </c>
      <c r="Q214" s="30">
        <v>47</v>
      </c>
      <c r="R214" s="30">
        <v>23.85</v>
      </c>
    </row>
    <row r="215" spans="14:18" ht="15.75" customHeight="1" x14ac:dyDescent="0.2">
      <c r="N215" s="27" t="s">
        <v>137</v>
      </c>
      <c r="O215" s="27" t="s">
        <v>299</v>
      </c>
      <c r="P215" s="30">
        <v>2016</v>
      </c>
      <c r="Q215" s="30">
        <v>52</v>
      </c>
      <c r="R215" s="30">
        <v>24.62</v>
      </c>
    </row>
    <row r="216" spans="14:18" ht="15.75" customHeight="1" x14ac:dyDescent="0.2">
      <c r="N216" s="27" t="s">
        <v>137</v>
      </c>
      <c r="O216" s="27" t="s">
        <v>299</v>
      </c>
      <c r="P216" s="30">
        <v>2017</v>
      </c>
      <c r="Q216" s="30">
        <v>61</v>
      </c>
      <c r="R216" s="30">
        <v>27.21</v>
      </c>
    </row>
    <row r="217" spans="14:18" ht="15.75" customHeight="1" x14ac:dyDescent="0.2">
      <c r="N217" s="27" t="s">
        <v>137</v>
      </c>
      <c r="O217" s="27" t="s">
        <v>299</v>
      </c>
      <c r="P217" s="30">
        <v>2018</v>
      </c>
      <c r="Q217" s="30">
        <v>63</v>
      </c>
      <c r="R217" s="30">
        <v>27.4</v>
      </c>
    </row>
    <row r="218" spans="14:18" ht="15.75" customHeight="1" x14ac:dyDescent="0.2">
      <c r="N218" s="27" t="s">
        <v>137</v>
      </c>
      <c r="O218" s="27" t="s">
        <v>299</v>
      </c>
      <c r="P218" s="30">
        <v>2019</v>
      </c>
      <c r="Q218" s="30">
        <v>66</v>
      </c>
      <c r="R218" s="30">
        <v>29.26</v>
      </c>
    </row>
    <row r="219" spans="14:18" ht="15.75" customHeight="1" x14ac:dyDescent="0.2">
      <c r="N219" s="27" t="s">
        <v>137</v>
      </c>
      <c r="O219" s="27" t="s">
        <v>533</v>
      </c>
      <c r="P219" s="30">
        <v>2013</v>
      </c>
      <c r="Q219" s="30">
        <v>115</v>
      </c>
      <c r="R219" s="30">
        <v>34.11</v>
      </c>
    </row>
    <row r="220" spans="14:18" ht="15.75" customHeight="1" x14ac:dyDescent="0.2">
      <c r="N220" s="27" t="s">
        <v>137</v>
      </c>
      <c r="O220" s="27" t="s">
        <v>533</v>
      </c>
      <c r="P220" s="30">
        <v>2014</v>
      </c>
      <c r="Q220" s="30">
        <v>112</v>
      </c>
      <c r="R220" s="30">
        <v>34.24</v>
      </c>
    </row>
    <row r="221" spans="14:18" ht="15.75" customHeight="1" x14ac:dyDescent="0.2">
      <c r="N221" s="27" t="s">
        <v>137</v>
      </c>
      <c r="O221" s="27" t="s">
        <v>533</v>
      </c>
      <c r="P221" s="30">
        <v>2015</v>
      </c>
      <c r="Q221" s="30">
        <v>111</v>
      </c>
      <c r="R221" s="30">
        <v>34.090000000000003</v>
      </c>
    </row>
    <row r="222" spans="14:18" ht="15.75" customHeight="1" x14ac:dyDescent="0.2">
      <c r="N222" s="27" t="s">
        <v>137</v>
      </c>
      <c r="O222" s="27" t="s">
        <v>533</v>
      </c>
      <c r="P222" s="30">
        <v>2016</v>
      </c>
      <c r="Q222" s="30">
        <v>116</v>
      </c>
      <c r="R222" s="30">
        <v>35.9</v>
      </c>
    </row>
    <row r="223" spans="14:18" ht="15.75" customHeight="1" x14ac:dyDescent="0.2">
      <c r="N223" s="27" t="s">
        <v>137</v>
      </c>
      <c r="O223" s="27" t="s">
        <v>533</v>
      </c>
      <c r="P223" s="30">
        <v>2017</v>
      </c>
      <c r="Q223" s="30">
        <v>122</v>
      </c>
      <c r="R223" s="30">
        <v>39.69</v>
      </c>
    </row>
    <row r="224" spans="14:18" ht="15.75" customHeight="1" x14ac:dyDescent="0.2">
      <c r="N224" s="27" t="s">
        <v>137</v>
      </c>
      <c r="O224" s="27" t="s">
        <v>533</v>
      </c>
      <c r="P224" s="30">
        <v>2018</v>
      </c>
      <c r="Q224" s="30">
        <v>119</v>
      </c>
      <c r="R224" s="30">
        <v>37.409999999999997</v>
      </c>
    </row>
    <row r="225" spans="14:18" ht="15.75" customHeight="1" x14ac:dyDescent="0.2">
      <c r="N225" s="27" t="s">
        <v>137</v>
      </c>
      <c r="O225" s="27" t="s">
        <v>533</v>
      </c>
      <c r="P225" s="30">
        <v>2019</v>
      </c>
      <c r="Q225" s="30">
        <v>120</v>
      </c>
      <c r="R225" s="30">
        <v>36.5</v>
      </c>
    </row>
    <row r="226" spans="14:18" ht="15.75" customHeight="1" x14ac:dyDescent="0.2">
      <c r="N226" s="27" t="s">
        <v>137</v>
      </c>
      <c r="O226" s="27" t="s">
        <v>523</v>
      </c>
      <c r="P226" s="30">
        <v>2013</v>
      </c>
      <c r="Q226" s="30">
        <v>104</v>
      </c>
      <c r="R226" s="30">
        <v>31.69</v>
      </c>
    </row>
    <row r="227" spans="14:18" ht="15.75" customHeight="1" x14ac:dyDescent="0.2">
      <c r="N227" s="27" t="s">
        <v>137</v>
      </c>
      <c r="O227" s="27" t="s">
        <v>523</v>
      </c>
      <c r="P227" s="30">
        <v>2014</v>
      </c>
      <c r="Q227" s="30">
        <v>110</v>
      </c>
      <c r="R227" s="30">
        <v>33.29</v>
      </c>
    </row>
    <row r="228" spans="14:18" ht="15.75" customHeight="1" x14ac:dyDescent="0.2">
      <c r="N228" s="27" t="s">
        <v>137</v>
      </c>
      <c r="O228" s="27" t="s">
        <v>523</v>
      </c>
      <c r="P228" s="30">
        <v>2015</v>
      </c>
      <c r="Q228" s="30">
        <v>97</v>
      </c>
      <c r="R228" s="30">
        <v>31.65</v>
      </c>
    </row>
    <row r="229" spans="14:18" ht="15.75" customHeight="1" x14ac:dyDescent="0.2">
      <c r="N229" s="27" t="s">
        <v>137</v>
      </c>
      <c r="O229" s="27" t="s">
        <v>523</v>
      </c>
      <c r="P229" s="30">
        <v>2016</v>
      </c>
      <c r="Q229" s="30">
        <v>102</v>
      </c>
      <c r="R229" s="30">
        <v>32.58</v>
      </c>
    </row>
    <row r="230" spans="14:18" ht="15.75" customHeight="1" x14ac:dyDescent="0.2">
      <c r="N230" s="27" t="s">
        <v>137</v>
      </c>
      <c r="O230" s="27" t="s">
        <v>523</v>
      </c>
      <c r="P230" s="30">
        <v>2017</v>
      </c>
      <c r="Q230" s="30">
        <v>112</v>
      </c>
      <c r="R230" s="30">
        <v>35.94</v>
      </c>
    </row>
    <row r="231" spans="14:18" ht="15.75" customHeight="1" x14ac:dyDescent="0.2">
      <c r="N231" s="27" t="s">
        <v>137</v>
      </c>
      <c r="O231" s="27" t="s">
        <v>523</v>
      </c>
      <c r="P231" s="30">
        <v>2018</v>
      </c>
      <c r="Q231" s="30">
        <v>117</v>
      </c>
      <c r="R231" s="30">
        <v>36.770000000000003</v>
      </c>
    </row>
    <row r="232" spans="14:18" ht="15.75" customHeight="1" x14ac:dyDescent="0.2">
      <c r="N232" s="27" t="s">
        <v>137</v>
      </c>
      <c r="O232" s="27" t="s">
        <v>523</v>
      </c>
      <c r="P232" s="30">
        <v>2019</v>
      </c>
      <c r="Q232" s="30">
        <v>125</v>
      </c>
      <c r="R232" s="30">
        <v>39.42</v>
      </c>
    </row>
    <row r="233" spans="14:18" ht="15.75" customHeight="1" x14ac:dyDescent="0.2">
      <c r="N233" s="27" t="s">
        <v>137</v>
      </c>
      <c r="O233" s="27" t="s">
        <v>680</v>
      </c>
      <c r="P233" s="30">
        <v>2013</v>
      </c>
      <c r="Q233" s="30">
        <v>142</v>
      </c>
      <c r="R233" s="30">
        <v>41.66</v>
      </c>
    </row>
    <row r="234" spans="14:18" ht="15.75" customHeight="1" x14ac:dyDescent="0.2">
      <c r="N234" s="27" t="s">
        <v>137</v>
      </c>
      <c r="O234" s="27" t="s">
        <v>680</v>
      </c>
      <c r="P234" s="30">
        <v>2014</v>
      </c>
      <c r="Q234" s="30">
        <v>151</v>
      </c>
      <c r="R234" s="30">
        <v>44.64</v>
      </c>
    </row>
    <row r="235" spans="14:18" ht="15.75" customHeight="1" x14ac:dyDescent="0.2">
      <c r="N235" s="27" t="s">
        <v>137</v>
      </c>
      <c r="O235" s="27" t="s">
        <v>680</v>
      </c>
      <c r="P235" s="30">
        <v>2015</v>
      </c>
      <c r="Q235" s="30">
        <v>150</v>
      </c>
      <c r="R235" s="30">
        <v>44.31</v>
      </c>
    </row>
    <row r="236" spans="14:18" ht="15.75" customHeight="1" x14ac:dyDescent="0.2">
      <c r="N236" s="27" t="s">
        <v>137</v>
      </c>
      <c r="O236" s="27" t="s">
        <v>680</v>
      </c>
      <c r="P236" s="30">
        <v>2016</v>
      </c>
      <c r="Q236" s="30">
        <v>152</v>
      </c>
      <c r="R236" s="30">
        <v>50.97</v>
      </c>
    </row>
    <row r="237" spans="14:18" ht="15.75" customHeight="1" x14ac:dyDescent="0.2">
      <c r="N237" s="27" t="s">
        <v>137</v>
      </c>
      <c r="O237" s="27" t="s">
        <v>680</v>
      </c>
      <c r="P237" s="30">
        <v>2017</v>
      </c>
      <c r="Q237" s="30">
        <v>154</v>
      </c>
      <c r="R237" s="30">
        <v>52.67</v>
      </c>
    </row>
    <row r="238" spans="14:18" ht="15.75" customHeight="1" x14ac:dyDescent="0.2">
      <c r="N238" s="27" t="s">
        <v>137</v>
      </c>
      <c r="O238" s="27" t="s">
        <v>680</v>
      </c>
      <c r="P238" s="30">
        <v>2018</v>
      </c>
      <c r="Q238" s="30">
        <v>154</v>
      </c>
      <c r="R238" s="30">
        <v>51.6</v>
      </c>
    </row>
    <row r="239" spans="14:18" ht="15.75" customHeight="1" x14ac:dyDescent="0.2">
      <c r="N239" s="27" t="s">
        <v>137</v>
      </c>
      <c r="O239" s="27" t="s">
        <v>680</v>
      </c>
      <c r="P239" s="30">
        <v>2019</v>
      </c>
      <c r="Q239" s="30">
        <v>154</v>
      </c>
      <c r="R239" s="30">
        <v>51.71</v>
      </c>
    </row>
    <row r="240" spans="14:18" ht="15.75" customHeight="1" x14ac:dyDescent="0.2">
      <c r="N240" s="27" t="s">
        <v>137</v>
      </c>
      <c r="O240" s="27" t="s">
        <v>501</v>
      </c>
      <c r="P240" s="30">
        <v>2013</v>
      </c>
      <c r="Q240" s="30">
        <v>65</v>
      </c>
      <c r="R240" s="30">
        <v>26.61</v>
      </c>
    </row>
    <row r="241" spans="14:18" ht="15.75" customHeight="1" x14ac:dyDescent="0.2">
      <c r="N241" s="27" t="s">
        <v>137</v>
      </c>
      <c r="O241" s="27" t="s">
        <v>501</v>
      </c>
      <c r="P241" s="30">
        <v>2014</v>
      </c>
      <c r="Q241" s="30">
        <v>109</v>
      </c>
      <c r="R241" s="30">
        <v>33.130000000000003</v>
      </c>
    </row>
    <row r="242" spans="14:18" ht="15.75" customHeight="1" x14ac:dyDescent="0.2">
      <c r="N242" s="27" t="s">
        <v>137</v>
      </c>
      <c r="O242" s="27" t="s">
        <v>501</v>
      </c>
      <c r="P242" s="30">
        <v>2015</v>
      </c>
      <c r="Q242" s="30">
        <v>110</v>
      </c>
      <c r="R242" s="30">
        <v>33.840000000000003</v>
      </c>
    </row>
    <row r="243" spans="14:18" ht="15.75" customHeight="1" x14ac:dyDescent="0.2">
      <c r="N243" s="27" t="s">
        <v>137</v>
      </c>
      <c r="O243" s="27" t="s">
        <v>501</v>
      </c>
      <c r="P243" s="30">
        <v>2016</v>
      </c>
      <c r="Q243" s="30">
        <v>110</v>
      </c>
      <c r="R243" s="30">
        <v>33.6</v>
      </c>
    </row>
    <row r="244" spans="14:18" ht="15.75" customHeight="1" x14ac:dyDescent="0.2">
      <c r="N244" s="27" t="s">
        <v>137</v>
      </c>
      <c r="O244" s="27" t="s">
        <v>501</v>
      </c>
      <c r="P244" s="30">
        <v>2017</v>
      </c>
      <c r="Q244" s="30">
        <v>113</v>
      </c>
      <c r="R244" s="30">
        <v>36.119999999999997</v>
      </c>
    </row>
    <row r="245" spans="14:18" ht="15.75" customHeight="1" x14ac:dyDescent="0.2">
      <c r="N245" s="27" t="s">
        <v>137</v>
      </c>
      <c r="O245" s="27" t="s">
        <v>501</v>
      </c>
      <c r="P245" s="30">
        <v>2018</v>
      </c>
      <c r="Q245" s="30">
        <v>112</v>
      </c>
      <c r="R245" s="30">
        <v>35.25</v>
      </c>
    </row>
    <row r="246" spans="14:18" ht="15.75" customHeight="1" x14ac:dyDescent="0.2">
      <c r="N246" s="27" t="s">
        <v>137</v>
      </c>
      <c r="O246" s="27" t="s">
        <v>501</v>
      </c>
      <c r="P246" s="30">
        <v>2019</v>
      </c>
      <c r="Q246" s="30">
        <v>145</v>
      </c>
      <c r="R246" s="30">
        <v>47.27</v>
      </c>
    </row>
    <row r="247" spans="14:18" ht="15.75" customHeight="1" x14ac:dyDescent="0.2">
      <c r="N247" s="27" t="s">
        <v>137</v>
      </c>
      <c r="O247" s="27" t="s">
        <v>689</v>
      </c>
      <c r="P247" s="30">
        <v>2013</v>
      </c>
      <c r="Q247" s="30">
        <v>161</v>
      </c>
      <c r="R247" s="30">
        <v>55.46</v>
      </c>
    </row>
    <row r="248" spans="14:18" ht="15.75" customHeight="1" x14ac:dyDescent="0.2">
      <c r="N248" s="27" t="s">
        <v>137</v>
      </c>
      <c r="O248" s="27" t="s">
        <v>689</v>
      </c>
      <c r="P248" s="30">
        <v>2014</v>
      </c>
      <c r="Q248" s="30">
        <v>162</v>
      </c>
      <c r="R248" s="30">
        <v>56.57</v>
      </c>
    </row>
    <row r="249" spans="14:18" ht="15.75" customHeight="1" x14ac:dyDescent="0.2">
      <c r="N249" s="27" t="s">
        <v>137</v>
      </c>
      <c r="O249" s="27" t="s">
        <v>689</v>
      </c>
      <c r="P249" s="30">
        <v>2015</v>
      </c>
      <c r="Q249" s="30">
        <v>161</v>
      </c>
      <c r="R249" s="30">
        <v>56.57</v>
      </c>
    </row>
    <row r="250" spans="14:18" ht="15.75" customHeight="1" x14ac:dyDescent="0.2">
      <c r="N250" s="27" t="s">
        <v>137</v>
      </c>
      <c r="O250" s="27" t="s">
        <v>689</v>
      </c>
      <c r="P250" s="30">
        <v>2016</v>
      </c>
      <c r="Q250" s="30">
        <v>161</v>
      </c>
      <c r="R250" s="30">
        <v>54.61</v>
      </c>
    </row>
    <row r="251" spans="14:18" ht="15.75" customHeight="1" x14ac:dyDescent="0.2">
      <c r="N251" s="27" t="s">
        <v>137</v>
      </c>
      <c r="O251" s="27" t="s">
        <v>689</v>
      </c>
      <c r="P251" s="30">
        <v>2017</v>
      </c>
      <c r="Q251" s="30">
        <v>159</v>
      </c>
      <c r="R251" s="30">
        <v>54.11</v>
      </c>
    </row>
    <row r="252" spans="14:18" ht="15.75" customHeight="1" x14ac:dyDescent="0.2">
      <c r="N252" s="27" t="s">
        <v>137</v>
      </c>
      <c r="O252" s="27" t="s">
        <v>689</v>
      </c>
      <c r="P252" s="30">
        <v>2018</v>
      </c>
      <c r="Q252" s="30">
        <v>156</v>
      </c>
      <c r="R252" s="30">
        <v>52.9</v>
      </c>
    </row>
    <row r="253" spans="14:18" ht="15.75" customHeight="1" x14ac:dyDescent="0.2">
      <c r="N253" s="27" t="s">
        <v>137</v>
      </c>
      <c r="O253" s="27" t="s">
        <v>689</v>
      </c>
      <c r="P253" s="30">
        <v>2019</v>
      </c>
      <c r="Q253" s="30">
        <v>155</v>
      </c>
      <c r="R253" s="30">
        <v>52.43</v>
      </c>
    </row>
    <row r="254" spans="14:18" ht="15.75" customHeight="1" x14ac:dyDescent="0.2">
      <c r="N254" s="27" t="s">
        <v>137</v>
      </c>
      <c r="O254" s="27" t="s">
        <v>255</v>
      </c>
      <c r="P254" s="30">
        <v>2013</v>
      </c>
      <c r="Q254" s="30">
        <v>59</v>
      </c>
      <c r="R254" s="30">
        <v>26.19</v>
      </c>
    </row>
    <row r="255" spans="14:18" ht="15.75" customHeight="1" x14ac:dyDescent="0.2">
      <c r="N255" s="27" t="s">
        <v>137</v>
      </c>
      <c r="O255" s="27" t="s">
        <v>255</v>
      </c>
      <c r="P255" s="30">
        <v>2014</v>
      </c>
      <c r="Q255" s="30">
        <v>62</v>
      </c>
      <c r="R255" s="30">
        <v>26.68</v>
      </c>
    </row>
    <row r="256" spans="14:18" ht="15.75" customHeight="1" x14ac:dyDescent="0.2">
      <c r="N256" s="27" t="s">
        <v>137</v>
      </c>
      <c r="O256" s="27" t="s">
        <v>255</v>
      </c>
      <c r="P256" s="30">
        <v>2015</v>
      </c>
      <c r="Q256" s="30">
        <v>71</v>
      </c>
      <c r="R256" s="30">
        <v>27.77</v>
      </c>
    </row>
    <row r="257" spans="14:18" ht="15.75" customHeight="1" x14ac:dyDescent="0.2">
      <c r="N257" s="27" t="s">
        <v>137</v>
      </c>
      <c r="O257" s="27" t="s">
        <v>255</v>
      </c>
      <c r="P257" s="30">
        <v>2016</v>
      </c>
      <c r="Q257" s="30">
        <v>65</v>
      </c>
      <c r="R257" s="30">
        <v>27.99</v>
      </c>
    </row>
    <row r="258" spans="14:18" ht="15.75" customHeight="1" x14ac:dyDescent="0.2">
      <c r="N258" s="27" t="s">
        <v>137</v>
      </c>
      <c r="O258" s="27" t="s">
        <v>255</v>
      </c>
      <c r="P258" s="30">
        <v>2017</v>
      </c>
      <c r="Q258" s="30">
        <v>58</v>
      </c>
      <c r="R258" s="30">
        <v>26.72</v>
      </c>
    </row>
    <row r="259" spans="14:18" ht="15.75" customHeight="1" x14ac:dyDescent="0.2">
      <c r="N259" s="27" t="s">
        <v>137</v>
      </c>
      <c r="O259" s="27" t="s">
        <v>255</v>
      </c>
      <c r="P259" s="30">
        <v>2018</v>
      </c>
      <c r="Q259" s="30">
        <v>50</v>
      </c>
      <c r="R259" s="30">
        <v>25.61</v>
      </c>
    </row>
    <row r="260" spans="14:18" ht="15.75" customHeight="1" x14ac:dyDescent="0.2">
      <c r="N260" s="27" t="s">
        <v>137</v>
      </c>
      <c r="O260" s="27" t="s">
        <v>255</v>
      </c>
      <c r="P260" s="30">
        <v>2019</v>
      </c>
      <c r="Q260" s="30">
        <v>49</v>
      </c>
      <c r="R260" s="30">
        <v>25.81</v>
      </c>
    </row>
    <row r="261" spans="14:18" ht="15.75" customHeight="1" x14ac:dyDescent="0.2">
      <c r="N261" s="27" t="s">
        <v>137</v>
      </c>
      <c r="O261" s="27" t="s">
        <v>388</v>
      </c>
      <c r="P261" s="30">
        <v>2013</v>
      </c>
      <c r="Q261" s="30">
        <v>93</v>
      </c>
      <c r="R261" s="30">
        <v>29.19</v>
      </c>
    </row>
    <row r="262" spans="14:18" ht="15.75" customHeight="1" x14ac:dyDescent="0.2">
      <c r="N262" s="27" t="s">
        <v>137</v>
      </c>
      <c r="O262" s="27" t="s">
        <v>388</v>
      </c>
      <c r="P262" s="30">
        <v>2014</v>
      </c>
      <c r="Q262" s="30">
        <v>103</v>
      </c>
      <c r="R262" s="30">
        <v>31.68</v>
      </c>
    </row>
    <row r="263" spans="14:18" ht="15.75" customHeight="1" x14ac:dyDescent="0.2">
      <c r="N263" s="27" t="s">
        <v>137</v>
      </c>
      <c r="O263" s="27" t="s">
        <v>388</v>
      </c>
      <c r="P263" s="30">
        <v>2015</v>
      </c>
      <c r="Q263" s="30">
        <v>96</v>
      </c>
      <c r="R263" s="30">
        <v>31.55</v>
      </c>
    </row>
    <row r="264" spans="14:18" ht="15.75" customHeight="1" x14ac:dyDescent="0.2">
      <c r="N264" s="27" t="s">
        <v>137</v>
      </c>
      <c r="O264" s="27" t="s">
        <v>388</v>
      </c>
      <c r="P264" s="30">
        <v>2016</v>
      </c>
      <c r="Q264" s="30">
        <v>92</v>
      </c>
      <c r="R264" s="30">
        <v>30.6</v>
      </c>
    </row>
    <row r="265" spans="14:18" ht="15.75" customHeight="1" x14ac:dyDescent="0.2">
      <c r="N265" s="27" t="s">
        <v>137</v>
      </c>
      <c r="O265" s="27" t="s">
        <v>388</v>
      </c>
      <c r="P265" s="30">
        <v>2017</v>
      </c>
      <c r="Q265" s="30">
        <v>87</v>
      </c>
      <c r="R265" s="30">
        <v>30.86</v>
      </c>
    </row>
    <row r="266" spans="14:18" ht="15.75" customHeight="1" x14ac:dyDescent="0.2">
      <c r="N266" s="27" t="s">
        <v>137</v>
      </c>
      <c r="O266" s="27" t="s">
        <v>388</v>
      </c>
      <c r="P266" s="30">
        <v>2018</v>
      </c>
      <c r="Q266" s="30">
        <v>85</v>
      </c>
      <c r="R266" s="30">
        <v>30.17</v>
      </c>
    </row>
    <row r="267" spans="14:18" ht="15.75" customHeight="1" x14ac:dyDescent="0.2">
      <c r="N267" s="27" t="s">
        <v>137</v>
      </c>
      <c r="O267" s="27" t="s">
        <v>388</v>
      </c>
      <c r="P267" s="30">
        <v>2019</v>
      </c>
      <c r="Q267" s="30">
        <v>69</v>
      </c>
      <c r="R267" s="30">
        <v>29.41</v>
      </c>
    </row>
    <row r="268" spans="14:18" ht="15.75" customHeight="1" x14ac:dyDescent="0.2">
      <c r="N268" s="27" t="s">
        <v>137</v>
      </c>
      <c r="O268" s="27" t="s">
        <v>360</v>
      </c>
      <c r="P268" s="30">
        <v>2013</v>
      </c>
      <c r="Q268" s="30">
        <v>61</v>
      </c>
      <c r="R268" s="30">
        <v>26.35</v>
      </c>
    </row>
    <row r="269" spans="14:18" ht="15.75" customHeight="1" x14ac:dyDescent="0.2">
      <c r="N269" s="27" t="s">
        <v>137</v>
      </c>
      <c r="O269" s="27" t="s">
        <v>360</v>
      </c>
      <c r="P269" s="30">
        <v>2014</v>
      </c>
      <c r="Q269" s="30">
        <v>72</v>
      </c>
      <c r="R269" s="30">
        <v>28.23</v>
      </c>
    </row>
    <row r="270" spans="14:18" ht="15.75" customHeight="1" x14ac:dyDescent="0.2">
      <c r="N270" s="27" t="s">
        <v>137</v>
      </c>
      <c r="O270" s="27" t="s">
        <v>360</v>
      </c>
      <c r="P270" s="30">
        <v>2015</v>
      </c>
      <c r="Q270" s="30">
        <v>79</v>
      </c>
      <c r="R270" s="30">
        <v>28.47</v>
      </c>
    </row>
    <row r="271" spans="14:18" ht="15.75" customHeight="1" x14ac:dyDescent="0.2">
      <c r="N271" s="27" t="s">
        <v>137</v>
      </c>
      <c r="O271" s="27" t="s">
        <v>360</v>
      </c>
      <c r="P271" s="30">
        <v>2016</v>
      </c>
      <c r="Q271" s="30">
        <v>83</v>
      </c>
      <c r="R271" s="30">
        <v>29.94</v>
      </c>
    </row>
    <row r="272" spans="14:18" ht="15.75" customHeight="1" x14ac:dyDescent="0.2">
      <c r="N272" s="27" t="s">
        <v>137</v>
      </c>
      <c r="O272" s="27" t="s">
        <v>360</v>
      </c>
      <c r="P272" s="30">
        <v>2017</v>
      </c>
      <c r="Q272" s="30">
        <v>85</v>
      </c>
      <c r="R272" s="30">
        <v>30.73</v>
      </c>
    </row>
    <row r="273" spans="14:18" ht="15.75" customHeight="1" x14ac:dyDescent="0.2">
      <c r="N273" s="27" t="s">
        <v>137</v>
      </c>
      <c r="O273" s="27" t="s">
        <v>360</v>
      </c>
      <c r="P273" s="30">
        <v>2018</v>
      </c>
      <c r="Q273" s="30">
        <v>79</v>
      </c>
      <c r="R273" s="30">
        <v>29.98</v>
      </c>
    </row>
    <row r="274" spans="14:18" ht="15.75" customHeight="1" x14ac:dyDescent="0.2">
      <c r="N274" s="27" t="s">
        <v>137</v>
      </c>
      <c r="O274" s="27" t="s">
        <v>360</v>
      </c>
      <c r="P274" s="30">
        <v>2019</v>
      </c>
      <c r="Q274" s="30">
        <v>86</v>
      </c>
      <c r="R274" s="30">
        <v>30.36</v>
      </c>
    </row>
    <row r="275" spans="14:18" ht="15.75" customHeight="1" x14ac:dyDescent="0.2">
      <c r="N275" s="27" t="s">
        <v>137</v>
      </c>
      <c r="O275" s="27" t="s">
        <v>752</v>
      </c>
      <c r="P275" s="30">
        <v>2013</v>
      </c>
      <c r="Q275" s="30">
        <v>175</v>
      </c>
      <c r="R275" s="30">
        <v>73.59</v>
      </c>
    </row>
    <row r="276" spans="14:18" ht="15.75" customHeight="1" x14ac:dyDescent="0.2">
      <c r="N276" s="27" t="s">
        <v>137</v>
      </c>
      <c r="O276" s="27" t="s">
        <v>752</v>
      </c>
      <c r="P276" s="30">
        <v>2014</v>
      </c>
      <c r="Q276" s="30">
        <v>176</v>
      </c>
      <c r="R276" s="30">
        <v>73.19</v>
      </c>
    </row>
    <row r="277" spans="14:18" ht="15.75" customHeight="1" x14ac:dyDescent="0.2">
      <c r="N277" s="27" t="s">
        <v>137</v>
      </c>
      <c r="O277" s="27" t="s">
        <v>752</v>
      </c>
      <c r="P277" s="30">
        <v>2015</v>
      </c>
      <c r="Q277" s="30">
        <v>172</v>
      </c>
      <c r="R277" s="30">
        <v>72.31</v>
      </c>
    </row>
    <row r="278" spans="14:18" ht="15.75" customHeight="1" x14ac:dyDescent="0.2">
      <c r="N278" s="27" t="s">
        <v>137</v>
      </c>
      <c r="O278" s="27" t="s">
        <v>752</v>
      </c>
      <c r="P278" s="30">
        <v>2016</v>
      </c>
      <c r="Q278" s="30">
        <v>167</v>
      </c>
      <c r="R278" s="30">
        <v>65.349999999999994</v>
      </c>
    </row>
    <row r="279" spans="14:18" ht="15.75" customHeight="1" x14ac:dyDescent="0.2">
      <c r="N279" s="27" t="s">
        <v>137</v>
      </c>
      <c r="O279" s="27" t="s">
        <v>752</v>
      </c>
      <c r="P279" s="30">
        <v>2017</v>
      </c>
      <c r="Q279" s="30">
        <v>167</v>
      </c>
      <c r="R279" s="30">
        <v>65.95</v>
      </c>
    </row>
    <row r="280" spans="14:18" ht="15.75" customHeight="1" x14ac:dyDescent="0.2">
      <c r="N280" s="27" t="s">
        <v>137</v>
      </c>
      <c r="O280" s="27" t="s">
        <v>752</v>
      </c>
      <c r="P280" s="30">
        <v>2018</v>
      </c>
      <c r="Q280" s="30">
        <v>168</v>
      </c>
      <c r="R280" s="30">
        <v>63.04</v>
      </c>
    </row>
    <row r="281" spans="14:18" ht="15.75" customHeight="1" x14ac:dyDescent="0.2">
      <c r="N281" s="27" t="s">
        <v>137</v>
      </c>
      <c r="O281" s="27" t="s">
        <v>752</v>
      </c>
      <c r="P281" s="30">
        <v>2019</v>
      </c>
      <c r="Q281" s="30">
        <v>164</v>
      </c>
      <c r="R281" s="30">
        <v>57.24</v>
      </c>
    </row>
    <row r="282" spans="14:18" ht="15.75" customHeight="1" x14ac:dyDescent="0.2">
      <c r="N282" s="27" t="s">
        <v>137</v>
      </c>
      <c r="O282" s="27" t="s">
        <v>779</v>
      </c>
      <c r="P282" s="30">
        <v>2013</v>
      </c>
      <c r="Q282" s="30">
        <v>170</v>
      </c>
      <c r="R282" s="30">
        <v>70.06</v>
      </c>
    </row>
    <row r="283" spans="14:18" ht="15.75" customHeight="1" x14ac:dyDescent="0.2">
      <c r="N283" s="27" t="s">
        <v>137</v>
      </c>
      <c r="O283" s="27" t="s">
        <v>779</v>
      </c>
      <c r="P283" s="30">
        <v>2014</v>
      </c>
      <c r="Q283" s="30">
        <v>172</v>
      </c>
      <c r="R283" s="30">
        <v>71.88</v>
      </c>
    </row>
    <row r="284" spans="14:18" ht="15.75" customHeight="1" x14ac:dyDescent="0.2">
      <c r="N284" s="27" t="s">
        <v>137</v>
      </c>
      <c r="O284" s="27" t="s">
        <v>779</v>
      </c>
      <c r="P284" s="30">
        <v>2015</v>
      </c>
      <c r="Q284" s="30">
        <v>174</v>
      </c>
      <c r="R284" s="30">
        <v>72.34</v>
      </c>
    </row>
    <row r="285" spans="14:18" ht="15.75" customHeight="1" x14ac:dyDescent="0.2">
      <c r="N285" s="27" t="s">
        <v>137</v>
      </c>
      <c r="O285" s="27" t="s">
        <v>779</v>
      </c>
      <c r="P285" s="30">
        <v>2016</v>
      </c>
      <c r="Q285" s="30">
        <v>174</v>
      </c>
      <c r="R285" s="30">
        <v>72.53</v>
      </c>
    </row>
    <row r="286" spans="14:18" ht="15.75" customHeight="1" x14ac:dyDescent="0.2">
      <c r="N286" s="27" t="s">
        <v>137</v>
      </c>
      <c r="O286" s="27" t="s">
        <v>779</v>
      </c>
      <c r="P286" s="30">
        <v>2017</v>
      </c>
      <c r="Q286" s="30">
        <v>174</v>
      </c>
      <c r="R286" s="30">
        <v>73.56</v>
      </c>
    </row>
    <row r="287" spans="14:18" ht="15.75" customHeight="1" x14ac:dyDescent="0.2">
      <c r="N287" s="27" t="s">
        <v>137</v>
      </c>
      <c r="O287" s="27" t="s">
        <v>779</v>
      </c>
      <c r="P287" s="30">
        <v>2018</v>
      </c>
      <c r="Q287" s="30">
        <v>174</v>
      </c>
      <c r="R287" s="30">
        <v>71.13</v>
      </c>
    </row>
    <row r="288" spans="14:18" ht="15.75" customHeight="1" x14ac:dyDescent="0.2">
      <c r="N288" s="27" t="s">
        <v>137</v>
      </c>
      <c r="O288" s="27" t="s">
        <v>779</v>
      </c>
      <c r="P288" s="30">
        <v>2019</v>
      </c>
      <c r="Q288" s="30">
        <v>175</v>
      </c>
      <c r="R288" s="30">
        <v>72.45</v>
      </c>
    </row>
    <row r="289" spans="14:18" ht="15.75" customHeight="1" x14ac:dyDescent="0.2">
      <c r="N289" s="27" t="s">
        <v>137</v>
      </c>
      <c r="O289" s="27" t="s">
        <v>633</v>
      </c>
      <c r="P289" s="30">
        <v>2013</v>
      </c>
      <c r="Q289" s="30">
        <v>124</v>
      </c>
      <c r="R289" s="30">
        <v>36.200000000000003</v>
      </c>
    </row>
    <row r="290" spans="14:18" ht="15.75" customHeight="1" x14ac:dyDescent="0.2">
      <c r="N290" s="27" t="s">
        <v>137</v>
      </c>
      <c r="O290" s="27" t="s">
        <v>633</v>
      </c>
      <c r="P290" s="30">
        <v>2014</v>
      </c>
      <c r="Q290" s="30">
        <v>119</v>
      </c>
      <c r="R290" s="30">
        <v>36.049999999999997</v>
      </c>
    </row>
    <row r="291" spans="14:18" ht="15.75" customHeight="1" x14ac:dyDescent="0.2">
      <c r="N291" s="27" t="s">
        <v>137</v>
      </c>
      <c r="O291" s="27" t="s">
        <v>633</v>
      </c>
      <c r="P291" s="30">
        <v>2015</v>
      </c>
      <c r="Q291" s="30">
        <v>125</v>
      </c>
      <c r="R291" s="30">
        <v>38.04</v>
      </c>
    </row>
    <row r="292" spans="14:18" ht="15.75" customHeight="1" x14ac:dyDescent="0.2">
      <c r="N292" s="27" t="s">
        <v>137</v>
      </c>
      <c r="O292" s="27" t="s">
        <v>633</v>
      </c>
      <c r="P292" s="30">
        <v>2016</v>
      </c>
      <c r="Q292" s="30">
        <v>140</v>
      </c>
      <c r="R292" s="30">
        <v>44.87</v>
      </c>
    </row>
    <row r="293" spans="14:18" ht="15.75" customHeight="1" x14ac:dyDescent="0.2">
      <c r="N293" s="27" t="s">
        <v>137</v>
      </c>
      <c r="O293" s="27" t="s">
        <v>633</v>
      </c>
      <c r="P293" s="30">
        <v>2017</v>
      </c>
      <c r="Q293" s="30">
        <v>145</v>
      </c>
      <c r="R293" s="30">
        <v>48.16</v>
      </c>
    </row>
    <row r="294" spans="14:18" ht="15.75" customHeight="1" x14ac:dyDescent="0.2">
      <c r="N294" s="27" t="s">
        <v>137</v>
      </c>
      <c r="O294" s="27" t="s">
        <v>633</v>
      </c>
      <c r="P294" s="30">
        <v>2018</v>
      </c>
      <c r="Q294" s="30">
        <v>144</v>
      </c>
      <c r="R294" s="30">
        <v>46.88</v>
      </c>
    </row>
    <row r="295" spans="14:18" ht="15.75" customHeight="1" x14ac:dyDescent="0.2">
      <c r="N295" s="27" t="s">
        <v>137</v>
      </c>
      <c r="O295" s="27" t="s">
        <v>633</v>
      </c>
      <c r="P295" s="30">
        <v>2019</v>
      </c>
      <c r="Q295" s="30">
        <v>139</v>
      </c>
      <c r="R295" s="30">
        <v>45.65</v>
      </c>
    </row>
    <row r="296" spans="14:18" ht="15.75" customHeight="1" x14ac:dyDescent="0.2">
      <c r="N296" s="27" t="s">
        <v>137</v>
      </c>
      <c r="O296" s="27" t="s">
        <v>671</v>
      </c>
      <c r="P296" s="30">
        <v>2013</v>
      </c>
      <c r="Q296" s="30">
        <v>155</v>
      </c>
      <c r="R296" s="30">
        <v>46.76</v>
      </c>
    </row>
    <row r="297" spans="14:18" ht="15.75" customHeight="1" x14ac:dyDescent="0.2">
      <c r="N297" s="27" t="s">
        <v>137</v>
      </c>
      <c r="O297" s="27" t="s">
        <v>671</v>
      </c>
      <c r="P297" s="30">
        <v>2014</v>
      </c>
      <c r="Q297" s="30">
        <v>156</v>
      </c>
      <c r="R297" s="30">
        <v>46.76</v>
      </c>
    </row>
    <row r="298" spans="14:18" ht="15.75" customHeight="1" x14ac:dyDescent="0.2">
      <c r="N298" s="27" t="s">
        <v>137</v>
      </c>
      <c r="O298" s="27" t="s">
        <v>671</v>
      </c>
      <c r="P298" s="30">
        <v>2015</v>
      </c>
      <c r="Q298" s="30">
        <v>155</v>
      </c>
      <c r="R298" s="30">
        <v>47.28</v>
      </c>
    </row>
    <row r="299" spans="14:18" ht="15.75" customHeight="1" x14ac:dyDescent="0.2">
      <c r="N299" s="27" t="s">
        <v>137</v>
      </c>
      <c r="O299" s="27" t="s">
        <v>671</v>
      </c>
      <c r="P299" s="30">
        <v>2016</v>
      </c>
      <c r="Q299" s="30">
        <v>153</v>
      </c>
      <c r="R299" s="30">
        <v>52.37</v>
      </c>
    </row>
    <row r="300" spans="14:18" ht="15.75" customHeight="1" x14ac:dyDescent="0.2">
      <c r="N300" s="27" t="s">
        <v>137</v>
      </c>
      <c r="O300" s="27" t="s">
        <v>671</v>
      </c>
      <c r="P300" s="30">
        <v>2017</v>
      </c>
      <c r="Q300" s="30">
        <v>152</v>
      </c>
      <c r="R300" s="30">
        <v>51.27</v>
      </c>
    </row>
    <row r="301" spans="14:18" ht="15.75" customHeight="1" x14ac:dyDescent="0.2">
      <c r="N301" s="27" t="s">
        <v>137</v>
      </c>
      <c r="O301" s="27" t="s">
        <v>671</v>
      </c>
      <c r="P301" s="30">
        <v>2018</v>
      </c>
      <c r="Q301" s="30">
        <v>152</v>
      </c>
      <c r="R301" s="30">
        <v>51.46</v>
      </c>
    </row>
    <row r="302" spans="14:18" ht="15.75" customHeight="1" x14ac:dyDescent="0.2">
      <c r="N302" s="27" t="s">
        <v>137</v>
      </c>
      <c r="O302" s="27" t="s">
        <v>671</v>
      </c>
      <c r="P302" s="30">
        <v>2019</v>
      </c>
      <c r="Q302" s="30">
        <v>147</v>
      </c>
      <c r="R302" s="30">
        <v>49.09</v>
      </c>
    </row>
    <row r="303" spans="14:18" ht="15.75" customHeight="1" x14ac:dyDescent="0.2">
      <c r="N303" s="27" t="s">
        <v>137</v>
      </c>
      <c r="O303" s="27" t="s">
        <v>419</v>
      </c>
      <c r="P303" s="30">
        <v>2013</v>
      </c>
      <c r="Q303" s="30">
        <v>70</v>
      </c>
      <c r="R303" s="30">
        <v>27.34</v>
      </c>
    </row>
    <row r="304" spans="14:18" ht="15.75" customHeight="1" x14ac:dyDescent="0.2">
      <c r="N304" s="27" t="s">
        <v>137</v>
      </c>
      <c r="O304" s="27" t="s">
        <v>419</v>
      </c>
      <c r="P304" s="30">
        <v>2014</v>
      </c>
      <c r="Q304" s="30">
        <v>69</v>
      </c>
      <c r="R304" s="30">
        <v>27.3</v>
      </c>
    </row>
    <row r="305" spans="14:18" ht="15.75" customHeight="1" x14ac:dyDescent="0.2">
      <c r="N305" s="27" t="s">
        <v>137</v>
      </c>
      <c r="O305" s="27" t="s">
        <v>419</v>
      </c>
      <c r="P305" s="30">
        <v>2015</v>
      </c>
      <c r="Q305" s="30">
        <v>75</v>
      </c>
      <c r="R305" s="30">
        <v>28.09</v>
      </c>
    </row>
    <row r="306" spans="14:18" ht="15.75" customHeight="1" x14ac:dyDescent="0.2">
      <c r="N306" s="27" t="s">
        <v>137</v>
      </c>
      <c r="O306" s="27" t="s">
        <v>419</v>
      </c>
      <c r="P306" s="30">
        <v>2016</v>
      </c>
      <c r="Q306" s="30">
        <v>71</v>
      </c>
      <c r="R306" s="30">
        <v>28.65</v>
      </c>
    </row>
    <row r="307" spans="14:18" ht="15.75" customHeight="1" x14ac:dyDescent="0.2">
      <c r="N307" s="27" t="s">
        <v>137</v>
      </c>
      <c r="O307" s="27" t="s">
        <v>419</v>
      </c>
      <c r="P307" s="30">
        <v>2017</v>
      </c>
      <c r="Q307" s="30">
        <v>83</v>
      </c>
      <c r="R307" s="30">
        <v>30.65</v>
      </c>
    </row>
    <row r="308" spans="14:18" ht="15.75" customHeight="1" x14ac:dyDescent="0.2">
      <c r="N308" s="27" t="s">
        <v>137</v>
      </c>
      <c r="O308" s="27" t="s">
        <v>419</v>
      </c>
      <c r="P308" s="30">
        <v>2018</v>
      </c>
      <c r="Q308" s="30">
        <v>93</v>
      </c>
      <c r="R308" s="30">
        <v>30.65</v>
      </c>
    </row>
    <row r="309" spans="14:18" ht="15.75" customHeight="1" x14ac:dyDescent="0.2">
      <c r="N309" s="27" t="s">
        <v>137</v>
      </c>
      <c r="O309" s="27" t="s">
        <v>419</v>
      </c>
      <c r="P309" s="30">
        <v>2019</v>
      </c>
      <c r="Q309" s="30">
        <v>118</v>
      </c>
      <c r="R309" s="30">
        <v>36.28</v>
      </c>
    </row>
    <row r="310" spans="14:18" ht="15.75" customHeight="1" x14ac:dyDescent="0.2">
      <c r="N310" s="27" t="s">
        <v>137</v>
      </c>
      <c r="O310" s="27" t="s">
        <v>545</v>
      </c>
      <c r="P310" s="30">
        <v>2013</v>
      </c>
      <c r="Q310" s="30">
        <v>121</v>
      </c>
      <c r="R310" s="30">
        <v>34.869999999999997</v>
      </c>
    </row>
    <row r="311" spans="14:18" ht="15.75" customHeight="1" x14ac:dyDescent="0.2">
      <c r="N311" s="27" t="s">
        <v>137</v>
      </c>
      <c r="O311" s="27" t="s">
        <v>545</v>
      </c>
      <c r="P311" s="30">
        <v>2014</v>
      </c>
      <c r="Q311" s="30">
        <v>139</v>
      </c>
      <c r="R311" s="30">
        <v>40.22</v>
      </c>
    </row>
    <row r="312" spans="14:18" ht="15.75" customHeight="1" x14ac:dyDescent="0.2">
      <c r="N312" s="27" t="s">
        <v>137</v>
      </c>
      <c r="O312" s="27" t="s">
        <v>545</v>
      </c>
      <c r="P312" s="30">
        <v>2015</v>
      </c>
      <c r="Q312" s="30">
        <v>135</v>
      </c>
      <c r="R312" s="30">
        <v>40.17</v>
      </c>
    </row>
    <row r="313" spans="14:18" ht="15.75" customHeight="1" x14ac:dyDescent="0.2">
      <c r="N313" s="27" t="s">
        <v>137</v>
      </c>
      <c r="O313" s="27" t="s">
        <v>545</v>
      </c>
      <c r="P313" s="30">
        <v>2016</v>
      </c>
      <c r="Q313" s="30">
        <v>127</v>
      </c>
      <c r="R313" s="30">
        <v>40.590000000000003</v>
      </c>
    </row>
    <row r="314" spans="14:18" ht="15.75" customHeight="1" x14ac:dyDescent="0.2">
      <c r="N314" s="27" t="s">
        <v>137</v>
      </c>
      <c r="O314" s="27" t="s">
        <v>545</v>
      </c>
      <c r="P314" s="30">
        <v>2017</v>
      </c>
      <c r="Q314" s="30">
        <v>121</v>
      </c>
      <c r="R314" s="30">
        <v>39.659999999999997</v>
      </c>
    </row>
    <row r="315" spans="14:18" ht="15.75" customHeight="1" x14ac:dyDescent="0.2">
      <c r="N315" s="27" t="s">
        <v>137</v>
      </c>
      <c r="O315" s="27" t="s">
        <v>545</v>
      </c>
      <c r="P315" s="30">
        <v>2018</v>
      </c>
      <c r="Q315" s="30">
        <v>123</v>
      </c>
      <c r="R315" s="30">
        <v>38.450000000000003</v>
      </c>
    </row>
    <row r="316" spans="14:18" ht="15.75" customHeight="1" x14ac:dyDescent="0.2">
      <c r="N316" s="27" t="s">
        <v>137</v>
      </c>
      <c r="O316" s="27" t="s">
        <v>545</v>
      </c>
      <c r="P316" s="30">
        <v>2019</v>
      </c>
      <c r="Q316" s="30">
        <v>122</v>
      </c>
      <c r="R316" s="30">
        <v>36.71</v>
      </c>
    </row>
    <row r="317" spans="14:18" ht="15.75" customHeight="1" x14ac:dyDescent="0.2">
      <c r="N317" s="27" t="s">
        <v>137</v>
      </c>
      <c r="O317" s="27" t="s">
        <v>390</v>
      </c>
      <c r="P317" s="30">
        <v>2013</v>
      </c>
      <c r="Q317" s="30">
        <v>83</v>
      </c>
      <c r="R317" s="30">
        <v>28.45</v>
      </c>
    </row>
    <row r="318" spans="14:18" ht="15.75" customHeight="1" x14ac:dyDescent="0.2">
      <c r="N318" s="27" t="s">
        <v>137</v>
      </c>
      <c r="O318" s="27" t="s">
        <v>390</v>
      </c>
      <c r="P318" s="30">
        <v>2014</v>
      </c>
      <c r="Q318" s="30">
        <v>76</v>
      </c>
      <c r="R318" s="30">
        <v>29</v>
      </c>
    </row>
    <row r="319" spans="14:18" ht="15.75" customHeight="1" x14ac:dyDescent="0.2">
      <c r="N319" s="27" t="s">
        <v>137</v>
      </c>
      <c r="O319" s="27" t="s">
        <v>390</v>
      </c>
      <c r="P319" s="30">
        <v>2015</v>
      </c>
      <c r="Q319" s="30">
        <v>80</v>
      </c>
      <c r="R319" s="30">
        <v>28.5</v>
      </c>
    </row>
    <row r="320" spans="14:18" ht="15.75" customHeight="1" x14ac:dyDescent="0.2">
      <c r="N320" s="27" t="s">
        <v>137</v>
      </c>
      <c r="O320" s="27" t="s">
        <v>390</v>
      </c>
      <c r="P320" s="30">
        <v>2016</v>
      </c>
      <c r="Q320" s="30">
        <v>88</v>
      </c>
      <c r="R320" s="30">
        <v>30.31</v>
      </c>
    </row>
    <row r="321" spans="14:18" ht="15.75" customHeight="1" x14ac:dyDescent="0.2">
      <c r="N321" s="27" t="s">
        <v>137</v>
      </c>
      <c r="O321" s="27" t="s">
        <v>390</v>
      </c>
      <c r="P321" s="30">
        <v>2017</v>
      </c>
      <c r="Q321" s="30">
        <v>86</v>
      </c>
      <c r="R321" s="30">
        <v>30.75</v>
      </c>
    </row>
    <row r="322" spans="14:18" ht="15.75" customHeight="1" x14ac:dyDescent="0.2">
      <c r="N322" s="27" t="s">
        <v>137</v>
      </c>
      <c r="O322" s="27" t="s">
        <v>390</v>
      </c>
      <c r="P322" s="30">
        <v>2018</v>
      </c>
      <c r="Q322" s="30">
        <v>86</v>
      </c>
      <c r="R322" s="30">
        <v>30.23</v>
      </c>
    </row>
    <row r="323" spans="14:18" ht="15.75" customHeight="1" x14ac:dyDescent="0.2">
      <c r="N323" s="27" t="s">
        <v>137</v>
      </c>
      <c r="O323" s="27" t="s">
        <v>390</v>
      </c>
      <c r="P323" s="30">
        <v>2019</v>
      </c>
      <c r="Q323" s="30">
        <v>76</v>
      </c>
      <c r="R323" s="30">
        <v>29.69</v>
      </c>
    </row>
    <row r="324" spans="14:18" ht="15.75" customHeight="1" x14ac:dyDescent="0.2">
      <c r="N324" s="27" t="s">
        <v>137</v>
      </c>
      <c r="O324" s="27" t="s">
        <v>507</v>
      </c>
      <c r="P324" s="30">
        <v>2013</v>
      </c>
      <c r="Q324" s="30">
        <v>72</v>
      </c>
      <c r="R324" s="30">
        <v>27.93</v>
      </c>
    </row>
    <row r="325" spans="14:18" ht="15.75" customHeight="1" x14ac:dyDescent="0.2">
      <c r="N325" s="27" t="s">
        <v>137</v>
      </c>
      <c r="O325" s="27" t="s">
        <v>507</v>
      </c>
      <c r="P325" s="30">
        <v>2014</v>
      </c>
      <c r="Q325" s="30">
        <v>93</v>
      </c>
      <c r="R325" s="30">
        <v>30.89</v>
      </c>
    </row>
    <row r="326" spans="14:18" ht="15.75" customHeight="1" x14ac:dyDescent="0.2">
      <c r="N326" s="27" t="s">
        <v>137</v>
      </c>
      <c r="O326" s="27" t="s">
        <v>507</v>
      </c>
      <c r="P326" s="30">
        <v>2015</v>
      </c>
      <c r="Q326" s="30">
        <v>113</v>
      </c>
      <c r="R326" s="30">
        <v>34.35</v>
      </c>
    </row>
    <row r="327" spans="14:18" ht="15.75" customHeight="1" x14ac:dyDescent="0.2">
      <c r="N327" s="27" t="s">
        <v>137</v>
      </c>
      <c r="O327" s="27" t="s">
        <v>507</v>
      </c>
      <c r="P327" s="30">
        <v>2016</v>
      </c>
      <c r="Q327" s="30">
        <v>114</v>
      </c>
      <c r="R327" s="30">
        <v>35.08</v>
      </c>
    </row>
    <row r="328" spans="14:18" ht="15.75" customHeight="1" x14ac:dyDescent="0.2">
      <c r="N328" s="27" t="s">
        <v>137</v>
      </c>
      <c r="O328" s="27" t="s">
        <v>507</v>
      </c>
      <c r="P328" s="30">
        <v>2017</v>
      </c>
      <c r="Q328" s="30">
        <v>114</v>
      </c>
      <c r="R328" s="30">
        <v>36.479999999999997</v>
      </c>
    </row>
    <row r="329" spans="14:18" ht="15.75" customHeight="1" x14ac:dyDescent="0.2">
      <c r="N329" s="27" t="s">
        <v>137</v>
      </c>
      <c r="O329" s="27" t="s">
        <v>507</v>
      </c>
      <c r="P329" s="30">
        <v>2018</v>
      </c>
      <c r="Q329" s="30">
        <v>113</v>
      </c>
      <c r="R329" s="30">
        <v>35.36</v>
      </c>
    </row>
    <row r="330" spans="14:18" ht="15.75" customHeight="1" x14ac:dyDescent="0.2">
      <c r="N330" s="27" t="s">
        <v>137</v>
      </c>
      <c r="O330" s="27" t="s">
        <v>507</v>
      </c>
      <c r="P330" s="30">
        <v>2019</v>
      </c>
      <c r="Q330" s="30">
        <v>119</v>
      </c>
      <c r="R330" s="30">
        <v>36.380000000000003</v>
      </c>
    </row>
    <row r="331" spans="14:18" ht="15.75" customHeight="1" x14ac:dyDescent="0.2">
      <c r="N331" s="27" t="s">
        <v>137</v>
      </c>
      <c r="O331" s="27" t="s">
        <v>554</v>
      </c>
      <c r="P331" s="30">
        <v>2013</v>
      </c>
      <c r="Q331" s="30">
        <v>133</v>
      </c>
      <c r="R331" s="30">
        <v>38.119999999999997</v>
      </c>
    </row>
    <row r="332" spans="14:18" ht="15.75" customHeight="1" x14ac:dyDescent="0.2">
      <c r="N332" s="27" t="s">
        <v>137</v>
      </c>
      <c r="O332" s="27" t="s">
        <v>554</v>
      </c>
      <c r="P332" s="30">
        <v>2014</v>
      </c>
      <c r="Q332" s="30">
        <v>135</v>
      </c>
      <c r="R332" s="30">
        <v>39.19</v>
      </c>
    </row>
    <row r="333" spans="14:18" ht="15.75" customHeight="1" x14ac:dyDescent="0.2">
      <c r="N333" s="27" t="s">
        <v>137</v>
      </c>
      <c r="O333" s="27" t="s">
        <v>554</v>
      </c>
      <c r="P333" s="30">
        <v>2015</v>
      </c>
      <c r="Q333" s="30">
        <v>131</v>
      </c>
      <c r="R333" s="30">
        <v>39.19</v>
      </c>
    </row>
    <row r="334" spans="14:18" ht="15.75" customHeight="1" x14ac:dyDescent="0.2">
      <c r="N334" s="27" t="s">
        <v>137</v>
      </c>
      <c r="O334" s="27" t="s">
        <v>554</v>
      </c>
      <c r="P334" s="30">
        <v>2016</v>
      </c>
      <c r="Q334" s="30">
        <v>124</v>
      </c>
      <c r="R334" s="30">
        <v>40.409999999999997</v>
      </c>
    </row>
    <row r="335" spans="14:18" ht="15.75" customHeight="1" x14ac:dyDescent="0.2">
      <c r="N335" s="27" t="s">
        <v>137</v>
      </c>
      <c r="O335" s="27" t="s">
        <v>554</v>
      </c>
      <c r="P335" s="30">
        <v>2017</v>
      </c>
      <c r="Q335" s="30">
        <v>128</v>
      </c>
      <c r="R335" s="30">
        <v>41.44</v>
      </c>
    </row>
    <row r="336" spans="14:18" ht="15.75" customHeight="1" x14ac:dyDescent="0.2">
      <c r="N336" s="27" t="s">
        <v>137</v>
      </c>
      <c r="O336" s="27" t="s">
        <v>554</v>
      </c>
      <c r="P336" s="30">
        <v>2018</v>
      </c>
      <c r="Q336" s="30">
        <v>126</v>
      </c>
      <c r="R336" s="30">
        <v>40.53</v>
      </c>
    </row>
    <row r="337" spans="14:18" ht="15.75" customHeight="1" x14ac:dyDescent="0.2">
      <c r="N337" s="27" t="s">
        <v>137</v>
      </c>
      <c r="O337" s="27" t="s">
        <v>554</v>
      </c>
      <c r="P337" s="30">
        <v>2019</v>
      </c>
      <c r="Q337" s="30">
        <v>127</v>
      </c>
      <c r="R337" s="30">
        <v>42.23</v>
      </c>
    </row>
    <row r="338" spans="14:18" ht="15.75" customHeight="1" x14ac:dyDescent="0.2">
      <c r="N338" s="27" t="s">
        <v>61</v>
      </c>
      <c r="O338" s="27" t="s">
        <v>260</v>
      </c>
      <c r="P338" s="30">
        <v>2013</v>
      </c>
      <c r="Q338" s="30">
        <v>54</v>
      </c>
      <c r="R338" s="30">
        <v>25.67</v>
      </c>
    </row>
    <row r="339" spans="14:18" ht="15.75" customHeight="1" x14ac:dyDescent="0.2">
      <c r="N339" s="27" t="s">
        <v>61</v>
      </c>
      <c r="O339" s="27" t="s">
        <v>260</v>
      </c>
      <c r="P339" s="30">
        <v>2014</v>
      </c>
      <c r="Q339" s="30">
        <v>55</v>
      </c>
      <c r="R339" s="30">
        <v>25.27</v>
      </c>
    </row>
    <row r="340" spans="14:18" ht="15.75" customHeight="1" x14ac:dyDescent="0.2">
      <c r="N340" s="27" t="s">
        <v>61</v>
      </c>
      <c r="O340" s="27" t="s">
        <v>260</v>
      </c>
      <c r="P340" s="30">
        <v>2015</v>
      </c>
      <c r="Q340" s="30">
        <v>57</v>
      </c>
      <c r="R340" s="30">
        <v>26.11</v>
      </c>
    </row>
    <row r="341" spans="14:18" ht="15.75" customHeight="1" x14ac:dyDescent="0.2">
      <c r="N341" s="27" t="s">
        <v>61</v>
      </c>
      <c r="O341" s="27" t="s">
        <v>260</v>
      </c>
      <c r="P341" s="30">
        <v>2016</v>
      </c>
      <c r="Q341" s="30">
        <v>54</v>
      </c>
      <c r="R341" s="30">
        <v>25.09</v>
      </c>
    </row>
    <row r="342" spans="14:18" ht="15.75" customHeight="1" x14ac:dyDescent="0.2">
      <c r="N342" s="27" t="s">
        <v>61</v>
      </c>
      <c r="O342" s="27" t="s">
        <v>260</v>
      </c>
      <c r="P342" s="30">
        <v>2017</v>
      </c>
      <c r="Q342" s="30">
        <v>50</v>
      </c>
      <c r="R342" s="30">
        <v>25.07</v>
      </c>
    </row>
    <row r="343" spans="14:18" ht="15.75" customHeight="1" x14ac:dyDescent="0.2">
      <c r="N343" s="27" t="s">
        <v>61</v>
      </c>
      <c r="O343" s="27" t="s">
        <v>260</v>
      </c>
      <c r="P343" s="30">
        <v>2018</v>
      </c>
      <c r="Q343" s="30">
        <v>52</v>
      </c>
      <c r="R343" s="30">
        <v>26.05</v>
      </c>
    </row>
    <row r="344" spans="14:18" ht="15.75" customHeight="1" x14ac:dyDescent="0.2">
      <c r="N344" s="27" t="s">
        <v>61</v>
      </c>
      <c r="O344" s="27" t="s">
        <v>260</v>
      </c>
      <c r="P344" s="30">
        <v>2019</v>
      </c>
      <c r="Q344" s="30">
        <v>57</v>
      </c>
      <c r="R344" s="30">
        <v>28.3</v>
      </c>
    </row>
    <row r="345" spans="14:18" ht="15.75" customHeight="1" x14ac:dyDescent="0.2">
      <c r="N345" s="27" t="s">
        <v>61</v>
      </c>
      <c r="O345" s="27" t="s">
        <v>244</v>
      </c>
      <c r="P345" s="30">
        <v>2013</v>
      </c>
      <c r="Q345" s="27" t="s">
        <v>999</v>
      </c>
      <c r="R345" s="30">
        <v>0</v>
      </c>
    </row>
    <row r="346" spans="14:18" ht="15.75" customHeight="1" x14ac:dyDescent="0.2">
      <c r="N346" s="27" t="s">
        <v>61</v>
      </c>
      <c r="O346" s="27" t="s">
        <v>244</v>
      </c>
      <c r="P346" s="30">
        <v>2014</v>
      </c>
      <c r="Q346" s="30">
        <v>29</v>
      </c>
      <c r="R346" s="30">
        <v>17.05</v>
      </c>
    </row>
    <row r="347" spans="14:18" ht="15.75" customHeight="1" x14ac:dyDescent="0.2">
      <c r="N347" s="27" t="s">
        <v>61</v>
      </c>
      <c r="O347" s="27" t="s">
        <v>244</v>
      </c>
      <c r="P347" s="30">
        <v>2015</v>
      </c>
      <c r="Q347" s="30">
        <v>30</v>
      </c>
      <c r="R347" s="30">
        <v>18.54</v>
      </c>
    </row>
    <row r="348" spans="14:18" ht="15.75" customHeight="1" x14ac:dyDescent="0.2">
      <c r="N348" s="27" t="s">
        <v>61</v>
      </c>
      <c r="O348" s="27" t="s">
        <v>244</v>
      </c>
      <c r="P348" s="30">
        <v>2016</v>
      </c>
      <c r="Q348" s="30">
        <v>36</v>
      </c>
      <c r="R348" s="30">
        <v>20.61</v>
      </c>
    </row>
    <row r="349" spans="14:18" ht="15.75" customHeight="1" x14ac:dyDescent="0.2">
      <c r="N349" s="27" t="s">
        <v>61</v>
      </c>
      <c r="O349" s="27" t="s">
        <v>244</v>
      </c>
      <c r="P349" s="30">
        <v>2017</v>
      </c>
      <c r="Q349" s="30">
        <v>41</v>
      </c>
      <c r="R349" s="30">
        <v>23.43</v>
      </c>
    </row>
    <row r="350" spans="14:18" ht="15.75" customHeight="1" x14ac:dyDescent="0.2">
      <c r="N350" s="27" t="s">
        <v>61</v>
      </c>
      <c r="O350" s="27" t="s">
        <v>244</v>
      </c>
      <c r="P350" s="30">
        <v>2018</v>
      </c>
      <c r="Q350" s="30">
        <v>47</v>
      </c>
      <c r="R350" s="30">
        <v>24.55</v>
      </c>
    </row>
    <row r="351" spans="14:18" ht="15.75" customHeight="1" x14ac:dyDescent="0.2">
      <c r="N351" s="27" t="s">
        <v>61</v>
      </c>
      <c r="O351" s="27" t="s">
        <v>244</v>
      </c>
      <c r="P351" s="30">
        <v>2019</v>
      </c>
      <c r="Q351" s="30">
        <v>53</v>
      </c>
      <c r="R351" s="30">
        <v>27.5</v>
      </c>
    </row>
    <row r="352" spans="14:18" ht="15.75" customHeight="1" x14ac:dyDescent="0.2">
      <c r="N352" s="27" t="s">
        <v>61</v>
      </c>
      <c r="O352" s="27" t="s">
        <v>493</v>
      </c>
      <c r="P352" s="30">
        <v>2013</v>
      </c>
      <c r="Q352" s="30">
        <v>109</v>
      </c>
      <c r="R352" s="30">
        <v>32.799999999999997</v>
      </c>
    </row>
    <row r="353" spans="14:18" ht="15.75" customHeight="1" x14ac:dyDescent="0.2">
      <c r="N353" s="27" t="s">
        <v>61</v>
      </c>
      <c r="O353" s="27" t="s">
        <v>493</v>
      </c>
      <c r="P353" s="30">
        <v>2014</v>
      </c>
      <c r="Q353" s="30">
        <v>94</v>
      </c>
      <c r="R353" s="30">
        <v>31.04</v>
      </c>
    </row>
    <row r="354" spans="14:18" ht="15.75" customHeight="1" x14ac:dyDescent="0.2">
      <c r="N354" s="27" t="s">
        <v>61</v>
      </c>
      <c r="O354" s="27" t="s">
        <v>493</v>
      </c>
      <c r="P354" s="30">
        <v>2015</v>
      </c>
      <c r="Q354" s="30">
        <v>94</v>
      </c>
      <c r="R354" s="30">
        <v>31.29</v>
      </c>
    </row>
    <row r="355" spans="14:18" ht="15.75" customHeight="1" x14ac:dyDescent="0.2">
      <c r="N355" s="27" t="s">
        <v>61</v>
      </c>
      <c r="O355" s="27" t="s">
        <v>493</v>
      </c>
      <c r="P355" s="30">
        <v>2016</v>
      </c>
      <c r="Q355" s="30">
        <v>97</v>
      </c>
      <c r="R355" s="30">
        <v>31.78</v>
      </c>
    </row>
    <row r="356" spans="14:18" ht="15.75" customHeight="1" x14ac:dyDescent="0.2">
      <c r="N356" s="27" t="s">
        <v>61</v>
      </c>
      <c r="O356" s="27" t="s">
        <v>493</v>
      </c>
      <c r="P356" s="30">
        <v>2017</v>
      </c>
      <c r="Q356" s="30">
        <v>107</v>
      </c>
      <c r="R356" s="30">
        <v>33.880000000000003</v>
      </c>
    </row>
    <row r="357" spans="14:18" ht="15.75" customHeight="1" x14ac:dyDescent="0.2">
      <c r="N357" s="27" t="s">
        <v>61</v>
      </c>
      <c r="O357" s="27" t="s">
        <v>493</v>
      </c>
      <c r="P357" s="30">
        <v>2018</v>
      </c>
      <c r="Q357" s="30">
        <v>110</v>
      </c>
      <c r="R357" s="30">
        <v>32.450000000000003</v>
      </c>
    </row>
    <row r="358" spans="14:18" ht="15.75" customHeight="1" x14ac:dyDescent="0.2">
      <c r="N358" s="27" t="s">
        <v>61</v>
      </c>
      <c r="O358" s="27" t="s">
        <v>493</v>
      </c>
      <c r="P358" s="30">
        <v>2019</v>
      </c>
      <c r="Q358" s="30">
        <v>113</v>
      </c>
      <c r="R358" s="30">
        <v>35.380000000000003</v>
      </c>
    </row>
    <row r="359" spans="14:18" ht="15.75" customHeight="1" x14ac:dyDescent="0.2">
      <c r="N359" s="27" t="s">
        <v>61</v>
      </c>
      <c r="O359" s="27" t="s">
        <v>458</v>
      </c>
      <c r="P359" s="30">
        <v>2013</v>
      </c>
      <c r="Q359" s="30">
        <v>108</v>
      </c>
      <c r="R359" s="30">
        <v>32.75</v>
      </c>
    </row>
    <row r="360" spans="14:18" ht="15.75" customHeight="1" x14ac:dyDescent="0.2">
      <c r="N360" s="27" t="s">
        <v>61</v>
      </c>
      <c r="O360" s="27" t="s">
        <v>458</v>
      </c>
      <c r="P360" s="30">
        <v>2014</v>
      </c>
      <c r="Q360" s="30">
        <v>111</v>
      </c>
      <c r="R360" s="30">
        <v>34.03</v>
      </c>
    </row>
    <row r="361" spans="14:18" ht="15.75" customHeight="1" x14ac:dyDescent="0.2">
      <c r="N361" s="27" t="s">
        <v>61</v>
      </c>
      <c r="O361" s="27" t="s">
        <v>458</v>
      </c>
      <c r="P361" s="30">
        <v>2015</v>
      </c>
      <c r="Q361" s="30">
        <v>99</v>
      </c>
      <c r="R361" s="30">
        <v>31.93</v>
      </c>
    </row>
    <row r="362" spans="14:18" ht="15.75" customHeight="1" x14ac:dyDescent="0.2">
      <c r="N362" s="27" t="s">
        <v>61</v>
      </c>
      <c r="O362" s="27" t="s">
        <v>458</v>
      </c>
      <c r="P362" s="30">
        <v>2016</v>
      </c>
      <c r="Q362" s="30">
        <v>104</v>
      </c>
      <c r="R362" s="30">
        <v>32.619999999999997</v>
      </c>
    </row>
    <row r="363" spans="14:18" ht="15.75" customHeight="1" x14ac:dyDescent="0.2">
      <c r="N363" s="27" t="s">
        <v>61</v>
      </c>
      <c r="O363" s="27" t="s">
        <v>458</v>
      </c>
      <c r="P363" s="30">
        <v>2017</v>
      </c>
      <c r="Q363" s="30">
        <v>103</v>
      </c>
      <c r="R363" s="30">
        <v>33.58</v>
      </c>
    </row>
    <row r="364" spans="14:18" ht="15.75" customHeight="1" x14ac:dyDescent="0.2">
      <c r="N364" s="27" t="s">
        <v>61</v>
      </c>
      <c r="O364" s="27" t="s">
        <v>458</v>
      </c>
      <c r="P364" s="30">
        <v>2018</v>
      </c>
      <c r="Q364" s="30">
        <v>102</v>
      </c>
      <c r="R364" s="30">
        <v>31.2</v>
      </c>
    </row>
    <row r="365" spans="14:18" ht="15.75" customHeight="1" x14ac:dyDescent="0.2">
      <c r="N365" s="27" t="s">
        <v>61</v>
      </c>
      <c r="O365" s="27" t="s">
        <v>458</v>
      </c>
      <c r="P365" s="30">
        <v>2019</v>
      </c>
      <c r="Q365" s="30">
        <v>105</v>
      </c>
      <c r="R365" s="30">
        <v>32.79</v>
      </c>
    </row>
    <row r="366" spans="14:18" ht="15.75" customHeight="1" x14ac:dyDescent="0.2">
      <c r="N366" s="27" t="s">
        <v>61</v>
      </c>
      <c r="O366" s="27" t="s">
        <v>110</v>
      </c>
      <c r="P366" s="30">
        <v>2013</v>
      </c>
      <c r="Q366" s="30">
        <v>20</v>
      </c>
      <c r="R366" s="30">
        <v>12.69</v>
      </c>
    </row>
    <row r="367" spans="14:18" ht="15.75" customHeight="1" x14ac:dyDescent="0.2">
      <c r="N367" s="27" t="s">
        <v>61</v>
      </c>
      <c r="O367" s="27" t="s">
        <v>110</v>
      </c>
      <c r="P367" s="30">
        <v>2014</v>
      </c>
      <c r="Q367" s="30">
        <v>18</v>
      </c>
      <c r="R367" s="30">
        <v>10.99</v>
      </c>
    </row>
    <row r="368" spans="14:18" ht="15.75" customHeight="1" x14ac:dyDescent="0.2">
      <c r="N368" s="27" t="s">
        <v>61</v>
      </c>
      <c r="O368" s="27" t="s">
        <v>110</v>
      </c>
      <c r="P368" s="30">
        <v>2015</v>
      </c>
      <c r="Q368" s="30">
        <v>8</v>
      </c>
      <c r="R368" s="30">
        <v>10.99</v>
      </c>
    </row>
    <row r="369" spans="14:18" ht="15.75" customHeight="1" x14ac:dyDescent="0.2">
      <c r="N369" s="27" t="s">
        <v>61</v>
      </c>
      <c r="O369" s="27" t="s">
        <v>110</v>
      </c>
      <c r="P369" s="30">
        <v>2016</v>
      </c>
      <c r="Q369" s="30">
        <v>18</v>
      </c>
      <c r="R369" s="30">
        <v>15.26</v>
      </c>
    </row>
    <row r="370" spans="14:18" ht="15.75" customHeight="1" x14ac:dyDescent="0.2">
      <c r="N370" s="27" t="s">
        <v>61</v>
      </c>
      <c r="O370" s="27" t="s">
        <v>110</v>
      </c>
      <c r="P370" s="30">
        <v>2017</v>
      </c>
      <c r="Q370" s="30">
        <v>22</v>
      </c>
      <c r="R370" s="30">
        <v>16.53</v>
      </c>
    </row>
    <row r="371" spans="14:18" ht="15.75" customHeight="1" x14ac:dyDescent="0.2">
      <c r="N371" s="27" t="s">
        <v>61</v>
      </c>
      <c r="O371" s="27" t="s">
        <v>110</v>
      </c>
      <c r="P371" s="30">
        <v>2018</v>
      </c>
      <c r="Q371" s="30">
        <v>18</v>
      </c>
      <c r="R371" s="30">
        <v>15.28</v>
      </c>
    </row>
    <row r="372" spans="14:18" ht="15.75" customHeight="1" x14ac:dyDescent="0.2">
      <c r="N372" s="27" t="s">
        <v>61</v>
      </c>
      <c r="O372" s="27" t="s">
        <v>110</v>
      </c>
      <c r="P372" s="30">
        <v>2019</v>
      </c>
      <c r="Q372" s="30">
        <v>18</v>
      </c>
      <c r="R372" s="30">
        <v>15.69</v>
      </c>
    </row>
    <row r="373" spans="14:18" ht="15.75" customHeight="1" x14ac:dyDescent="0.2">
      <c r="N373" s="27" t="s">
        <v>61</v>
      </c>
      <c r="O373" s="27" t="s">
        <v>211</v>
      </c>
      <c r="P373" s="30">
        <v>2013</v>
      </c>
      <c r="Q373" s="30">
        <v>60</v>
      </c>
      <c r="R373" s="30">
        <v>26.24</v>
      </c>
    </row>
    <row r="374" spans="14:18" ht="15.75" customHeight="1" x14ac:dyDescent="0.2">
      <c r="N374" s="27" t="s">
        <v>61</v>
      </c>
      <c r="O374" s="27" t="s">
        <v>211</v>
      </c>
      <c r="P374" s="30">
        <v>2014</v>
      </c>
      <c r="Q374" s="30">
        <v>58</v>
      </c>
      <c r="R374" s="30">
        <v>25.8</v>
      </c>
    </row>
    <row r="375" spans="14:18" ht="15.75" customHeight="1" x14ac:dyDescent="0.2">
      <c r="N375" s="27" t="s">
        <v>61</v>
      </c>
      <c r="O375" s="27" t="s">
        <v>211</v>
      </c>
      <c r="P375" s="30">
        <v>2015</v>
      </c>
      <c r="Q375" s="30">
        <v>43</v>
      </c>
      <c r="R375" s="30">
        <v>23</v>
      </c>
    </row>
    <row r="376" spans="14:18" ht="15.75" customHeight="1" x14ac:dyDescent="0.2">
      <c r="N376" s="27" t="s">
        <v>61</v>
      </c>
      <c r="O376" s="27" t="s">
        <v>211</v>
      </c>
      <c r="P376" s="30">
        <v>2016</v>
      </c>
      <c r="Q376" s="30">
        <v>31</v>
      </c>
      <c r="R376" s="30">
        <v>19.23</v>
      </c>
    </row>
    <row r="377" spans="14:18" ht="15.75" customHeight="1" x14ac:dyDescent="0.2">
      <c r="N377" s="27" t="s">
        <v>61</v>
      </c>
      <c r="O377" s="27" t="s">
        <v>211</v>
      </c>
      <c r="P377" s="30">
        <v>2017</v>
      </c>
      <c r="Q377" s="30">
        <v>33</v>
      </c>
      <c r="R377" s="30">
        <v>20.53</v>
      </c>
    </row>
    <row r="378" spans="14:18" ht="15.75" customHeight="1" x14ac:dyDescent="0.2">
      <c r="N378" s="27" t="s">
        <v>61</v>
      </c>
      <c r="O378" s="27" t="s">
        <v>211</v>
      </c>
      <c r="P378" s="30">
        <v>2018</v>
      </c>
      <c r="Q378" s="30">
        <v>38</v>
      </c>
      <c r="R378" s="30">
        <v>22.69</v>
      </c>
    </row>
    <row r="379" spans="14:18" ht="15.75" customHeight="1" x14ac:dyDescent="0.2">
      <c r="N379" s="27" t="s">
        <v>61</v>
      </c>
      <c r="O379" s="27" t="s">
        <v>211</v>
      </c>
      <c r="P379" s="30">
        <v>2019</v>
      </c>
      <c r="Q379" s="30">
        <v>46</v>
      </c>
      <c r="R379" s="30">
        <v>25.65</v>
      </c>
    </row>
    <row r="380" spans="14:18" ht="15.75" customHeight="1" x14ac:dyDescent="0.2">
      <c r="N380" s="27" t="s">
        <v>61</v>
      </c>
      <c r="O380" s="27" t="s">
        <v>570</v>
      </c>
      <c r="P380" s="30">
        <v>2013</v>
      </c>
      <c r="Q380" s="30">
        <v>129</v>
      </c>
      <c r="R380" s="30">
        <v>37.479999999999997</v>
      </c>
    </row>
    <row r="381" spans="14:18" ht="15.75" customHeight="1" x14ac:dyDescent="0.2">
      <c r="N381" s="27" t="s">
        <v>61</v>
      </c>
      <c r="O381" s="27" t="s">
        <v>570</v>
      </c>
      <c r="P381" s="30">
        <v>2014</v>
      </c>
      <c r="Q381" s="30">
        <v>126</v>
      </c>
      <c r="R381" s="30">
        <v>36.68</v>
      </c>
    </row>
    <row r="382" spans="14:18" ht="15.75" customHeight="1" x14ac:dyDescent="0.2">
      <c r="N382" s="27" t="s">
        <v>61</v>
      </c>
      <c r="O382" s="27" t="s">
        <v>570</v>
      </c>
      <c r="P382" s="30">
        <v>2015</v>
      </c>
      <c r="Q382" s="30">
        <v>128</v>
      </c>
      <c r="R382" s="30">
        <v>39.08</v>
      </c>
    </row>
    <row r="383" spans="14:18" ht="15.75" customHeight="1" x14ac:dyDescent="0.2">
      <c r="N383" s="27" t="s">
        <v>61</v>
      </c>
      <c r="O383" s="27" t="s">
        <v>570</v>
      </c>
      <c r="P383" s="30">
        <v>2016</v>
      </c>
      <c r="Q383" s="30">
        <v>134</v>
      </c>
      <c r="R383" s="30">
        <v>44.11</v>
      </c>
    </row>
    <row r="384" spans="14:18" ht="15.75" customHeight="1" x14ac:dyDescent="0.2">
      <c r="N384" s="27" t="s">
        <v>61</v>
      </c>
      <c r="O384" s="27" t="s">
        <v>570</v>
      </c>
      <c r="P384" s="30">
        <v>2017</v>
      </c>
      <c r="Q384" s="30">
        <v>129</v>
      </c>
      <c r="R384" s="30">
        <v>41.47</v>
      </c>
    </row>
    <row r="385" spans="14:18" ht="15.75" customHeight="1" x14ac:dyDescent="0.2">
      <c r="N385" s="27" t="s">
        <v>61</v>
      </c>
      <c r="O385" s="27" t="s">
        <v>570</v>
      </c>
      <c r="P385" s="30">
        <v>2018</v>
      </c>
      <c r="Q385" s="30">
        <v>130</v>
      </c>
      <c r="R385" s="30">
        <v>41.03</v>
      </c>
    </row>
    <row r="386" spans="14:18" ht="15.75" customHeight="1" x14ac:dyDescent="0.2">
      <c r="N386" s="27" t="s">
        <v>61</v>
      </c>
      <c r="O386" s="27" t="s">
        <v>570</v>
      </c>
      <c r="P386" s="30">
        <v>2019</v>
      </c>
      <c r="Q386" s="30">
        <v>129</v>
      </c>
      <c r="R386" s="30">
        <v>42.82</v>
      </c>
    </row>
    <row r="387" spans="14:18" ht="15.75" customHeight="1" x14ac:dyDescent="0.2">
      <c r="N387" s="27" t="s">
        <v>61</v>
      </c>
      <c r="O387" s="27" t="s">
        <v>69</v>
      </c>
      <c r="P387" s="30">
        <v>2013</v>
      </c>
      <c r="Q387" s="30">
        <v>18</v>
      </c>
      <c r="R387" s="30">
        <v>12.08</v>
      </c>
    </row>
    <row r="388" spans="14:18" ht="15.75" customHeight="1" x14ac:dyDescent="0.2">
      <c r="N388" s="27" t="s">
        <v>61</v>
      </c>
      <c r="O388" s="27" t="s">
        <v>69</v>
      </c>
      <c r="P388" s="30">
        <v>2014</v>
      </c>
      <c r="Q388" s="30">
        <v>21</v>
      </c>
      <c r="R388" s="30">
        <v>12.23</v>
      </c>
    </row>
    <row r="389" spans="14:18" ht="15.75" customHeight="1" x14ac:dyDescent="0.2">
      <c r="N389" s="27" t="s">
        <v>61</v>
      </c>
      <c r="O389" s="27" t="s">
        <v>69</v>
      </c>
      <c r="P389" s="30">
        <v>2015</v>
      </c>
      <c r="Q389" s="30">
        <v>16</v>
      </c>
      <c r="R389" s="30">
        <v>12.26</v>
      </c>
    </row>
    <row r="390" spans="14:18" ht="15.75" customHeight="1" x14ac:dyDescent="0.2">
      <c r="N390" s="27" t="s">
        <v>61</v>
      </c>
      <c r="O390" s="27" t="s">
        <v>69</v>
      </c>
      <c r="P390" s="30">
        <v>2016</v>
      </c>
      <c r="Q390" s="30">
        <v>6</v>
      </c>
      <c r="R390" s="30">
        <v>11.1</v>
      </c>
    </row>
    <row r="391" spans="14:18" ht="15.75" customHeight="1" x14ac:dyDescent="0.2">
      <c r="N391" s="27" t="s">
        <v>61</v>
      </c>
      <c r="O391" s="27" t="s">
        <v>69</v>
      </c>
      <c r="P391" s="30">
        <v>2017</v>
      </c>
      <c r="Q391" s="30">
        <v>6</v>
      </c>
      <c r="R391" s="30">
        <v>11.93</v>
      </c>
    </row>
    <row r="392" spans="14:18" ht="15.75" customHeight="1" x14ac:dyDescent="0.2">
      <c r="N392" s="27" t="s">
        <v>61</v>
      </c>
      <c r="O392" s="27" t="s">
        <v>69</v>
      </c>
      <c r="P392" s="30">
        <v>2018</v>
      </c>
      <c r="Q392" s="30">
        <v>10</v>
      </c>
      <c r="R392" s="30">
        <v>14.01</v>
      </c>
    </row>
    <row r="393" spans="14:18" ht="15.75" customHeight="1" x14ac:dyDescent="0.2">
      <c r="N393" s="27" t="s">
        <v>61</v>
      </c>
      <c r="O393" s="27" t="s">
        <v>69</v>
      </c>
      <c r="P393" s="30">
        <v>2019</v>
      </c>
      <c r="Q393" s="30">
        <v>10</v>
      </c>
      <c r="R393" s="30">
        <v>12.24</v>
      </c>
    </row>
    <row r="394" spans="14:18" ht="15.75" customHeight="1" x14ac:dyDescent="0.2">
      <c r="N394" s="27" t="s">
        <v>61</v>
      </c>
      <c r="O394" s="27" t="s">
        <v>774</v>
      </c>
      <c r="P394" s="30">
        <v>2013</v>
      </c>
      <c r="Q394" s="30">
        <v>171</v>
      </c>
      <c r="R394" s="30">
        <v>71.64</v>
      </c>
    </row>
    <row r="395" spans="14:18" ht="15.75" customHeight="1" x14ac:dyDescent="0.2">
      <c r="N395" s="27" t="s">
        <v>61</v>
      </c>
      <c r="O395" s="27" t="s">
        <v>774</v>
      </c>
      <c r="P395" s="30">
        <v>2014</v>
      </c>
      <c r="Q395" s="30">
        <v>170</v>
      </c>
      <c r="R395" s="30">
        <v>70.92</v>
      </c>
    </row>
    <row r="396" spans="14:18" ht="15.75" customHeight="1" x14ac:dyDescent="0.2">
      <c r="N396" s="27" t="s">
        <v>61</v>
      </c>
      <c r="O396" s="27" t="s">
        <v>774</v>
      </c>
      <c r="P396" s="30">
        <v>2015</v>
      </c>
      <c r="Q396" s="30">
        <v>169</v>
      </c>
      <c r="R396" s="30">
        <v>70.209999999999994</v>
      </c>
    </row>
    <row r="397" spans="14:18" ht="15.75" customHeight="1" x14ac:dyDescent="0.2">
      <c r="N397" s="27" t="s">
        <v>61</v>
      </c>
      <c r="O397" s="27" t="s">
        <v>774</v>
      </c>
      <c r="P397" s="30">
        <v>2016</v>
      </c>
      <c r="Q397" s="30">
        <v>171</v>
      </c>
      <c r="R397" s="30">
        <v>70.23</v>
      </c>
    </row>
    <row r="398" spans="14:18" ht="15.75" customHeight="1" x14ac:dyDescent="0.2">
      <c r="N398" s="27" t="s">
        <v>61</v>
      </c>
      <c r="O398" s="27" t="s">
        <v>774</v>
      </c>
      <c r="P398" s="30">
        <v>2017</v>
      </c>
      <c r="Q398" s="30">
        <v>173</v>
      </c>
      <c r="R398" s="30">
        <v>71.75</v>
      </c>
    </row>
    <row r="399" spans="14:18" ht="15.75" customHeight="1" x14ac:dyDescent="0.2">
      <c r="N399" s="27" t="s">
        <v>61</v>
      </c>
      <c r="O399" s="27" t="s">
        <v>774</v>
      </c>
      <c r="P399" s="30">
        <v>2018</v>
      </c>
      <c r="Q399" s="30">
        <v>172</v>
      </c>
      <c r="R399" s="30">
        <v>68.900000000000006</v>
      </c>
    </row>
    <row r="400" spans="14:18" ht="15.75" customHeight="1" x14ac:dyDescent="0.2">
      <c r="N400" s="27" t="s">
        <v>61</v>
      </c>
      <c r="O400" s="27" t="s">
        <v>774</v>
      </c>
      <c r="P400" s="30">
        <v>2019</v>
      </c>
      <c r="Q400" s="30">
        <v>169</v>
      </c>
      <c r="R400" s="30">
        <v>63.81</v>
      </c>
    </row>
    <row r="401" spans="14:18" ht="15.75" customHeight="1" x14ac:dyDescent="0.2">
      <c r="N401" s="27" t="s">
        <v>61</v>
      </c>
      <c r="O401" s="27" t="s">
        <v>309</v>
      </c>
      <c r="P401" s="30">
        <v>2013</v>
      </c>
      <c r="Q401" s="30">
        <v>38</v>
      </c>
      <c r="R401" s="30">
        <v>22.86</v>
      </c>
    </row>
    <row r="402" spans="14:18" ht="15.75" customHeight="1" x14ac:dyDescent="0.2">
      <c r="N402" s="27" t="s">
        <v>61</v>
      </c>
      <c r="O402" s="27" t="s">
        <v>309</v>
      </c>
      <c r="P402" s="30">
        <v>2014</v>
      </c>
      <c r="Q402" s="30">
        <v>38</v>
      </c>
      <c r="R402" s="30">
        <v>21.57</v>
      </c>
    </row>
    <row r="403" spans="14:18" ht="15.75" customHeight="1" x14ac:dyDescent="0.2">
      <c r="N403" s="27" t="s">
        <v>61</v>
      </c>
      <c r="O403" s="27" t="s">
        <v>309</v>
      </c>
      <c r="P403" s="30">
        <v>2015</v>
      </c>
      <c r="Q403" s="30">
        <v>45</v>
      </c>
      <c r="R403" s="30">
        <v>23.66</v>
      </c>
    </row>
    <row r="404" spans="14:18" ht="15.75" customHeight="1" x14ac:dyDescent="0.2">
      <c r="N404" s="27" t="s">
        <v>61</v>
      </c>
      <c r="O404" s="27" t="s">
        <v>309</v>
      </c>
      <c r="P404" s="30">
        <v>2016</v>
      </c>
      <c r="Q404" s="30">
        <v>58</v>
      </c>
      <c r="R404" s="30">
        <v>27.2</v>
      </c>
    </row>
    <row r="405" spans="14:18" ht="15.75" customHeight="1" x14ac:dyDescent="0.2">
      <c r="N405" s="27" t="s">
        <v>61</v>
      </c>
      <c r="O405" s="27" t="s">
        <v>309</v>
      </c>
      <c r="P405" s="30">
        <v>2017</v>
      </c>
      <c r="Q405" s="30">
        <v>62</v>
      </c>
      <c r="R405" s="30">
        <v>27.24</v>
      </c>
    </row>
    <row r="406" spans="14:18" ht="15.75" customHeight="1" x14ac:dyDescent="0.2">
      <c r="N406" s="27" t="s">
        <v>61</v>
      </c>
      <c r="O406" s="27" t="s">
        <v>309</v>
      </c>
      <c r="P406" s="30">
        <v>2018</v>
      </c>
      <c r="Q406" s="30">
        <v>66</v>
      </c>
      <c r="R406" s="30">
        <v>27.78</v>
      </c>
    </row>
    <row r="407" spans="14:18" ht="15.75" customHeight="1" x14ac:dyDescent="0.2">
      <c r="N407" s="27" t="s">
        <v>61</v>
      </c>
      <c r="O407" s="27" t="s">
        <v>309</v>
      </c>
      <c r="P407" s="30">
        <v>2019</v>
      </c>
      <c r="Q407" s="30">
        <v>81</v>
      </c>
      <c r="R407" s="30">
        <v>29.81</v>
      </c>
    </row>
    <row r="408" spans="14:18" ht="15.75" customHeight="1" x14ac:dyDescent="0.2">
      <c r="N408" s="27" t="s">
        <v>61</v>
      </c>
      <c r="O408" s="27" t="s">
        <v>416</v>
      </c>
      <c r="P408" s="30">
        <v>2013</v>
      </c>
      <c r="Q408" s="30">
        <v>119</v>
      </c>
      <c r="R408" s="30">
        <v>34.69</v>
      </c>
    </row>
    <row r="409" spans="14:18" ht="15.75" customHeight="1" x14ac:dyDescent="0.2">
      <c r="N409" s="27" t="s">
        <v>61</v>
      </c>
      <c r="O409" s="27" t="s">
        <v>416</v>
      </c>
      <c r="P409" s="30">
        <v>2014</v>
      </c>
      <c r="Q409" s="30">
        <v>95</v>
      </c>
      <c r="R409" s="30">
        <v>31.16</v>
      </c>
    </row>
    <row r="410" spans="14:18" ht="15.75" customHeight="1" x14ac:dyDescent="0.2">
      <c r="N410" s="27" t="s">
        <v>61</v>
      </c>
      <c r="O410" s="27" t="s">
        <v>416</v>
      </c>
      <c r="P410" s="30">
        <v>2015</v>
      </c>
      <c r="Q410" s="30">
        <v>108</v>
      </c>
      <c r="R410" s="30">
        <v>33.65</v>
      </c>
    </row>
    <row r="411" spans="14:18" ht="15.75" customHeight="1" x14ac:dyDescent="0.2">
      <c r="N411" s="27" t="s">
        <v>61</v>
      </c>
      <c r="O411" s="27" t="s">
        <v>416</v>
      </c>
      <c r="P411" s="30">
        <v>2016</v>
      </c>
      <c r="Q411" s="30">
        <v>109</v>
      </c>
      <c r="R411" s="30">
        <v>33.21</v>
      </c>
    </row>
    <row r="412" spans="14:18" ht="15.75" customHeight="1" x14ac:dyDescent="0.2">
      <c r="N412" s="27" t="s">
        <v>61</v>
      </c>
      <c r="O412" s="27" t="s">
        <v>416</v>
      </c>
      <c r="P412" s="30">
        <v>2017</v>
      </c>
      <c r="Q412" s="30">
        <v>105</v>
      </c>
      <c r="R412" s="30">
        <v>33.64</v>
      </c>
    </row>
    <row r="413" spans="14:18" ht="15.75" customHeight="1" x14ac:dyDescent="0.2">
      <c r="N413" s="27" t="s">
        <v>61</v>
      </c>
      <c r="O413" s="27" t="s">
        <v>416</v>
      </c>
      <c r="P413" s="30">
        <v>2018</v>
      </c>
      <c r="Q413" s="30">
        <v>92</v>
      </c>
      <c r="R413" s="30">
        <v>30.56</v>
      </c>
    </row>
    <row r="414" spans="14:18" ht="15.75" customHeight="1" x14ac:dyDescent="0.2">
      <c r="N414" s="27" t="s">
        <v>61</v>
      </c>
      <c r="O414" s="27" t="s">
        <v>416</v>
      </c>
      <c r="P414" s="30">
        <v>2019</v>
      </c>
      <c r="Q414" s="30">
        <v>97</v>
      </c>
      <c r="R414" s="30">
        <v>31.88</v>
      </c>
    </row>
    <row r="415" spans="14:18" ht="15.75" customHeight="1" x14ac:dyDescent="0.2">
      <c r="N415" s="27" t="s">
        <v>61</v>
      </c>
      <c r="O415" s="27" t="s">
        <v>236</v>
      </c>
      <c r="P415" s="30">
        <v>2013</v>
      </c>
      <c r="Q415" s="30">
        <v>32</v>
      </c>
      <c r="R415" s="30">
        <v>18.22</v>
      </c>
    </row>
    <row r="416" spans="14:18" ht="15.75" customHeight="1" x14ac:dyDescent="0.2">
      <c r="N416" s="27" t="s">
        <v>61</v>
      </c>
      <c r="O416" s="27" t="s">
        <v>236</v>
      </c>
      <c r="P416" s="30">
        <v>2014</v>
      </c>
      <c r="Q416" s="30">
        <v>46</v>
      </c>
      <c r="R416" s="30">
        <v>23.49</v>
      </c>
    </row>
    <row r="417" spans="14:18" ht="15.75" customHeight="1" x14ac:dyDescent="0.2">
      <c r="N417" s="27" t="s">
        <v>61</v>
      </c>
      <c r="O417" s="27" t="s">
        <v>236</v>
      </c>
      <c r="P417" s="30">
        <v>2015</v>
      </c>
      <c r="Q417" s="30">
        <v>49</v>
      </c>
      <c r="R417" s="30">
        <v>24.41</v>
      </c>
    </row>
    <row r="418" spans="14:18" ht="15.75" customHeight="1" x14ac:dyDescent="0.2">
      <c r="N418" s="27" t="s">
        <v>61</v>
      </c>
      <c r="O418" s="27" t="s">
        <v>236</v>
      </c>
      <c r="P418" s="30">
        <v>2016</v>
      </c>
      <c r="Q418" s="30">
        <v>41</v>
      </c>
      <c r="R418" s="30">
        <v>22.49</v>
      </c>
    </row>
    <row r="419" spans="14:18" ht="15.75" customHeight="1" x14ac:dyDescent="0.2">
      <c r="N419" s="27" t="s">
        <v>61</v>
      </c>
      <c r="O419" s="27" t="s">
        <v>236</v>
      </c>
      <c r="P419" s="30">
        <v>2017</v>
      </c>
      <c r="Q419" s="30">
        <v>43</v>
      </c>
      <c r="R419" s="30">
        <v>23.88</v>
      </c>
    </row>
    <row r="420" spans="14:18" ht="15.75" customHeight="1" x14ac:dyDescent="0.2">
      <c r="N420" s="27" t="s">
        <v>61</v>
      </c>
      <c r="O420" s="27" t="s">
        <v>236</v>
      </c>
      <c r="P420" s="30">
        <v>2018</v>
      </c>
      <c r="Q420" s="30">
        <v>45</v>
      </c>
      <c r="R420" s="30">
        <v>23.73</v>
      </c>
    </row>
    <row r="421" spans="14:18" ht="15.75" customHeight="1" x14ac:dyDescent="0.2">
      <c r="N421" s="27" t="s">
        <v>61</v>
      </c>
      <c r="O421" s="27" t="s">
        <v>236</v>
      </c>
      <c r="P421" s="30">
        <v>2019</v>
      </c>
      <c r="Q421" s="30">
        <v>48</v>
      </c>
      <c r="R421" s="30">
        <v>25.69</v>
      </c>
    </row>
    <row r="422" spans="14:18" ht="15.75" customHeight="1" x14ac:dyDescent="0.2">
      <c r="N422" s="27" t="s">
        <v>61</v>
      </c>
      <c r="O422" s="27" t="s">
        <v>519</v>
      </c>
      <c r="P422" s="30">
        <v>2013</v>
      </c>
      <c r="Q422" s="30">
        <v>95</v>
      </c>
      <c r="R422" s="30">
        <v>29.39</v>
      </c>
    </row>
    <row r="423" spans="14:18" ht="15.75" customHeight="1" x14ac:dyDescent="0.2">
      <c r="N423" s="27" t="s">
        <v>61</v>
      </c>
      <c r="O423" s="27" t="s">
        <v>519</v>
      </c>
      <c r="P423" s="30">
        <v>2014</v>
      </c>
      <c r="Q423" s="30">
        <v>125</v>
      </c>
      <c r="R423" s="30">
        <v>36.61</v>
      </c>
    </row>
    <row r="424" spans="14:18" ht="15.75" customHeight="1" x14ac:dyDescent="0.2">
      <c r="N424" s="27" t="s">
        <v>61</v>
      </c>
      <c r="O424" s="27" t="s">
        <v>519</v>
      </c>
      <c r="P424" s="30">
        <v>2015</v>
      </c>
      <c r="Q424" s="30">
        <v>124</v>
      </c>
      <c r="R424" s="30">
        <v>37.92</v>
      </c>
    </row>
    <row r="425" spans="14:18" ht="15.75" customHeight="1" x14ac:dyDescent="0.2">
      <c r="N425" s="27" t="s">
        <v>61</v>
      </c>
      <c r="O425" s="27" t="s">
        <v>519</v>
      </c>
      <c r="P425" s="30">
        <v>2016</v>
      </c>
      <c r="Q425" s="30">
        <v>121</v>
      </c>
      <c r="R425" s="30">
        <v>38.03</v>
      </c>
    </row>
    <row r="426" spans="14:18" ht="15.75" customHeight="1" x14ac:dyDescent="0.2">
      <c r="N426" s="27" t="s">
        <v>61</v>
      </c>
      <c r="O426" s="27" t="s">
        <v>519</v>
      </c>
      <c r="P426" s="30">
        <v>2017</v>
      </c>
      <c r="Q426" s="30">
        <v>118</v>
      </c>
      <c r="R426" s="30">
        <v>39.33</v>
      </c>
    </row>
    <row r="427" spans="14:18" ht="15.75" customHeight="1" x14ac:dyDescent="0.2">
      <c r="N427" s="27" t="s">
        <v>61</v>
      </c>
      <c r="O427" s="27" t="s">
        <v>519</v>
      </c>
      <c r="P427" s="30">
        <v>2018</v>
      </c>
      <c r="Q427" s="30">
        <v>116</v>
      </c>
      <c r="R427" s="30">
        <v>36.17</v>
      </c>
    </row>
    <row r="428" spans="14:18" ht="15.75" customHeight="1" x14ac:dyDescent="0.2">
      <c r="N428" s="27" t="s">
        <v>61</v>
      </c>
      <c r="O428" s="27" t="s">
        <v>519</v>
      </c>
      <c r="P428" s="30">
        <v>2019</v>
      </c>
      <c r="Q428" s="30">
        <v>116</v>
      </c>
      <c r="R428" s="30">
        <v>35.94</v>
      </c>
    </row>
    <row r="429" spans="14:18" ht="15.75" customHeight="1" x14ac:dyDescent="0.2">
      <c r="N429" s="27" t="s">
        <v>61</v>
      </c>
      <c r="O429" s="27" t="s">
        <v>269</v>
      </c>
      <c r="P429" s="30">
        <v>2013</v>
      </c>
      <c r="Q429" s="30">
        <v>69</v>
      </c>
      <c r="R429" s="30">
        <v>27.08</v>
      </c>
    </row>
    <row r="430" spans="14:18" ht="15.75" customHeight="1" x14ac:dyDescent="0.2">
      <c r="N430" s="27" t="s">
        <v>61</v>
      </c>
      <c r="O430" s="27" t="s">
        <v>269</v>
      </c>
      <c r="P430" s="30">
        <v>2014</v>
      </c>
      <c r="Q430" s="30">
        <v>67</v>
      </c>
      <c r="R430" s="30">
        <v>27.08</v>
      </c>
    </row>
    <row r="431" spans="14:18" ht="15.75" customHeight="1" x14ac:dyDescent="0.2">
      <c r="N431" s="27" t="s">
        <v>61</v>
      </c>
      <c r="O431" s="27" t="s">
        <v>269</v>
      </c>
      <c r="P431" s="30">
        <v>2015</v>
      </c>
      <c r="Q431" s="30">
        <v>62</v>
      </c>
      <c r="R431" s="30">
        <v>27.21</v>
      </c>
    </row>
    <row r="432" spans="14:18" ht="15.75" customHeight="1" x14ac:dyDescent="0.2">
      <c r="N432" s="27" t="s">
        <v>61</v>
      </c>
      <c r="O432" s="27" t="s">
        <v>269</v>
      </c>
      <c r="P432" s="30">
        <v>2016</v>
      </c>
      <c r="Q432" s="30">
        <v>57</v>
      </c>
      <c r="R432" s="30">
        <v>27.07</v>
      </c>
    </row>
    <row r="433" spans="14:18" ht="15.75" customHeight="1" x14ac:dyDescent="0.2">
      <c r="N433" s="27" t="s">
        <v>61</v>
      </c>
      <c r="O433" s="27" t="s">
        <v>269</v>
      </c>
      <c r="P433" s="30">
        <v>2017</v>
      </c>
      <c r="Q433" s="30">
        <v>60</v>
      </c>
      <c r="R433" s="30">
        <v>26.8</v>
      </c>
    </row>
    <row r="434" spans="14:18" ht="15.75" customHeight="1" x14ac:dyDescent="0.2">
      <c r="N434" s="27" t="s">
        <v>61</v>
      </c>
      <c r="O434" s="27" t="s">
        <v>269</v>
      </c>
      <c r="P434" s="30">
        <v>2018</v>
      </c>
      <c r="Q434" s="30">
        <v>55</v>
      </c>
      <c r="R434" s="30">
        <v>26.25</v>
      </c>
    </row>
    <row r="435" spans="14:18" ht="15.75" customHeight="1" x14ac:dyDescent="0.2">
      <c r="N435" s="27" t="s">
        <v>61</v>
      </c>
      <c r="O435" s="27" t="s">
        <v>269</v>
      </c>
      <c r="P435" s="30">
        <v>2019</v>
      </c>
      <c r="Q435" s="30">
        <v>51</v>
      </c>
      <c r="R435" s="30">
        <v>26.63</v>
      </c>
    </row>
    <row r="436" spans="14:18" ht="15.75" customHeight="1" x14ac:dyDescent="0.2">
      <c r="N436" s="27" t="s">
        <v>61</v>
      </c>
      <c r="O436" s="27" t="s">
        <v>287</v>
      </c>
      <c r="P436" s="30">
        <v>2013</v>
      </c>
      <c r="Q436" s="30">
        <v>49</v>
      </c>
      <c r="R436" s="30">
        <v>24.09</v>
      </c>
    </row>
    <row r="437" spans="14:18" ht="15.75" customHeight="1" x14ac:dyDescent="0.2">
      <c r="N437" s="27" t="s">
        <v>61</v>
      </c>
      <c r="O437" s="27" t="s">
        <v>287</v>
      </c>
      <c r="P437" s="30">
        <v>2014</v>
      </c>
      <c r="Q437" s="30">
        <v>47</v>
      </c>
      <c r="R437" s="30">
        <v>23.53</v>
      </c>
    </row>
    <row r="438" spans="14:18" ht="15.75" customHeight="1" x14ac:dyDescent="0.2">
      <c r="N438" s="27" t="s">
        <v>61</v>
      </c>
      <c r="O438" s="27" t="s">
        <v>287</v>
      </c>
      <c r="P438" s="30">
        <v>2015</v>
      </c>
      <c r="Q438" s="30">
        <v>53</v>
      </c>
      <c r="R438" s="30">
        <v>25.08</v>
      </c>
    </row>
    <row r="439" spans="14:18" ht="15.75" customHeight="1" x14ac:dyDescent="0.2">
      <c r="N439" s="27" t="s">
        <v>61</v>
      </c>
      <c r="O439" s="27" t="s">
        <v>287</v>
      </c>
      <c r="P439" s="30">
        <v>2016</v>
      </c>
      <c r="Q439" s="30">
        <v>53</v>
      </c>
      <c r="R439" s="30">
        <v>24.66</v>
      </c>
    </row>
    <row r="440" spans="14:18" ht="15.75" customHeight="1" x14ac:dyDescent="0.2">
      <c r="N440" s="27" t="s">
        <v>61</v>
      </c>
      <c r="O440" s="27" t="s">
        <v>287</v>
      </c>
      <c r="P440" s="30">
        <v>2017</v>
      </c>
      <c r="Q440" s="30">
        <v>53</v>
      </c>
      <c r="R440" s="30">
        <v>26.36</v>
      </c>
    </row>
    <row r="441" spans="14:18" ht="15.75" customHeight="1" x14ac:dyDescent="0.2">
      <c r="N441" s="27" t="s">
        <v>61</v>
      </c>
      <c r="O441" s="27" t="s">
        <v>287</v>
      </c>
      <c r="P441" s="30">
        <v>2018</v>
      </c>
      <c r="Q441" s="30">
        <v>60</v>
      </c>
      <c r="R441" s="30">
        <v>26.82</v>
      </c>
    </row>
    <row r="442" spans="14:18" ht="15.75" customHeight="1" x14ac:dyDescent="0.2">
      <c r="N442" s="27" t="s">
        <v>61</v>
      </c>
      <c r="O442" s="27" t="s">
        <v>287</v>
      </c>
      <c r="P442" s="30">
        <v>2019</v>
      </c>
      <c r="Q442" s="30">
        <v>62</v>
      </c>
      <c r="R442" s="30">
        <v>29</v>
      </c>
    </row>
    <row r="443" spans="14:18" ht="15.75" customHeight="1" x14ac:dyDescent="0.2">
      <c r="N443" s="27" t="s">
        <v>61</v>
      </c>
      <c r="O443" s="27" t="s">
        <v>623</v>
      </c>
      <c r="P443" s="30">
        <v>2013</v>
      </c>
      <c r="Q443" s="30">
        <v>127</v>
      </c>
      <c r="R443" s="30">
        <v>36.92</v>
      </c>
    </row>
    <row r="444" spans="14:18" ht="15.75" customHeight="1" x14ac:dyDescent="0.2">
      <c r="N444" s="27" t="s">
        <v>61</v>
      </c>
      <c r="O444" s="27" t="s">
        <v>623</v>
      </c>
      <c r="P444" s="30">
        <v>2014</v>
      </c>
      <c r="Q444" s="30">
        <v>129</v>
      </c>
      <c r="R444" s="30">
        <v>37.14</v>
      </c>
    </row>
    <row r="445" spans="14:18" ht="15.75" customHeight="1" x14ac:dyDescent="0.2">
      <c r="N445" s="27" t="s">
        <v>61</v>
      </c>
      <c r="O445" s="27" t="s">
        <v>623</v>
      </c>
      <c r="P445" s="30">
        <v>2015</v>
      </c>
      <c r="Q445" s="30">
        <v>132</v>
      </c>
      <c r="R445" s="30">
        <v>39.270000000000003</v>
      </c>
    </row>
    <row r="446" spans="14:18" ht="15.75" customHeight="1" x14ac:dyDescent="0.2">
      <c r="N446" s="27" t="s">
        <v>61</v>
      </c>
      <c r="O446" s="27" t="s">
        <v>623</v>
      </c>
      <c r="P446" s="30">
        <v>2016</v>
      </c>
      <c r="Q446" s="30">
        <v>137</v>
      </c>
      <c r="R446" s="30">
        <v>44.62</v>
      </c>
    </row>
    <row r="447" spans="14:18" ht="15.75" customHeight="1" x14ac:dyDescent="0.2">
      <c r="N447" s="27" t="s">
        <v>61</v>
      </c>
      <c r="O447" s="27" t="s">
        <v>623</v>
      </c>
      <c r="P447" s="30">
        <v>2017</v>
      </c>
      <c r="Q447" s="30">
        <v>140</v>
      </c>
      <c r="R447" s="30">
        <v>43.75</v>
      </c>
    </row>
    <row r="448" spans="14:18" ht="15.75" customHeight="1" x14ac:dyDescent="0.2">
      <c r="N448" s="27" t="s">
        <v>61</v>
      </c>
      <c r="O448" s="27" t="s">
        <v>623</v>
      </c>
      <c r="P448" s="30">
        <v>2018</v>
      </c>
      <c r="Q448" s="30">
        <v>141</v>
      </c>
      <c r="R448" s="30">
        <v>45.23</v>
      </c>
    </row>
    <row r="449" spans="14:18" ht="15.75" customHeight="1" x14ac:dyDescent="0.2">
      <c r="N449" s="27" t="s">
        <v>61</v>
      </c>
      <c r="O449" s="27" t="s">
        <v>623</v>
      </c>
      <c r="P449" s="30">
        <v>2019</v>
      </c>
      <c r="Q449" s="30">
        <v>146</v>
      </c>
      <c r="R449" s="30">
        <v>48.53</v>
      </c>
    </row>
    <row r="450" spans="14:18" ht="15.75" customHeight="1" x14ac:dyDescent="0.2">
      <c r="N450" s="27" t="s">
        <v>61</v>
      </c>
      <c r="O450" s="27" t="s">
        <v>57</v>
      </c>
      <c r="P450" s="30">
        <v>2013</v>
      </c>
      <c r="Q450" s="30">
        <v>13</v>
      </c>
      <c r="R450" s="30">
        <v>9.8800000000000008</v>
      </c>
    </row>
    <row r="451" spans="14:18" ht="15.75" customHeight="1" x14ac:dyDescent="0.2">
      <c r="N451" s="27" t="s">
        <v>61</v>
      </c>
      <c r="O451" s="27" t="s">
        <v>57</v>
      </c>
      <c r="P451" s="30">
        <v>2014</v>
      </c>
      <c r="Q451" s="30">
        <v>17</v>
      </c>
      <c r="R451" s="30">
        <v>10.9</v>
      </c>
    </row>
    <row r="452" spans="14:18" ht="15.75" customHeight="1" x14ac:dyDescent="0.2">
      <c r="N452" s="27" t="s">
        <v>61</v>
      </c>
      <c r="O452" s="27" t="s">
        <v>57</v>
      </c>
      <c r="P452" s="30">
        <v>2015</v>
      </c>
      <c r="Q452" s="30">
        <v>9</v>
      </c>
      <c r="R452" s="30">
        <v>11.18</v>
      </c>
    </row>
    <row r="453" spans="14:18" ht="15.75" customHeight="1" x14ac:dyDescent="0.2">
      <c r="N453" s="27" t="s">
        <v>61</v>
      </c>
      <c r="O453" s="27" t="s">
        <v>57</v>
      </c>
      <c r="P453" s="30">
        <v>2016</v>
      </c>
      <c r="Q453" s="30">
        <v>10</v>
      </c>
      <c r="R453" s="30">
        <v>12.45</v>
      </c>
    </row>
    <row r="454" spans="14:18" ht="15.75" customHeight="1" x14ac:dyDescent="0.2">
      <c r="N454" s="27" t="s">
        <v>61</v>
      </c>
      <c r="O454" s="27" t="s">
        <v>57</v>
      </c>
      <c r="P454" s="30">
        <v>2017</v>
      </c>
      <c r="Q454" s="30">
        <v>8</v>
      </c>
      <c r="R454" s="30">
        <v>12.73</v>
      </c>
    </row>
    <row r="455" spans="14:18" ht="15.75" customHeight="1" x14ac:dyDescent="0.2">
      <c r="N455" s="27" t="s">
        <v>61</v>
      </c>
      <c r="O455" s="27" t="s">
        <v>57</v>
      </c>
      <c r="P455" s="30">
        <v>2018</v>
      </c>
      <c r="Q455" s="30">
        <v>6</v>
      </c>
      <c r="R455" s="30">
        <v>11.33</v>
      </c>
    </row>
    <row r="456" spans="14:18" ht="15.75" customHeight="1" x14ac:dyDescent="0.2">
      <c r="N456" s="27" t="s">
        <v>61</v>
      </c>
      <c r="O456" s="27" t="s">
        <v>57</v>
      </c>
      <c r="P456" s="30">
        <v>2019</v>
      </c>
      <c r="Q456" s="30">
        <v>8</v>
      </c>
      <c r="R456" s="30">
        <v>11.13</v>
      </c>
    </row>
    <row r="457" spans="14:18" ht="15.75" customHeight="1" x14ac:dyDescent="0.2">
      <c r="N457" s="27" t="s">
        <v>61</v>
      </c>
      <c r="O457" s="27" t="s">
        <v>647</v>
      </c>
      <c r="P457" s="30">
        <v>2013</v>
      </c>
      <c r="Q457" s="30">
        <v>153</v>
      </c>
      <c r="R457" s="30">
        <v>45.3</v>
      </c>
    </row>
    <row r="458" spans="14:18" ht="15.75" customHeight="1" x14ac:dyDescent="0.2">
      <c r="N458" s="27" t="s">
        <v>61</v>
      </c>
      <c r="O458" s="27" t="s">
        <v>647</v>
      </c>
      <c r="P458" s="30">
        <v>2014</v>
      </c>
      <c r="Q458" s="30">
        <v>152</v>
      </c>
      <c r="R458" s="30">
        <v>45.04</v>
      </c>
    </row>
    <row r="459" spans="14:18" ht="15.75" customHeight="1" x14ac:dyDescent="0.2">
      <c r="N459" s="27" t="s">
        <v>61</v>
      </c>
      <c r="O459" s="27" t="s">
        <v>647</v>
      </c>
      <c r="P459" s="30">
        <v>2015</v>
      </c>
      <c r="Q459" s="30">
        <v>148</v>
      </c>
      <c r="R459" s="30">
        <v>43.69</v>
      </c>
    </row>
    <row r="460" spans="14:18" ht="15.75" customHeight="1" x14ac:dyDescent="0.2">
      <c r="N460" s="27" t="s">
        <v>61</v>
      </c>
      <c r="O460" s="27" t="s">
        <v>647</v>
      </c>
      <c r="P460" s="30">
        <v>2016</v>
      </c>
      <c r="Q460" s="30">
        <v>149</v>
      </c>
      <c r="R460" s="30">
        <v>49.33</v>
      </c>
    </row>
    <row r="461" spans="14:18" ht="15.75" customHeight="1" x14ac:dyDescent="0.2">
      <c r="N461" s="27" t="s">
        <v>61</v>
      </c>
      <c r="O461" s="27" t="s">
        <v>647</v>
      </c>
      <c r="P461" s="30">
        <v>2017</v>
      </c>
      <c r="Q461" s="30">
        <v>147</v>
      </c>
      <c r="R461" s="30">
        <v>48.97</v>
      </c>
    </row>
    <row r="462" spans="14:18" ht="15.75" customHeight="1" x14ac:dyDescent="0.2">
      <c r="N462" s="27" t="s">
        <v>61</v>
      </c>
      <c r="O462" s="27" t="s">
        <v>647</v>
      </c>
      <c r="P462" s="30">
        <v>2018</v>
      </c>
      <c r="Q462" s="30">
        <v>147</v>
      </c>
      <c r="R462" s="30">
        <v>48.91</v>
      </c>
    </row>
    <row r="463" spans="14:18" ht="15.75" customHeight="1" x14ac:dyDescent="0.2">
      <c r="N463" s="27" t="s">
        <v>61</v>
      </c>
      <c r="O463" s="27" t="s">
        <v>647</v>
      </c>
      <c r="P463" s="30">
        <v>2019</v>
      </c>
      <c r="Q463" s="30">
        <v>144</v>
      </c>
      <c r="R463" s="30">
        <v>46.78</v>
      </c>
    </row>
    <row r="464" spans="14:18" ht="15.75" customHeight="1" x14ac:dyDescent="0.2">
      <c r="N464" s="27" t="s">
        <v>61</v>
      </c>
      <c r="O464" s="27" t="s">
        <v>407</v>
      </c>
      <c r="P464" s="30">
        <v>2013</v>
      </c>
      <c r="Q464" s="30">
        <v>78</v>
      </c>
      <c r="R464" s="30">
        <v>28.31</v>
      </c>
    </row>
    <row r="465" spans="14:18" ht="15.75" customHeight="1" x14ac:dyDescent="0.2">
      <c r="N465" s="27" t="s">
        <v>61</v>
      </c>
      <c r="O465" s="27" t="s">
        <v>407</v>
      </c>
      <c r="P465" s="30">
        <v>2014</v>
      </c>
      <c r="Q465" s="30">
        <v>71</v>
      </c>
      <c r="R465" s="30">
        <v>27.7</v>
      </c>
    </row>
    <row r="466" spans="14:18" ht="15.75" customHeight="1" x14ac:dyDescent="0.2">
      <c r="N466" s="27" t="s">
        <v>61</v>
      </c>
      <c r="O466" s="27" t="s">
        <v>407</v>
      </c>
      <c r="P466" s="30">
        <v>2015</v>
      </c>
      <c r="Q466" s="30">
        <v>74</v>
      </c>
      <c r="R466" s="30">
        <v>27.94</v>
      </c>
    </row>
    <row r="467" spans="14:18" ht="15.75" customHeight="1" x14ac:dyDescent="0.2">
      <c r="N467" s="27" t="s">
        <v>61</v>
      </c>
      <c r="O467" s="27" t="s">
        <v>407</v>
      </c>
      <c r="P467" s="30">
        <v>2016</v>
      </c>
      <c r="Q467" s="30">
        <v>75</v>
      </c>
      <c r="R467" s="30">
        <v>28.82</v>
      </c>
    </row>
    <row r="468" spans="14:18" ht="15.75" customHeight="1" x14ac:dyDescent="0.2">
      <c r="N468" s="27" t="s">
        <v>61</v>
      </c>
      <c r="O468" s="27" t="s">
        <v>407</v>
      </c>
      <c r="P468" s="30">
        <v>2017</v>
      </c>
      <c r="Q468" s="30">
        <v>92</v>
      </c>
      <c r="R468" s="30">
        <v>31.01</v>
      </c>
    </row>
    <row r="469" spans="14:18" ht="15.75" customHeight="1" x14ac:dyDescent="0.2">
      <c r="N469" s="27" t="s">
        <v>61</v>
      </c>
      <c r="O469" s="27" t="s">
        <v>407</v>
      </c>
      <c r="P469" s="30">
        <v>2018</v>
      </c>
      <c r="Q469" s="30">
        <v>90</v>
      </c>
      <c r="R469" s="30">
        <v>30.41</v>
      </c>
    </row>
    <row r="470" spans="14:18" ht="15.75" customHeight="1" x14ac:dyDescent="0.2">
      <c r="N470" s="27" t="s">
        <v>61</v>
      </c>
      <c r="O470" s="27" t="s">
        <v>407</v>
      </c>
      <c r="P470" s="30">
        <v>2019</v>
      </c>
      <c r="Q470" s="30">
        <v>114</v>
      </c>
      <c r="R470" s="30">
        <v>35.53</v>
      </c>
    </row>
    <row r="471" spans="14:18" ht="15.75" customHeight="1" x14ac:dyDescent="0.2">
      <c r="N471" s="27" t="s">
        <v>61</v>
      </c>
      <c r="O471" s="27" t="s">
        <v>206</v>
      </c>
      <c r="P471" s="30">
        <v>2013</v>
      </c>
      <c r="Q471" s="30">
        <v>34</v>
      </c>
      <c r="R471" s="30">
        <v>19.72</v>
      </c>
    </row>
    <row r="472" spans="14:18" ht="15.75" customHeight="1" x14ac:dyDescent="0.2">
      <c r="N472" s="27" t="s">
        <v>61</v>
      </c>
      <c r="O472" s="27" t="s">
        <v>206</v>
      </c>
      <c r="P472" s="30">
        <v>2014</v>
      </c>
      <c r="Q472" s="30">
        <v>36</v>
      </c>
      <c r="R472" s="30">
        <v>20.81</v>
      </c>
    </row>
    <row r="473" spans="14:18" ht="15.75" customHeight="1" x14ac:dyDescent="0.2">
      <c r="N473" s="27" t="s">
        <v>61</v>
      </c>
      <c r="O473" s="27" t="s">
        <v>206</v>
      </c>
      <c r="P473" s="30">
        <v>2015</v>
      </c>
      <c r="Q473" s="30">
        <v>37</v>
      </c>
      <c r="R473" s="30">
        <v>21.02</v>
      </c>
    </row>
    <row r="474" spans="14:18" ht="15.75" customHeight="1" x14ac:dyDescent="0.2">
      <c r="N474" s="27" t="s">
        <v>61</v>
      </c>
      <c r="O474" s="27" t="s">
        <v>206</v>
      </c>
      <c r="P474" s="30">
        <v>2016</v>
      </c>
      <c r="Q474" s="30">
        <v>30</v>
      </c>
      <c r="R474" s="30">
        <v>18.91</v>
      </c>
    </row>
    <row r="475" spans="14:18" ht="15.75" customHeight="1" x14ac:dyDescent="0.2">
      <c r="N475" s="27" t="s">
        <v>61</v>
      </c>
      <c r="O475" s="27" t="s">
        <v>206</v>
      </c>
      <c r="P475" s="30">
        <v>2017</v>
      </c>
      <c r="Q475" s="30">
        <v>38</v>
      </c>
      <c r="R475" s="30">
        <v>22.1</v>
      </c>
    </row>
    <row r="476" spans="14:18" ht="15.75" customHeight="1" x14ac:dyDescent="0.2">
      <c r="N476" s="27" t="s">
        <v>61</v>
      </c>
      <c r="O476" s="27" t="s">
        <v>206</v>
      </c>
      <c r="P476" s="30">
        <v>2018</v>
      </c>
      <c r="Q476" s="30">
        <v>35</v>
      </c>
      <c r="R476" s="30">
        <v>22.11</v>
      </c>
    </row>
    <row r="477" spans="14:18" ht="15.75" customHeight="1" x14ac:dyDescent="0.2">
      <c r="N477" s="27" t="s">
        <v>61</v>
      </c>
      <c r="O477" s="27" t="s">
        <v>206</v>
      </c>
      <c r="P477" s="30">
        <v>2019</v>
      </c>
      <c r="Q477" s="30">
        <v>50</v>
      </c>
      <c r="R477" s="30">
        <v>26.04</v>
      </c>
    </row>
    <row r="478" spans="14:18" ht="15.75" customHeight="1" x14ac:dyDescent="0.2">
      <c r="N478" s="27" t="s">
        <v>61</v>
      </c>
      <c r="O478" s="27" t="s">
        <v>411</v>
      </c>
      <c r="P478" s="30">
        <v>2013</v>
      </c>
      <c r="Q478" s="30">
        <v>111</v>
      </c>
      <c r="R478" s="30">
        <v>32.950000000000003</v>
      </c>
    </row>
    <row r="479" spans="14:18" ht="15.75" customHeight="1" x14ac:dyDescent="0.2">
      <c r="N479" s="27" t="s">
        <v>61</v>
      </c>
      <c r="O479" s="27" t="s">
        <v>411</v>
      </c>
      <c r="P479" s="30">
        <v>2014</v>
      </c>
      <c r="Q479" s="30">
        <v>87</v>
      </c>
      <c r="R479" s="30">
        <v>30.2</v>
      </c>
    </row>
    <row r="480" spans="14:18" ht="15.75" customHeight="1" x14ac:dyDescent="0.2">
      <c r="N480" s="27" t="s">
        <v>61</v>
      </c>
      <c r="O480" s="27" t="s">
        <v>411</v>
      </c>
      <c r="P480" s="30">
        <v>2015</v>
      </c>
      <c r="Q480" s="30">
        <v>83</v>
      </c>
      <c r="R480" s="30">
        <v>28.98</v>
      </c>
    </row>
    <row r="481" spans="14:18" ht="15.75" customHeight="1" x14ac:dyDescent="0.2">
      <c r="N481" s="27" t="s">
        <v>61</v>
      </c>
      <c r="O481" s="27" t="s">
        <v>411</v>
      </c>
      <c r="P481" s="30">
        <v>2016</v>
      </c>
      <c r="Q481" s="30">
        <v>91</v>
      </c>
      <c r="R481" s="30">
        <v>30.59</v>
      </c>
    </row>
    <row r="482" spans="14:18" ht="15.75" customHeight="1" x14ac:dyDescent="0.2">
      <c r="N482" s="27" t="s">
        <v>61</v>
      </c>
      <c r="O482" s="27" t="s">
        <v>411</v>
      </c>
      <c r="P482" s="30">
        <v>2017</v>
      </c>
      <c r="Q482" s="30">
        <v>96</v>
      </c>
      <c r="R482" s="30">
        <v>32.119999999999997</v>
      </c>
    </row>
    <row r="483" spans="14:18" ht="15.75" customHeight="1" x14ac:dyDescent="0.2">
      <c r="N483" s="27" t="s">
        <v>61</v>
      </c>
      <c r="O483" s="27" t="s">
        <v>411</v>
      </c>
      <c r="P483" s="30">
        <v>2018</v>
      </c>
      <c r="Q483" s="30">
        <v>91</v>
      </c>
      <c r="R483" s="30">
        <v>30.56</v>
      </c>
    </row>
    <row r="484" spans="14:18" ht="15.75" customHeight="1" x14ac:dyDescent="0.2">
      <c r="N484" s="27" t="s">
        <v>61</v>
      </c>
      <c r="O484" s="27" t="s">
        <v>411</v>
      </c>
      <c r="P484" s="30">
        <v>2019</v>
      </c>
      <c r="Q484" s="30">
        <v>79</v>
      </c>
      <c r="R484" s="30">
        <v>29.78</v>
      </c>
    </row>
    <row r="485" spans="14:18" ht="15.75" customHeight="1" x14ac:dyDescent="0.2">
      <c r="N485" s="27" t="s">
        <v>61</v>
      </c>
      <c r="O485" s="27" t="s">
        <v>480</v>
      </c>
      <c r="P485" s="30">
        <v>2013</v>
      </c>
      <c r="Q485" s="30">
        <v>91</v>
      </c>
      <c r="R485" s="30">
        <v>28.78</v>
      </c>
    </row>
    <row r="486" spans="14:18" ht="15.75" customHeight="1" x14ac:dyDescent="0.2">
      <c r="N486" s="27" t="s">
        <v>61</v>
      </c>
      <c r="O486" s="27" t="s">
        <v>480</v>
      </c>
      <c r="P486" s="30">
        <v>2014</v>
      </c>
      <c r="Q486" s="30">
        <v>105</v>
      </c>
      <c r="R486" s="30">
        <v>31.81</v>
      </c>
    </row>
    <row r="487" spans="14:18" ht="15.75" customHeight="1" x14ac:dyDescent="0.2">
      <c r="N487" s="27" t="s">
        <v>61</v>
      </c>
      <c r="O487" s="27" t="s">
        <v>480</v>
      </c>
      <c r="P487" s="30">
        <v>2015</v>
      </c>
      <c r="Q487" s="30">
        <v>109</v>
      </c>
      <c r="R487" s="30">
        <v>33.74</v>
      </c>
    </row>
    <row r="488" spans="14:18" ht="15.75" customHeight="1" x14ac:dyDescent="0.2">
      <c r="N488" s="27" t="s">
        <v>61</v>
      </c>
      <c r="O488" s="27" t="s">
        <v>480</v>
      </c>
      <c r="P488" s="30">
        <v>2016</v>
      </c>
      <c r="Q488" s="30">
        <v>111</v>
      </c>
      <c r="R488" s="30">
        <v>33.630000000000003</v>
      </c>
    </row>
    <row r="489" spans="14:18" ht="15.75" customHeight="1" x14ac:dyDescent="0.2">
      <c r="N489" s="27" t="s">
        <v>61</v>
      </c>
      <c r="O489" s="27" t="s">
        <v>480</v>
      </c>
      <c r="P489" s="30">
        <v>2017</v>
      </c>
      <c r="Q489" s="30">
        <v>110</v>
      </c>
      <c r="R489" s="30">
        <v>35.64</v>
      </c>
    </row>
    <row r="490" spans="14:18" ht="15.75" customHeight="1" x14ac:dyDescent="0.2">
      <c r="N490" s="27" t="s">
        <v>61</v>
      </c>
      <c r="O490" s="27" t="s">
        <v>480</v>
      </c>
      <c r="P490" s="30">
        <v>2018</v>
      </c>
      <c r="Q490" s="30">
        <v>107</v>
      </c>
      <c r="R490" s="30">
        <v>32.32</v>
      </c>
    </row>
    <row r="491" spans="14:18" ht="15.75" customHeight="1" x14ac:dyDescent="0.2">
      <c r="N491" s="27" t="s">
        <v>61</v>
      </c>
      <c r="O491" s="27" t="s">
        <v>480</v>
      </c>
      <c r="P491" s="30">
        <v>2019</v>
      </c>
      <c r="Q491" s="30">
        <v>99</v>
      </c>
      <c r="R491" s="30">
        <v>32.4</v>
      </c>
    </row>
    <row r="492" spans="14:18" ht="15.75" customHeight="1" x14ac:dyDescent="0.2">
      <c r="N492" s="27" t="s">
        <v>61</v>
      </c>
      <c r="O492" s="27" t="s">
        <v>400</v>
      </c>
      <c r="P492" s="30">
        <v>2013</v>
      </c>
      <c r="Q492" s="30">
        <v>105</v>
      </c>
      <c r="R492" s="30">
        <v>31.87</v>
      </c>
    </row>
    <row r="493" spans="14:18" ht="15.75" customHeight="1" x14ac:dyDescent="0.2">
      <c r="N493" s="27" t="s">
        <v>61</v>
      </c>
      <c r="O493" s="27" t="s">
        <v>400</v>
      </c>
      <c r="P493" s="30">
        <v>2014</v>
      </c>
      <c r="Q493" s="30">
        <v>104</v>
      </c>
      <c r="R493" s="30">
        <v>31.7</v>
      </c>
    </row>
    <row r="494" spans="14:18" ht="15.75" customHeight="1" x14ac:dyDescent="0.2">
      <c r="N494" s="27" t="s">
        <v>61</v>
      </c>
      <c r="O494" s="27" t="s">
        <v>400</v>
      </c>
      <c r="P494" s="30">
        <v>2015</v>
      </c>
      <c r="Q494" s="30">
        <v>92</v>
      </c>
      <c r="R494" s="30">
        <v>31.21</v>
      </c>
    </row>
    <row r="495" spans="14:18" ht="15.75" customHeight="1" x14ac:dyDescent="0.2">
      <c r="N495" s="27" t="s">
        <v>61</v>
      </c>
      <c r="O495" s="27" t="s">
        <v>400</v>
      </c>
      <c r="P495" s="30">
        <v>2016</v>
      </c>
      <c r="Q495" s="30">
        <v>84</v>
      </c>
      <c r="R495" s="30">
        <v>29.99</v>
      </c>
    </row>
    <row r="496" spans="14:18" ht="15.75" customHeight="1" x14ac:dyDescent="0.2">
      <c r="N496" s="27" t="s">
        <v>61</v>
      </c>
      <c r="O496" s="27" t="s">
        <v>400</v>
      </c>
      <c r="P496" s="30">
        <v>2017</v>
      </c>
      <c r="Q496" s="30">
        <v>90</v>
      </c>
      <c r="R496" s="30">
        <v>30.98</v>
      </c>
    </row>
    <row r="497" spans="14:18" ht="15.75" customHeight="1" x14ac:dyDescent="0.2">
      <c r="N497" s="27" t="s">
        <v>61</v>
      </c>
      <c r="O497" s="27" t="s">
        <v>400</v>
      </c>
      <c r="P497" s="30">
        <v>2018</v>
      </c>
      <c r="Q497" s="30">
        <v>88</v>
      </c>
      <c r="R497" s="30">
        <v>30.27</v>
      </c>
    </row>
    <row r="498" spans="14:18" ht="15.75" customHeight="1" x14ac:dyDescent="0.2">
      <c r="N498" s="27" t="s">
        <v>61</v>
      </c>
      <c r="O498" s="27" t="s">
        <v>400</v>
      </c>
      <c r="P498" s="30">
        <v>2019</v>
      </c>
      <c r="Q498" s="30">
        <v>85</v>
      </c>
      <c r="R498" s="30">
        <v>30.22</v>
      </c>
    </row>
    <row r="499" spans="14:18" ht="15.75" customHeight="1" x14ac:dyDescent="0.2">
      <c r="N499" s="27" t="s">
        <v>61</v>
      </c>
      <c r="O499" s="27" t="s">
        <v>283</v>
      </c>
      <c r="P499" s="30">
        <v>2013</v>
      </c>
      <c r="Q499" s="30">
        <v>80</v>
      </c>
      <c r="R499" s="30">
        <v>28.34</v>
      </c>
    </row>
    <row r="500" spans="14:18" ht="15.75" customHeight="1" x14ac:dyDescent="0.2">
      <c r="N500" s="27" t="s">
        <v>61</v>
      </c>
      <c r="O500" s="27" t="s">
        <v>283</v>
      </c>
      <c r="P500" s="30">
        <v>2014</v>
      </c>
      <c r="Q500" s="30">
        <v>68</v>
      </c>
      <c r="R500" s="30">
        <v>27.17</v>
      </c>
    </row>
    <row r="501" spans="14:18" ht="15.75" customHeight="1" x14ac:dyDescent="0.2">
      <c r="N501" s="27" t="s">
        <v>61</v>
      </c>
      <c r="O501" s="27" t="s">
        <v>283</v>
      </c>
      <c r="P501" s="30">
        <v>2015</v>
      </c>
      <c r="Q501" s="30">
        <v>63</v>
      </c>
      <c r="R501" s="30">
        <v>27.31</v>
      </c>
    </row>
    <row r="502" spans="14:18" ht="15.75" customHeight="1" x14ac:dyDescent="0.2">
      <c r="N502" s="27" t="s">
        <v>61</v>
      </c>
      <c r="O502" s="27" t="s">
        <v>283</v>
      </c>
      <c r="P502" s="30">
        <v>2016</v>
      </c>
      <c r="Q502" s="30">
        <v>62</v>
      </c>
      <c r="R502" s="30">
        <v>27.9</v>
      </c>
    </row>
    <row r="503" spans="14:18" ht="15.75" customHeight="1" x14ac:dyDescent="0.2">
      <c r="N503" s="27" t="s">
        <v>61</v>
      </c>
      <c r="O503" s="27" t="s">
        <v>283</v>
      </c>
      <c r="P503" s="30">
        <v>2017</v>
      </c>
      <c r="Q503" s="30">
        <v>59</v>
      </c>
      <c r="R503" s="30">
        <v>26.76</v>
      </c>
    </row>
    <row r="504" spans="14:18" ht="15.75" customHeight="1" x14ac:dyDescent="0.2">
      <c r="N504" s="27" t="s">
        <v>61</v>
      </c>
      <c r="O504" s="27" t="s">
        <v>283</v>
      </c>
      <c r="P504" s="30">
        <v>2018</v>
      </c>
      <c r="Q504" s="30">
        <v>59</v>
      </c>
      <c r="R504" s="30">
        <v>26.79</v>
      </c>
    </row>
    <row r="505" spans="14:18" ht="15.75" customHeight="1" x14ac:dyDescent="0.2">
      <c r="N505" s="27" t="s">
        <v>61</v>
      </c>
      <c r="O505" s="27" t="s">
        <v>283</v>
      </c>
      <c r="P505" s="30">
        <v>2019</v>
      </c>
      <c r="Q505" s="30">
        <v>55</v>
      </c>
      <c r="R505" s="30">
        <v>27.9</v>
      </c>
    </row>
    <row r="506" spans="14:18" ht="15.75" customHeight="1" x14ac:dyDescent="0.2">
      <c r="N506" s="27" t="s">
        <v>61</v>
      </c>
      <c r="O506" s="27" t="s">
        <v>119</v>
      </c>
      <c r="P506" s="30">
        <v>2013</v>
      </c>
      <c r="Q506" s="30">
        <v>31</v>
      </c>
      <c r="R506" s="30">
        <v>18.190000000000001</v>
      </c>
    </row>
    <row r="507" spans="14:18" ht="15.75" customHeight="1" x14ac:dyDescent="0.2">
      <c r="N507" s="27" t="s">
        <v>61</v>
      </c>
      <c r="O507" s="27" t="s">
        <v>119</v>
      </c>
      <c r="P507" s="30">
        <v>2014</v>
      </c>
      <c r="Q507" s="30">
        <v>31</v>
      </c>
      <c r="R507" s="30">
        <v>18.2</v>
      </c>
    </row>
    <row r="508" spans="14:18" ht="15.75" customHeight="1" x14ac:dyDescent="0.2">
      <c r="N508" s="27" t="s">
        <v>61</v>
      </c>
      <c r="O508" s="27" t="s">
        <v>119</v>
      </c>
      <c r="P508" s="30">
        <v>2015</v>
      </c>
      <c r="Q508" s="30">
        <v>29</v>
      </c>
      <c r="R508" s="30">
        <v>18.2</v>
      </c>
    </row>
    <row r="509" spans="14:18" ht="15.75" customHeight="1" x14ac:dyDescent="0.2">
      <c r="N509" s="27" t="s">
        <v>61</v>
      </c>
      <c r="O509" s="27" t="s">
        <v>119</v>
      </c>
      <c r="P509" s="30">
        <v>2016</v>
      </c>
      <c r="Q509" s="30">
        <v>22</v>
      </c>
      <c r="R509" s="30">
        <v>16.7</v>
      </c>
    </row>
    <row r="510" spans="14:18" ht="15.75" customHeight="1" x14ac:dyDescent="0.2">
      <c r="N510" s="27" t="s">
        <v>61</v>
      </c>
      <c r="O510" s="27" t="s">
        <v>119</v>
      </c>
      <c r="P510" s="30">
        <v>2017</v>
      </c>
      <c r="Q510" s="30">
        <v>20</v>
      </c>
      <c r="R510" s="30">
        <v>16.07</v>
      </c>
    </row>
    <row r="511" spans="14:18" ht="15.75" customHeight="1" x14ac:dyDescent="0.2">
      <c r="N511" s="27" t="s">
        <v>61</v>
      </c>
      <c r="O511" s="27" t="s">
        <v>119</v>
      </c>
      <c r="P511" s="30">
        <v>2018</v>
      </c>
      <c r="Q511" s="30">
        <v>21</v>
      </c>
      <c r="R511" s="30">
        <v>16.440000000000001</v>
      </c>
    </row>
    <row r="512" spans="14:18" ht="15.75" customHeight="1" x14ac:dyDescent="0.2">
      <c r="N512" s="27" t="s">
        <v>61</v>
      </c>
      <c r="O512" s="27" t="s">
        <v>119</v>
      </c>
      <c r="P512" s="30">
        <v>2019</v>
      </c>
      <c r="Q512" s="30">
        <v>20</v>
      </c>
      <c r="R512" s="30">
        <v>16.38</v>
      </c>
    </row>
    <row r="513" spans="14:18" ht="15.75" customHeight="1" x14ac:dyDescent="0.2">
      <c r="N513" s="27" t="s">
        <v>61</v>
      </c>
      <c r="O513" s="27" t="s">
        <v>214</v>
      </c>
      <c r="P513" s="30">
        <v>2013</v>
      </c>
      <c r="Q513" s="30">
        <v>44</v>
      </c>
      <c r="R513" s="30">
        <v>23.12</v>
      </c>
    </row>
    <row r="514" spans="14:18" ht="15.75" customHeight="1" x14ac:dyDescent="0.2">
      <c r="N514" s="27" t="s">
        <v>61</v>
      </c>
      <c r="O514" s="27" t="s">
        <v>214</v>
      </c>
      <c r="P514" s="30">
        <v>2014</v>
      </c>
      <c r="Q514" s="30">
        <v>43</v>
      </c>
      <c r="R514" s="30">
        <v>23.28</v>
      </c>
    </row>
    <row r="515" spans="14:18" ht="15.75" customHeight="1" x14ac:dyDescent="0.2">
      <c r="N515" s="27" t="s">
        <v>61</v>
      </c>
      <c r="O515" s="27" t="s">
        <v>214</v>
      </c>
      <c r="P515" s="30">
        <v>2015</v>
      </c>
      <c r="Q515" s="30">
        <v>41</v>
      </c>
      <c r="R515" s="30">
        <v>22.39</v>
      </c>
    </row>
    <row r="516" spans="14:18" ht="15.75" customHeight="1" x14ac:dyDescent="0.2">
      <c r="N516" s="27" t="s">
        <v>61</v>
      </c>
      <c r="O516" s="27" t="s">
        <v>214</v>
      </c>
      <c r="P516" s="30">
        <v>2016</v>
      </c>
      <c r="Q516" s="30">
        <v>44</v>
      </c>
      <c r="R516" s="30">
        <v>23.29</v>
      </c>
    </row>
    <row r="517" spans="14:18" ht="15.75" customHeight="1" x14ac:dyDescent="0.2">
      <c r="N517" s="27" t="s">
        <v>61</v>
      </c>
      <c r="O517" s="27" t="s">
        <v>214</v>
      </c>
      <c r="P517" s="30">
        <v>2017</v>
      </c>
      <c r="Q517" s="30">
        <v>34</v>
      </c>
      <c r="R517" s="30">
        <v>20.62</v>
      </c>
    </row>
    <row r="518" spans="14:18" ht="15.75" customHeight="1" x14ac:dyDescent="0.2">
      <c r="N518" s="27" t="s">
        <v>61</v>
      </c>
      <c r="O518" s="27" t="s">
        <v>214</v>
      </c>
      <c r="P518" s="30">
        <v>2018</v>
      </c>
      <c r="Q518" s="30">
        <v>39</v>
      </c>
      <c r="R518" s="30">
        <v>22.79</v>
      </c>
    </row>
    <row r="519" spans="14:18" ht="15.75" customHeight="1" x14ac:dyDescent="0.2">
      <c r="N519" s="27" t="s">
        <v>61</v>
      </c>
      <c r="O519" s="27" t="s">
        <v>214</v>
      </c>
      <c r="P519" s="30">
        <v>2019</v>
      </c>
      <c r="Q519" s="30">
        <v>39</v>
      </c>
      <c r="R519" s="30">
        <v>24.74</v>
      </c>
    </row>
    <row r="520" spans="14:18" ht="15.75" customHeight="1" x14ac:dyDescent="0.2">
      <c r="N520" s="27" t="s">
        <v>61</v>
      </c>
      <c r="O520" s="27" t="s">
        <v>115</v>
      </c>
      <c r="P520" s="30">
        <v>2013</v>
      </c>
      <c r="Q520" s="30">
        <v>27</v>
      </c>
      <c r="R520" s="30">
        <v>15.92</v>
      </c>
    </row>
    <row r="521" spans="14:18" ht="15.75" customHeight="1" x14ac:dyDescent="0.2">
      <c r="N521" s="27" t="s">
        <v>61</v>
      </c>
      <c r="O521" s="27" t="s">
        <v>115</v>
      </c>
      <c r="P521" s="30">
        <v>2014</v>
      </c>
      <c r="Q521" s="30">
        <v>26</v>
      </c>
      <c r="R521" s="30">
        <v>16.079999999999998</v>
      </c>
    </row>
    <row r="522" spans="14:18" ht="15.75" customHeight="1" x14ac:dyDescent="0.2">
      <c r="N522" s="27" t="s">
        <v>61</v>
      </c>
      <c r="O522" s="27" t="s">
        <v>115</v>
      </c>
      <c r="P522" s="30">
        <v>2015</v>
      </c>
      <c r="Q522" s="30">
        <v>23</v>
      </c>
      <c r="R522" s="30">
        <v>15.94</v>
      </c>
    </row>
    <row r="523" spans="14:18" ht="15.75" customHeight="1" x14ac:dyDescent="0.2">
      <c r="N523" s="27" t="s">
        <v>61</v>
      </c>
      <c r="O523" s="27" t="s">
        <v>115</v>
      </c>
      <c r="P523" s="30">
        <v>2016</v>
      </c>
      <c r="Q523" s="30">
        <v>20</v>
      </c>
      <c r="R523" s="30">
        <v>15.88</v>
      </c>
    </row>
    <row r="524" spans="14:18" ht="15.75" customHeight="1" x14ac:dyDescent="0.2">
      <c r="N524" s="27" t="s">
        <v>61</v>
      </c>
      <c r="O524" s="27" t="s">
        <v>115</v>
      </c>
      <c r="P524" s="30">
        <v>2017</v>
      </c>
      <c r="Q524" s="30">
        <v>25</v>
      </c>
      <c r="R524" s="30">
        <v>17.43</v>
      </c>
    </row>
    <row r="525" spans="14:18" ht="15.75" customHeight="1" x14ac:dyDescent="0.2">
      <c r="N525" s="27" t="s">
        <v>61</v>
      </c>
      <c r="O525" s="27" t="s">
        <v>115</v>
      </c>
      <c r="P525" s="30">
        <v>2018</v>
      </c>
      <c r="Q525" s="30">
        <v>20</v>
      </c>
      <c r="R525" s="30">
        <v>15.56</v>
      </c>
    </row>
    <row r="526" spans="14:18" ht="15.75" customHeight="1" x14ac:dyDescent="0.2">
      <c r="N526" s="27" t="s">
        <v>61</v>
      </c>
      <c r="O526" s="27" t="s">
        <v>115</v>
      </c>
      <c r="P526" s="30">
        <v>2019</v>
      </c>
      <c r="Q526" s="30">
        <v>19</v>
      </c>
      <c r="R526" s="30">
        <v>16.059999999999999</v>
      </c>
    </row>
    <row r="527" spans="14:18" ht="15.75" customHeight="1" x14ac:dyDescent="0.2">
      <c r="N527" s="27" t="s">
        <v>61</v>
      </c>
      <c r="O527" s="27" t="s">
        <v>631</v>
      </c>
      <c r="P527" s="30">
        <v>2013</v>
      </c>
      <c r="Q527" s="30">
        <v>117</v>
      </c>
      <c r="R527" s="30">
        <v>34.44</v>
      </c>
    </row>
    <row r="528" spans="14:18" ht="15.75" customHeight="1" x14ac:dyDescent="0.2">
      <c r="N528" s="27" t="s">
        <v>61</v>
      </c>
      <c r="O528" s="27" t="s">
        <v>631</v>
      </c>
      <c r="P528" s="30">
        <v>2014</v>
      </c>
      <c r="Q528" s="30">
        <v>116</v>
      </c>
      <c r="R528" s="30">
        <v>35.369999999999997</v>
      </c>
    </row>
    <row r="529" spans="14:18" ht="15.75" customHeight="1" x14ac:dyDescent="0.2">
      <c r="N529" s="27" t="s">
        <v>61</v>
      </c>
      <c r="O529" s="27" t="s">
        <v>631</v>
      </c>
      <c r="P529" s="30">
        <v>2015</v>
      </c>
      <c r="Q529" s="30">
        <v>137</v>
      </c>
      <c r="R529" s="30">
        <v>40.61</v>
      </c>
    </row>
    <row r="530" spans="14:18" ht="15.75" customHeight="1" x14ac:dyDescent="0.2">
      <c r="N530" s="27" t="s">
        <v>61</v>
      </c>
      <c r="O530" s="27" t="s">
        <v>631</v>
      </c>
      <c r="P530" s="30">
        <v>2016</v>
      </c>
      <c r="Q530" s="30">
        <v>139</v>
      </c>
      <c r="R530" s="30">
        <v>44.77</v>
      </c>
    </row>
    <row r="531" spans="14:18" ht="15.75" customHeight="1" x14ac:dyDescent="0.2">
      <c r="N531" s="27" t="s">
        <v>61</v>
      </c>
      <c r="O531" s="27" t="s">
        <v>631</v>
      </c>
      <c r="P531" s="30">
        <v>2017</v>
      </c>
      <c r="Q531" s="30">
        <v>137</v>
      </c>
      <c r="R531" s="30">
        <v>42.94</v>
      </c>
    </row>
    <row r="532" spans="14:18" ht="15.75" customHeight="1" x14ac:dyDescent="0.2">
      <c r="N532" s="27" t="s">
        <v>61</v>
      </c>
      <c r="O532" s="27" t="s">
        <v>631</v>
      </c>
      <c r="P532" s="30">
        <v>2018</v>
      </c>
      <c r="Q532" s="30">
        <v>143</v>
      </c>
      <c r="R532" s="30">
        <v>46.03</v>
      </c>
    </row>
    <row r="533" spans="14:18" ht="15.75" customHeight="1" x14ac:dyDescent="0.2">
      <c r="N533" s="27" t="s">
        <v>61</v>
      </c>
      <c r="O533" s="27" t="s">
        <v>631</v>
      </c>
      <c r="P533" s="30">
        <v>2019</v>
      </c>
      <c r="Q533" s="30">
        <v>148</v>
      </c>
      <c r="R533" s="30">
        <v>49.1</v>
      </c>
    </row>
    <row r="534" spans="14:18" ht="15.75" customHeight="1" x14ac:dyDescent="0.2">
      <c r="N534" s="27" t="s">
        <v>55</v>
      </c>
      <c r="O534" s="27" t="s">
        <v>528</v>
      </c>
      <c r="P534" s="30">
        <v>2013</v>
      </c>
      <c r="Q534" s="30">
        <v>128</v>
      </c>
      <c r="R534" s="30">
        <v>37.36</v>
      </c>
    </row>
    <row r="535" spans="14:18" ht="15.75" customHeight="1" x14ac:dyDescent="0.2">
      <c r="N535" s="27" t="s">
        <v>55</v>
      </c>
      <c r="O535" s="27" t="s">
        <v>528</v>
      </c>
      <c r="P535" s="30">
        <v>2014</v>
      </c>
      <c r="Q535" s="30">
        <v>128</v>
      </c>
      <c r="R535" s="30">
        <v>37.07</v>
      </c>
    </row>
    <row r="536" spans="14:18" ht="15.75" customHeight="1" x14ac:dyDescent="0.2">
      <c r="N536" s="27" t="s">
        <v>55</v>
      </c>
      <c r="O536" s="27" t="s">
        <v>528</v>
      </c>
      <c r="P536" s="30">
        <v>2015</v>
      </c>
      <c r="Q536" s="30">
        <v>122</v>
      </c>
      <c r="R536" s="30">
        <v>37.44</v>
      </c>
    </row>
    <row r="537" spans="14:18" ht="15.75" customHeight="1" x14ac:dyDescent="0.2">
      <c r="N537" s="27" t="s">
        <v>55</v>
      </c>
      <c r="O537" s="27" t="s">
        <v>528</v>
      </c>
      <c r="P537" s="30">
        <v>2016</v>
      </c>
      <c r="Q537" s="30">
        <v>120</v>
      </c>
      <c r="R537" s="30">
        <v>37.75</v>
      </c>
    </row>
    <row r="538" spans="14:18" ht="15.75" customHeight="1" x14ac:dyDescent="0.2">
      <c r="N538" s="27" t="s">
        <v>55</v>
      </c>
      <c r="O538" s="27" t="s">
        <v>528</v>
      </c>
      <c r="P538" s="30">
        <v>2017</v>
      </c>
      <c r="Q538" s="30">
        <v>120</v>
      </c>
      <c r="R538" s="30">
        <v>39.46</v>
      </c>
    </row>
    <row r="539" spans="14:18" ht="15.75" customHeight="1" x14ac:dyDescent="0.2">
      <c r="N539" s="27" t="s">
        <v>55</v>
      </c>
      <c r="O539" s="27" t="s">
        <v>528</v>
      </c>
      <c r="P539" s="30">
        <v>2018</v>
      </c>
      <c r="Q539" s="30">
        <v>118</v>
      </c>
      <c r="R539" s="30">
        <v>37.28</v>
      </c>
    </row>
    <row r="540" spans="14:18" ht="15.75" customHeight="1" x14ac:dyDescent="0.2">
      <c r="N540" s="27" t="s">
        <v>55</v>
      </c>
      <c r="O540" s="27" t="s">
        <v>528</v>
      </c>
      <c r="P540" s="30">
        <v>2019</v>
      </c>
      <c r="Q540" s="30">
        <v>121</v>
      </c>
      <c r="R540" s="30">
        <v>36.549999999999997</v>
      </c>
    </row>
    <row r="541" spans="14:18" ht="15.75" customHeight="1" x14ac:dyDescent="0.2">
      <c r="N541" s="27" t="s">
        <v>55</v>
      </c>
      <c r="O541" s="27" t="s">
        <v>124</v>
      </c>
      <c r="P541" s="30">
        <v>2013</v>
      </c>
      <c r="Q541" s="30">
        <v>26</v>
      </c>
      <c r="R541" s="30">
        <v>15.24</v>
      </c>
    </row>
    <row r="542" spans="14:18" ht="15.75" customHeight="1" x14ac:dyDescent="0.2">
      <c r="N542" s="27" t="s">
        <v>55</v>
      </c>
      <c r="O542" s="27" t="s">
        <v>124</v>
      </c>
      <c r="P542" s="30">
        <v>2014</v>
      </c>
      <c r="Q542" s="30">
        <v>28</v>
      </c>
      <c r="R542" s="30">
        <v>16.91</v>
      </c>
    </row>
    <row r="543" spans="14:18" ht="15.75" customHeight="1" x14ac:dyDescent="0.2">
      <c r="N543" s="27" t="s">
        <v>55</v>
      </c>
      <c r="O543" s="27" t="s">
        <v>124</v>
      </c>
      <c r="P543" s="30">
        <v>2015</v>
      </c>
      <c r="Q543" s="30">
        <v>25</v>
      </c>
      <c r="R543" s="30">
        <v>17.03</v>
      </c>
    </row>
    <row r="544" spans="14:18" ht="15.75" customHeight="1" x14ac:dyDescent="0.2">
      <c r="N544" s="27" t="s">
        <v>55</v>
      </c>
      <c r="O544" s="27" t="s">
        <v>124</v>
      </c>
      <c r="P544" s="30">
        <v>2016</v>
      </c>
      <c r="Q544" s="30">
        <v>25</v>
      </c>
      <c r="R544" s="30">
        <v>17.84</v>
      </c>
    </row>
    <row r="545" spans="14:18" ht="15.75" customHeight="1" x14ac:dyDescent="0.2">
      <c r="N545" s="27" t="s">
        <v>55</v>
      </c>
      <c r="O545" s="27" t="s">
        <v>124</v>
      </c>
      <c r="P545" s="30">
        <v>2017</v>
      </c>
      <c r="Q545" s="30">
        <v>19</v>
      </c>
      <c r="R545" s="30">
        <v>16.02</v>
      </c>
    </row>
    <row r="546" spans="14:18" ht="15.75" customHeight="1" x14ac:dyDescent="0.2">
      <c r="N546" s="27" t="s">
        <v>55</v>
      </c>
      <c r="O546" s="27" t="s">
        <v>124</v>
      </c>
      <c r="P546" s="30">
        <v>2018</v>
      </c>
      <c r="Q546" s="30">
        <v>19</v>
      </c>
      <c r="R546" s="30">
        <v>15.46</v>
      </c>
    </row>
    <row r="547" spans="14:18" ht="15.75" customHeight="1" x14ac:dyDescent="0.2">
      <c r="N547" s="27" t="s">
        <v>55</v>
      </c>
      <c r="O547" s="27" t="s">
        <v>124</v>
      </c>
      <c r="P547" s="30">
        <v>2019</v>
      </c>
      <c r="Q547" s="30">
        <v>21</v>
      </c>
      <c r="R547" s="30">
        <v>16.55</v>
      </c>
    </row>
    <row r="548" spans="14:18" ht="15.75" customHeight="1" x14ac:dyDescent="0.2">
      <c r="N548" s="27" t="s">
        <v>55</v>
      </c>
      <c r="O548" s="27" t="s">
        <v>643</v>
      </c>
      <c r="P548" s="30">
        <v>2013</v>
      </c>
      <c r="Q548" s="30">
        <v>144</v>
      </c>
      <c r="R548" s="30">
        <v>42.01</v>
      </c>
    </row>
    <row r="549" spans="14:18" ht="15.75" customHeight="1" x14ac:dyDescent="0.2">
      <c r="N549" s="27" t="s">
        <v>55</v>
      </c>
      <c r="O549" s="27" t="s">
        <v>643</v>
      </c>
      <c r="P549" s="30">
        <v>2014</v>
      </c>
      <c r="Q549" s="30">
        <v>146</v>
      </c>
      <c r="R549" s="30">
        <v>42.58</v>
      </c>
    </row>
    <row r="550" spans="14:18" ht="15.75" customHeight="1" x14ac:dyDescent="0.2">
      <c r="N550" s="27" t="s">
        <v>55</v>
      </c>
      <c r="O550" s="27" t="s">
        <v>643</v>
      </c>
      <c r="P550" s="30">
        <v>2015</v>
      </c>
      <c r="Q550" s="30">
        <v>146</v>
      </c>
      <c r="R550" s="30">
        <v>42.95</v>
      </c>
    </row>
    <row r="551" spans="14:18" ht="15.75" customHeight="1" x14ac:dyDescent="0.2">
      <c r="N551" s="27" t="s">
        <v>55</v>
      </c>
      <c r="O551" s="27" t="s">
        <v>643</v>
      </c>
      <c r="P551" s="30">
        <v>2016</v>
      </c>
      <c r="Q551" s="30">
        <v>144</v>
      </c>
      <c r="R551" s="30">
        <v>45.94</v>
      </c>
    </row>
    <row r="552" spans="14:18" ht="15.75" customHeight="1" x14ac:dyDescent="0.2">
      <c r="N552" s="27" t="s">
        <v>55</v>
      </c>
      <c r="O552" s="27" t="s">
        <v>643</v>
      </c>
      <c r="P552" s="30">
        <v>2017</v>
      </c>
      <c r="Q552" s="30">
        <v>146</v>
      </c>
      <c r="R552" s="30">
        <v>48.36</v>
      </c>
    </row>
    <row r="553" spans="14:18" ht="15.75" customHeight="1" x14ac:dyDescent="0.2">
      <c r="N553" s="27" t="s">
        <v>55</v>
      </c>
      <c r="O553" s="27" t="s">
        <v>643</v>
      </c>
      <c r="P553" s="30">
        <v>2018</v>
      </c>
      <c r="Q553" s="30">
        <v>146</v>
      </c>
      <c r="R553" s="30">
        <v>48.62</v>
      </c>
    </row>
    <row r="554" spans="14:18" ht="15.75" customHeight="1" x14ac:dyDescent="0.2">
      <c r="N554" s="27" t="s">
        <v>55</v>
      </c>
      <c r="O554" s="27" t="s">
        <v>643</v>
      </c>
      <c r="P554" s="30">
        <v>2019</v>
      </c>
      <c r="Q554" s="30">
        <v>150</v>
      </c>
      <c r="R554" s="30">
        <v>50.74</v>
      </c>
    </row>
    <row r="555" spans="14:18" ht="15.75" customHeight="1" x14ac:dyDescent="0.2">
      <c r="N555" s="27" t="s">
        <v>55</v>
      </c>
      <c r="O555" s="27" t="s">
        <v>422</v>
      </c>
      <c r="P555" s="30">
        <v>2013</v>
      </c>
      <c r="Q555" s="30">
        <v>82</v>
      </c>
      <c r="R555" s="30">
        <v>28.42</v>
      </c>
    </row>
    <row r="556" spans="14:18" ht="15.75" customHeight="1" x14ac:dyDescent="0.2">
      <c r="N556" s="27" t="s">
        <v>55</v>
      </c>
      <c r="O556" s="27" t="s">
        <v>422</v>
      </c>
      <c r="P556" s="30">
        <v>2014</v>
      </c>
      <c r="Q556" s="30">
        <v>92</v>
      </c>
      <c r="R556" s="30">
        <v>30.73</v>
      </c>
    </row>
    <row r="557" spans="14:18" ht="15.75" customHeight="1" x14ac:dyDescent="0.2">
      <c r="N557" s="27" t="s">
        <v>55</v>
      </c>
      <c r="O557" s="27" t="s">
        <v>422</v>
      </c>
      <c r="P557" s="30">
        <v>2015</v>
      </c>
      <c r="Q557" s="30">
        <v>104</v>
      </c>
      <c r="R557" s="30">
        <v>32.65</v>
      </c>
    </row>
    <row r="558" spans="14:18" ht="15.75" customHeight="1" x14ac:dyDescent="0.2">
      <c r="N558" s="27" t="s">
        <v>55</v>
      </c>
      <c r="O558" s="27" t="s">
        <v>422</v>
      </c>
      <c r="P558" s="30">
        <v>2016</v>
      </c>
      <c r="Q558" s="30">
        <v>94</v>
      </c>
      <c r="R558" s="30">
        <v>30.73</v>
      </c>
    </row>
    <row r="559" spans="14:18" ht="15.75" customHeight="1" x14ac:dyDescent="0.2">
      <c r="N559" s="27" t="s">
        <v>55</v>
      </c>
      <c r="O559" s="27" t="s">
        <v>422</v>
      </c>
      <c r="P559" s="30">
        <v>2017</v>
      </c>
      <c r="Q559" s="30">
        <v>84</v>
      </c>
      <c r="R559" s="30">
        <v>30.73</v>
      </c>
    </row>
    <row r="560" spans="14:18" ht="15.75" customHeight="1" x14ac:dyDescent="0.2">
      <c r="N560" s="27" t="s">
        <v>55</v>
      </c>
      <c r="O560" s="27" t="s">
        <v>422</v>
      </c>
      <c r="P560" s="30">
        <v>2018</v>
      </c>
      <c r="Q560" s="30">
        <v>94</v>
      </c>
      <c r="R560" s="30">
        <v>30.73</v>
      </c>
    </row>
    <row r="561" spans="14:18" ht="15.75" customHeight="1" x14ac:dyDescent="0.2">
      <c r="N561" s="27" t="s">
        <v>55</v>
      </c>
      <c r="O561" s="27" t="s">
        <v>422</v>
      </c>
      <c r="P561" s="30">
        <v>2019</v>
      </c>
      <c r="Q561" s="30">
        <v>80</v>
      </c>
      <c r="R561" s="30">
        <v>29.81</v>
      </c>
    </row>
    <row r="562" spans="14:18" ht="15.75" customHeight="1" x14ac:dyDescent="0.2">
      <c r="N562" s="27" t="s">
        <v>55</v>
      </c>
      <c r="O562" s="27" t="s">
        <v>603</v>
      </c>
      <c r="P562" s="30">
        <v>2013</v>
      </c>
      <c r="Q562" s="30">
        <v>151</v>
      </c>
      <c r="R562" s="30">
        <v>44.71</v>
      </c>
    </row>
    <row r="563" spans="14:18" ht="15.75" customHeight="1" x14ac:dyDescent="0.2">
      <c r="N563" s="27" t="s">
        <v>55</v>
      </c>
      <c r="O563" s="27" t="s">
        <v>603</v>
      </c>
      <c r="P563" s="30">
        <v>2014</v>
      </c>
      <c r="Q563" s="30">
        <v>145</v>
      </c>
      <c r="R563" s="30">
        <v>41.43</v>
      </c>
    </row>
    <row r="564" spans="14:18" ht="15.75" customHeight="1" x14ac:dyDescent="0.2">
      <c r="N564" s="27" t="s">
        <v>55</v>
      </c>
      <c r="O564" s="27" t="s">
        <v>603</v>
      </c>
      <c r="P564" s="30">
        <v>2015</v>
      </c>
      <c r="Q564" s="30">
        <v>144</v>
      </c>
      <c r="R564" s="30">
        <v>42.08</v>
      </c>
    </row>
    <row r="565" spans="14:18" ht="15.75" customHeight="1" x14ac:dyDescent="0.2">
      <c r="N565" s="27" t="s">
        <v>55</v>
      </c>
      <c r="O565" s="27" t="s">
        <v>603</v>
      </c>
      <c r="P565" s="30">
        <v>2016</v>
      </c>
      <c r="Q565" s="30">
        <v>143</v>
      </c>
      <c r="R565" s="30">
        <v>45.48</v>
      </c>
    </row>
    <row r="566" spans="14:18" ht="15.75" customHeight="1" x14ac:dyDescent="0.2">
      <c r="N566" s="27" t="s">
        <v>55</v>
      </c>
      <c r="O566" s="27" t="s">
        <v>603</v>
      </c>
      <c r="P566" s="30">
        <v>2017</v>
      </c>
      <c r="Q566" s="30">
        <v>131</v>
      </c>
      <c r="R566" s="30">
        <v>41.82</v>
      </c>
    </row>
    <row r="567" spans="14:18" ht="15.75" customHeight="1" x14ac:dyDescent="0.2">
      <c r="N567" s="27" t="s">
        <v>55</v>
      </c>
      <c r="O567" s="27" t="s">
        <v>603</v>
      </c>
      <c r="P567" s="30">
        <v>2018</v>
      </c>
      <c r="Q567" s="30">
        <v>137</v>
      </c>
      <c r="R567" s="30">
        <v>43.15</v>
      </c>
    </row>
    <row r="568" spans="14:18" ht="15.75" customHeight="1" x14ac:dyDescent="0.2">
      <c r="N568" s="27" t="s">
        <v>55</v>
      </c>
      <c r="O568" s="27" t="s">
        <v>603</v>
      </c>
      <c r="P568" s="30">
        <v>2019</v>
      </c>
      <c r="Q568" s="30">
        <v>138</v>
      </c>
      <c r="R568" s="30">
        <v>44.92</v>
      </c>
    </row>
    <row r="569" spans="14:18" ht="15.75" customHeight="1" x14ac:dyDescent="0.2">
      <c r="N569" s="27" t="s">
        <v>55</v>
      </c>
      <c r="O569" s="27" t="s">
        <v>675</v>
      </c>
      <c r="P569" s="30">
        <v>2013</v>
      </c>
      <c r="Q569" s="30">
        <v>122</v>
      </c>
      <c r="R569" s="30">
        <v>35.450000000000003</v>
      </c>
    </row>
    <row r="570" spans="14:18" ht="15.75" customHeight="1" x14ac:dyDescent="0.2">
      <c r="N570" s="27" t="s">
        <v>55</v>
      </c>
      <c r="O570" s="27" t="s">
        <v>675</v>
      </c>
      <c r="P570" s="30">
        <v>2014</v>
      </c>
      <c r="Q570" s="30">
        <v>117</v>
      </c>
      <c r="R570" s="30">
        <v>35.450000000000003</v>
      </c>
    </row>
    <row r="571" spans="14:18" ht="15.75" customHeight="1" x14ac:dyDescent="0.2">
      <c r="N571" s="27" t="s">
        <v>55</v>
      </c>
      <c r="O571" s="27" t="s">
        <v>675</v>
      </c>
      <c r="P571" s="30">
        <v>2015</v>
      </c>
      <c r="Q571" s="30">
        <v>121</v>
      </c>
      <c r="R571" s="30">
        <v>36.76</v>
      </c>
    </row>
    <row r="572" spans="14:18" ht="15.75" customHeight="1" x14ac:dyDescent="0.2">
      <c r="N572" s="27" t="s">
        <v>55</v>
      </c>
      <c r="O572" s="27" t="s">
        <v>675</v>
      </c>
      <c r="P572" s="30">
        <v>2016</v>
      </c>
      <c r="Q572" s="30">
        <v>155</v>
      </c>
      <c r="R572" s="30">
        <v>53.85</v>
      </c>
    </row>
    <row r="573" spans="14:18" ht="15.75" customHeight="1" x14ac:dyDescent="0.2">
      <c r="N573" s="27" t="s">
        <v>55</v>
      </c>
      <c r="O573" s="27" t="s">
        <v>675</v>
      </c>
      <c r="P573" s="30">
        <v>2017</v>
      </c>
      <c r="Q573" s="30">
        <v>156</v>
      </c>
      <c r="R573" s="30">
        <v>53.72</v>
      </c>
    </row>
    <row r="574" spans="14:18" ht="15.75" customHeight="1" x14ac:dyDescent="0.2">
      <c r="N574" s="27" t="s">
        <v>55</v>
      </c>
      <c r="O574" s="27" t="s">
        <v>675</v>
      </c>
      <c r="P574" s="30">
        <v>2018</v>
      </c>
      <c r="Q574" s="30">
        <v>153</v>
      </c>
      <c r="R574" s="30">
        <v>51.48</v>
      </c>
    </row>
    <row r="575" spans="14:18" ht="15.75" customHeight="1" x14ac:dyDescent="0.2">
      <c r="N575" s="27" t="s">
        <v>55</v>
      </c>
      <c r="O575" s="27" t="s">
        <v>675</v>
      </c>
      <c r="P575" s="30">
        <v>2019</v>
      </c>
      <c r="Q575" s="30">
        <v>152</v>
      </c>
      <c r="R575" s="30">
        <v>51.48</v>
      </c>
    </row>
    <row r="576" spans="14:18" ht="15.75" customHeight="1" x14ac:dyDescent="0.2">
      <c r="N576" s="27" t="s">
        <v>55</v>
      </c>
      <c r="O576" s="27" t="s">
        <v>625</v>
      </c>
      <c r="P576" s="30">
        <v>2013</v>
      </c>
      <c r="Q576" s="30">
        <v>143</v>
      </c>
      <c r="R576" s="30">
        <v>41.81</v>
      </c>
    </row>
    <row r="577" spans="14:18" ht="15.75" customHeight="1" x14ac:dyDescent="0.2">
      <c r="N577" s="27" t="s">
        <v>55</v>
      </c>
      <c r="O577" s="27" t="s">
        <v>625</v>
      </c>
      <c r="P577" s="30">
        <v>2014</v>
      </c>
      <c r="Q577" s="30">
        <v>144</v>
      </c>
      <c r="R577" s="30">
        <v>40.97</v>
      </c>
    </row>
    <row r="578" spans="14:18" ht="15.75" customHeight="1" x14ac:dyDescent="0.2">
      <c r="N578" s="27" t="s">
        <v>55</v>
      </c>
      <c r="O578" s="27" t="s">
        <v>625</v>
      </c>
      <c r="P578" s="30">
        <v>2015</v>
      </c>
      <c r="Q578" s="30">
        <v>139</v>
      </c>
      <c r="R578" s="30">
        <v>40.99</v>
      </c>
    </row>
    <row r="579" spans="14:18" ht="15.75" customHeight="1" x14ac:dyDescent="0.2">
      <c r="N579" s="27" t="s">
        <v>55</v>
      </c>
      <c r="O579" s="27" t="s">
        <v>625</v>
      </c>
      <c r="P579" s="30">
        <v>2016</v>
      </c>
      <c r="Q579" s="30">
        <v>128</v>
      </c>
      <c r="R579" s="30">
        <v>40.700000000000003</v>
      </c>
    </row>
    <row r="580" spans="14:18" ht="15.75" customHeight="1" x14ac:dyDescent="0.2">
      <c r="N580" s="27" t="s">
        <v>55</v>
      </c>
      <c r="O580" s="27" t="s">
        <v>625</v>
      </c>
      <c r="P580" s="30">
        <v>2017</v>
      </c>
      <c r="Q580" s="30">
        <v>132</v>
      </c>
      <c r="R580" s="30">
        <v>42.07</v>
      </c>
    </row>
    <row r="581" spans="14:18" ht="15.75" customHeight="1" x14ac:dyDescent="0.2">
      <c r="N581" s="27" t="s">
        <v>55</v>
      </c>
      <c r="O581" s="27" t="s">
        <v>625</v>
      </c>
      <c r="P581" s="30">
        <v>2018</v>
      </c>
      <c r="Q581" s="30">
        <v>142</v>
      </c>
      <c r="R581" s="30">
        <v>45.9</v>
      </c>
    </row>
    <row r="582" spans="14:18" ht="15.75" customHeight="1" x14ac:dyDescent="0.2">
      <c r="N582" s="27" t="s">
        <v>55</v>
      </c>
      <c r="O582" s="27" t="s">
        <v>625</v>
      </c>
      <c r="P582" s="30">
        <v>2019</v>
      </c>
      <c r="Q582" s="30">
        <v>143</v>
      </c>
      <c r="R582" s="30">
        <v>45.9</v>
      </c>
    </row>
    <row r="583" spans="14:18" ht="15.75" customHeight="1" x14ac:dyDescent="0.2">
      <c r="N583" s="27" t="s">
        <v>55</v>
      </c>
      <c r="O583" s="27" t="s">
        <v>788</v>
      </c>
      <c r="P583" s="30">
        <v>2013</v>
      </c>
      <c r="Q583" s="30">
        <v>173</v>
      </c>
      <c r="R583" s="30">
        <v>73.069999999999993</v>
      </c>
    </row>
    <row r="584" spans="14:18" ht="15.75" customHeight="1" x14ac:dyDescent="0.2">
      <c r="N584" s="27" t="s">
        <v>55</v>
      </c>
      <c r="O584" s="27" t="s">
        <v>788</v>
      </c>
      <c r="P584" s="30">
        <v>2014</v>
      </c>
      <c r="Q584" s="30">
        <v>175</v>
      </c>
      <c r="R584" s="30">
        <v>72.91</v>
      </c>
    </row>
    <row r="585" spans="14:18" ht="15.75" customHeight="1" x14ac:dyDescent="0.2">
      <c r="N585" s="27" t="s">
        <v>55</v>
      </c>
      <c r="O585" s="27" t="s">
        <v>788</v>
      </c>
      <c r="P585" s="30">
        <v>2015</v>
      </c>
      <c r="Q585" s="30">
        <v>176</v>
      </c>
      <c r="R585" s="30">
        <v>73.55</v>
      </c>
    </row>
    <row r="586" spans="14:18" ht="15.75" customHeight="1" x14ac:dyDescent="0.2">
      <c r="N586" s="27" t="s">
        <v>55</v>
      </c>
      <c r="O586" s="27" t="s">
        <v>788</v>
      </c>
      <c r="P586" s="30">
        <v>2016</v>
      </c>
      <c r="Q586" s="30">
        <v>176</v>
      </c>
      <c r="R586" s="30">
        <v>80.959999999999994</v>
      </c>
    </row>
    <row r="587" spans="14:18" ht="15.75" customHeight="1" x14ac:dyDescent="0.2">
      <c r="N587" s="27" t="s">
        <v>55</v>
      </c>
      <c r="O587" s="27" t="s">
        <v>788</v>
      </c>
      <c r="P587" s="30">
        <v>2017</v>
      </c>
      <c r="Q587" s="30">
        <v>176</v>
      </c>
      <c r="R587" s="30">
        <v>77.66</v>
      </c>
    </row>
    <row r="588" spans="14:18" ht="15.75" customHeight="1" x14ac:dyDescent="0.2">
      <c r="N588" s="27" t="s">
        <v>55</v>
      </c>
      <c r="O588" s="27" t="s">
        <v>788</v>
      </c>
      <c r="P588" s="30">
        <v>2018</v>
      </c>
      <c r="Q588" s="30">
        <v>176</v>
      </c>
      <c r="R588" s="30">
        <v>78.290000000000006</v>
      </c>
    </row>
    <row r="589" spans="14:18" ht="15.75" customHeight="1" x14ac:dyDescent="0.2">
      <c r="N589" s="27" t="s">
        <v>55</v>
      </c>
      <c r="O589" s="27" t="s">
        <v>788</v>
      </c>
      <c r="P589" s="30">
        <v>2019</v>
      </c>
      <c r="Q589" s="30">
        <v>177</v>
      </c>
      <c r="R589" s="30">
        <v>78.92</v>
      </c>
    </row>
    <row r="590" spans="14:18" ht="15.75" customHeight="1" x14ac:dyDescent="0.2">
      <c r="N590" s="27" t="s">
        <v>55</v>
      </c>
      <c r="O590" s="27" t="s">
        <v>806</v>
      </c>
      <c r="P590" s="30">
        <v>2013</v>
      </c>
      <c r="Q590" s="30">
        <v>178</v>
      </c>
      <c r="R590" s="30">
        <v>83.9</v>
      </c>
    </row>
    <row r="591" spans="14:18" ht="15.75" customHeight="1" x14ac:dyDescent="0.2">
      <c r="N591" s="27" t="s">
        <v>55</v>
      </c>
      <c r="O591" s="27" t="s">
        <v>806</v>
      </c>
      <c r="P591" s="30">
        <v>2014</v>
      </c>
      <c r="Q591" s="30">
        <v>179</v>
      </c>
      <c r="R591" s="30">
        <v>81.96</v>
      </c>
    </row>
    <row r="592" spans="14:18" ht="15.75" customHeight="1" x14ac:dyDescent="0.2">
      <c r="N592" s="27" t="s">
        <v>55</v>
      </c>
      <c r="O592" s="27" t="s">
        <v>806</v>
      </c>
      <c r="P592" s="30">
        <v>2015</v>
      </c>
      <c r="Q592" s="30">
        <v>179</v>
      </c>
      <c r="R592" s="30">
        <v>83.25</v>
      </c>
    </row>
    <row r="593" spans="14:18" ht="15.75" customHeight="1" x14ac:dyDescent="0.2">
      <c r="N593" s="27" t="s">
        <v>55</v>
      </c>
      <c r="O593" s="27" t="s">
        <v>806</v>
      </c>
      <c r="P593" s="30">
        <v>2016</v>
      </c>
      <c r="Q593" s="30">
        <v>179</v>
      </c>
      <c r="R593" s="30">
        <v>83.76</v>
      </c>
    </row>
    <row r="594" spans="14:18" ht="15.75" customHeight="1" x14ac:dyDescent="0.2">
      <c r="N594" s="27" t="s">
        <v>55</v>
      </c>
      <c r="O594" s="27" t="s">
        <v>806</v>
      </c>
      <c r="P594" s="30">
        <v>2017</v>
      </c>
      <c r="Q594" s="30">
        <v>180</v>
      </c>
      <c r="R594" s="30">
        <v>84.98</v>
      </c>
    </row>
    <row r="595" spans="14:18" ht="15.75" customHeight="1" x14ac:dyDescent="0.2">
      <c r="N595" s="27" t="s">
        <v>55</v>
      </c>
      <c r="O595" s="27" t="s">
        <v>806</v>
      </c>
      <c r="P595" s="30">
        <v>2018</v>
      </c>
      <c r="Q595" s="30">
        <v>180</v>
      </c>
      <c r="R595" s="30">
        <v>88.87</v>
      </c>
    </row>
    <row r="596" spans="14:18" ht="15.75" customHeight="1" x14ac:dyDescent="0.2">
      <c r="N596" s="27" t="s">
        <v>55</v>
      </c>
      <c r="O596" s="27" t="s">
        <v>806</v>
      </c>
      <c r="P596" s="30">
        <v>2019</v>
      </c>
      <c r="Q596" s="30">
        <v>179</v>
      </c>
      <c r="R596" s="30">
        <v>83.4</v>
      </c>
    </row>
    <row r="597" spans="14:18" ht="15.75" customHeight="1" x14ac:dyDescent="0.2">
      <c r="N597" s="27" t="s">
        <v>55</v>
      </c>
      <c r="O597" s="27" t="s">
        <v>228</v>
      </c>
      <c r="P597" s="30">
        <v>2013</v>
      </c>
      <c r="Q597" s="30">
        <v>50</v>
      </c>
      <c r="R597" s="30">
        <v>24.48</v>
      </c>
    </row>
    <row r="598" spans="14:18" ht="15.75" customHeight="1" x14ac:dyDescent="0.2">
      <c r="N598" s="27" t="s">
        <v>55</v>
      </c>
      <c r="O598" s="27" t="s">
        <v>228</v>
      </c>
      <c r="P598" s="30">
        <v>2014</v>
      </c>
      <c r="Q598" s="30">
        <v>57</v>
      </c>
      <c r="R598" s="30">
        <v>25.66</v>
      </c>
    </row>
    <row r="599" spans="14:18" ht="15.75" customHeight="1" x14ac:dyDescent="0.2">
      <c r="N599" s="27" t="s">
        <v>55</v>
      </c>
      <c r="O599" s="27" t="s">
        <v>228</v>
      </c>
      <c r="P599" s="30">
        <v>2015</v>
      </c>
      <c r="Q599" s="30">
        <v>60</v>
      </c>
      <c r="R599" s="30">
        <v>26.55</v>
      </c>
    </row>
    <row r="600" spans="14:18" ht="15.75" customHeight="1" x14ac:dyDescent="0.2">
      <c r="N600" s="27" t="s">
        <v>55</v>
      </c>
      <c r="O600" s="27" t="s">
        <v>228</v>
      </c>
      <c r="P600" s="30">
        <v>2016</v>
      </c>
      <c r="Q600" s="30">
        <v>70</v>
      </c>
      <c r="R600" s="30">
        <v>28.58</v>
      </c>
    </row>
    <row r="601" spans="14:18" ht="15.75" customHeight="1" x14ac:dyDescent="0.2">
      <c r="N601" s="27" t="s">
        <v>55</v>
      </c>
      <c r="O601" s="27" t="s">
        <v>228</v>
      </c>
      <c r="P601" s="30">
        <v>2017</v>
      </c>
      <c r="Q601" s="30">
        <v>63</v>
      </c>
      <c r="R601" s="30">
        <v>27.61</v>
      </c>
    </row>
    <row r="602" spans="14:18" ht="15.75" customHeight="1" x14ac:dyDescent="0.2">
      <c r="N602" s="27" t="s">
        <v>55</v>
      </c>
      <c r="O602" s="27" t="s">
        <v>228</v>
      </c>
      <c r="P602" s="30">
        <v>2018</v>
      </c>
      <c r="Q602" s="30">
        <v>43</v>
      </c>
      <c r="R602" s="30">
        <v>23.51</v>
      </c>
    </row>
    <row r="603" spans="14:18" ht="15.75" customHeight="1" x14ac:dyDescent="0.2">
      <c r="N603" s="27" t="s">
        <v>55</v>
      </c>
      <c r="O603" s="27" t="s">
        <v>228</v>
      </c>
      <c r="P603" s="30">
        <v>2019</v>
      </c>
      <c r="Q603" s="30">
        <v>41</v>
      </c>
      <c r="R603" s="30">
        <v>24.94</v>
      </c>
    </row>
    <row r="604" spans="14:18" ht="15.75" customHeight="1" x14ac:dyDescent="0.2">
      <c r="N604" s="27" t="s">
        <v>55</v>
      </c>
      <c r="O604" s="27" t="s">
        <v>275</v>
      </c>
      <c r="P604" s="30">
        <v>2013</v>
      </c>
      <c r="Q604" s="30">
        <v>107</v>
      </c>
      <c r="R604" s="30">
        <v>32.69</v>
      </c>
    </row>
    <row r="605" spans="14:18" ht="15.75" customHeight="1" x14ac:dyDescent="0.2">
      <c r="N605" s="27" t="s">
        <v>55</v>
      </c>
      <c r="O605" s="27" t="s">
        <v>275</v>
      </c>
      <c r="P605" s="30">
        <v>2014</v>
      </c>
      <c r="Q605" s="30">
        <v>107</v>
      </c>
      <c r="R605" s="30">
        <v>32.57</v>
      </c>
    </row>
    <row r="606" spans="14:18" ht="15.75" customHeight="1" x14ac:dyDescent="0.2">
      <c r="N606" s="27" t="s">
        <v>55</v>
      </c>
      <c r="O606" s="27" t="s">
        <v>275</v>
      </c>
      <c r="P606" s="30">
        <v>2015</v>
      </c>
      <c r="Q606" s="30">
        <v>93</v>
      </c>
      <c r="R606" s="30">
        <v>31.28</v>
      </c>
    </row>
    <row r="607" spans="14:18" ht="15.75" customHeight="1" x14ac:dyDescent="0.2">
      <c r="N607" s="27" t="s">
        <v>55</v>
      </c>
      <c r="O607" s="27" t="s">
        <v>275</v>
      </c>
      <c r="P607" s="30">
        <v>2016</v>
      </c>
      <c r="Q607" s="30">
        <v>80</v>
      </c>
      <c r="R607" s="30">
        <v>29.37</v>
      </c>
    </row>
    <row r="608" spans="14:18" ht="15.75" customHeight="1" x14ac:dyDescent="0.2">
      <c r="N608" s="27" t="s">
        <v>55</v>
      </c>
      <c r="O608" s="27" t="s">
        <v>275</v>
      </c>
      <c r="P608" s="30">
        <v>2017</v>
      </c>
      <c r="Q608" s="30">
        <v>67</v>
      </c>
      <c r="R608" s="30">
        <v>28.64</v>
      </c>
    </row>
    <row r="609" spans="14:18" ht="15.75" customHeight="1" x14ac:dyDescent="0.2">
      <c r="N609" s="27" t="s">
        <v>55</v>
      </c>
      <c r="O609" s="27" t="s">
        <v>275</v>
      </c>
      <c r="P609" s="30">
        <v>2018</v>
      </c>
      <c r="Q609" s="30">
        <v>57</v>
      </c>
      <c r="R609" s="30">
        <v>26.55</v>
      </c>
    </row>
    <row r="610" spans="14:18" ht="15.75" customHeight="1" x14ac:dyDescent="0.2">
      <c r="N610" s="27" t="s">
        <v>55</v>
      </c>
      <c r="O610" s="27" t="s">
        <v>275</v>
      </c>
      <c r="P610" s="30">
        <v>2019</v>
      </c>
      <c r="Q610" s="30">
        <v>52</v>
      </c>
      <c r="R610" s="30">
        <v>27.18</v>
      </c>
    </row>
    <row r="611" spans="14:18" ht="15.75" customHeight="1" x14ac:dyDescent="0.2">
      <c r="N611" s="27" t="s">
        <v>55</v>
      </c>
      <c r="O611" s="27" t="s">
        <v>328</v>
      </c>
      <c r="P611" s="30">
        <v>2013</v>
      </c>
      <c r="Q611" s="30">
        <v>58</v>
      </c>
      <c r="R611" s="30">
        <v>26.16</v>
      </c>
    </row>
    <row r="612" spans="14:18" ht="15.75" customHeight="1" x14ac:dyDescent="0.2">
      <c r="N612" s="27" t="s">
        <v>55</v>
      </c>
      <c r="O612" s="27" t="s">
        <v>328</v>
      </c>
      <c r="P612" s="30">
        <v>2014</v>
      </c>
      <c r="Q612" s="30">
        <v>61</v>
      </c>
      <c r="R612" s="30">
        <v>26.55</v>
      </c>
    </row>
    <row r="613" spans="14:18" ht="15.75" customHeight="1" x14ac:dyDescent="0.2">
      <c r="N613" s="27" t="s">
        <v>55</v>
      </c>
      <c r="O613" s="27" t="s">
        <v>328</v>
      </c>
      <c r="P613" s="30">
        <v>2015</v>
      </c>
      <c r="Q613" s="30">
        <v>70</v>
      </c>
      <c r="R613" s="30">
        <v>27.76</v>
      </c>
    </row>
    <row r="614" spans="14:18" ht="15.75" customHeight="1" x14ac:dyDescent="0.2">
      <c r="N614" s="27" t="s">
        <v>55</v>
      </c>
      <c r="O614" s="27" t="s">
        <v>328</v>
      </c>
      <c r="P614" s="30">
        <v>2016</v>
      </c>
      <c r="Q614" s="30">
        <v>69</v>
      </c>
      <c r="R614" s="30">
        <v>28.5</v>
      </c>
    </row>
    <row r="615" spans="14:18" ht="15.75" customHeight="1" x14ac:dyDescent="0.2">
      <c r="N615" s="27" t="s">
        <v>55</v>
      </c>
      <c r="O615" s="27" t="s">
        <v>328</v>
      </c>
      <c r="P615" s="30">
        <v>2017</v>
      </c>
      <c r="Q615" s="30">
        <v>73</v>
      </c>
      <c r="R615" s="30">
        <v>29.46</v>
      </c>
    </row>
    <row r="616" spans="14:18" ht="15.75" customHeight="1" x14ac:dyDescent="0.2">
      <c r="N616" s="27" t="s">
        <v>55</v>
      </c>
      <c r="O616" s="27" t="s">
        <v>328</v>
      </c>
      <c r="P616" s="30">
        <v>2018</v>
      </c>
      <c r="Q616" s="30">
        <v>70</v>
      </c>
      <c r="R616" s="30">
        <v>29.04</v>
      </c>
    </row>
    <row r="617" spans="14:18" ht="15.75" customHeight="1" x14ac:dyDescent="0.2">
      <c r="N617" s="27" t="s">
        <v>55</v>
      </c>
      <c r="O617" s="27" t="s">
        <v>328</v>
      </c>
      <c r="P617" s="30">
        <v>2019</v>
      </c>
      <c r="Q617" s="30">
        <v>73</v>
      </c>
      <c r="R617" s="30">
        <v>29.65</v>
      </c>
    </row>
    <row r="618" spans="14:18" ht="15.75" customHeight="1" x14ac:dyDescent="0.2">
      <c r="N618" s="27" t="s">
        <v>55</v>
      </c>
      <c r="O618" s="27" t="s">
        <v>609</v>
      </c>
      <c r="P618" s="30">
        <v>2013</v>
      </c>
      <c r="Q618" s="30">
        <v>140</v>
      </c>
      <c r="R618" s="30">
        <v>41.22</v>
      </c>
    </row>
    <row r="619" spans="14:18" ht="15.75" customHeight="1" x14ac:dyDescent="0.2">
      <c r="N619" s="27" t="s">
        <v>55</v>
      </c>
      <c r="O619" s="27" t="s">
        <v>609</v>
      </c>
      <c r="P619" s="30">
        <v>2014</v>
      </c>
      <c r="Q619" s="30">
        <v>140</v>
      </c>
      <c r="R619" s="30">
        <v>40.340000000000003</v>
      </c>
    </row>
    <row r="620" spans="14:18" ht="15.75" customHeight="1" x14ac:dyDescent="0.2">
      <c r="N620" s="27" t="s">
        <v>55</v>
      </c>
      <c r="O620" s="27" t="s">
        <v>609</v>
      </c>
      <c r="P620" s="30">
        <v>2015</v>
      </c>
      <c r="Q620" s="30">
        <v>136</v>
      </c>
      <c r="R620" s="30">
        <v>40.49</v>
      </c>
    </row>
    <row r="621" spans="14:18" ht="15.75" customHeight="1" x14ac:dyDescent="0.2">
      <c r="N621" s="27" t="s">
        <v>55</v>
      </c>
      <c r="O621" s="27" t="s">
        <v>609</v>
      </c>
      <c r="P621" s="30">
        <v>2016</v>
      </c>
      <c r="Q621" s="30">
        <v>133</v>
      </c>
      <c r="R621" s="30">
        <v>43.17</v>
      </c>
    </row>
    <row r="622" spans="14:18" ht="15.75" customHeight="1" x14ac:dyDescent="0.2">
      <c r="N622" s="27" t="s">
        <v>55</v>
      </c>
      <c r="O622" s="27" t="s">
        <v>609</v>
      </c>
      <c r="P622" s="30">
        <v>2017</v>
      </c>
      <c r="Q622" s="30">
        <v>136</v>
      </c>
      <c r="R622" s="30">
        <v>42.94</v>
      </c>
    </row>
    <row r="623" spans="14:18" ht="15.75" customHeight="1" x14ac:dyDescent="0.2">
      <c r="N623" s="27" t="s">
        <v>55</v>
      </c>
      <c r="O623" s="27" t="s">
        <v>609</v>
      </c>
      <c r="P623" s="30">
        <v>2018</v>
      </c>
      <c r="Q623" s="30">
        <v>138</v>
      </c>
      <c r="R623" s="30">
        <v>43.24</v>
      </c>
    </row>
    <row r="624" spans="14:18" ht="15.75" customHeight="1" x14ac:dyDescent="0.2">
      <c r="N624" s="27" t="s">
        <v>55</v>
      </c>
      <c r="O624" s="27" t="s">
        <v>609</v>
      </c>
      <c r="P624" s="30">
        <v>2019</v>
      </c>
      <c r="Q624" s="30">
        <v>140</v>
      </c>
      <c r="R624" s="30">
        <v>45.67</v>
      </c>
    </row>
    <row r="625" spans="14:18" ht="15.75" customHeight="1" x14ac:dyDescent="0.2">
      <c r="N625" s="27" t="s">
        <v>55</v>
      </c>
      <c r="O625" s="27" t="s">
        <v>548</v>
      </c>
      <c r="P625" s="30">
        <v>2013</v>
      </c>
      <c r="Q625" s="30">
        <v>139</v>
      </c>
      <c r="R625" s="30">
        <v>41.05</v>
      </c>
    </row>
    <row r="626" spans="14:18" ht="15.75" customHeight="1" x14ac:dyDescent="0.2">
      <c r="N626" s="27" t="s">
        <v>55</v>
      </c>
      <c r="O626" s="27" t="s">
        <v>548</v>
      </c>
      <c r="P626" s="30">
        <v>2014</v>
      </c>
      <c r="Q626" s="30">
        <v>132</v>
      </c>
      <c r="R626" s="30">
        <v>38.15</v>
      </c>
    </row>
    <row r="627" spans="14:18" ht="15.75" customHeight="1" x14ac:dyDescent="0.2">
      <c r="N627" s="27" t="s">
        <v>55</v>
      </c>
      <c r="O627" s="27" t="s">
        <v>548</v>
      </c>
      <c r="P627" s="30">
        <v>2015</v>
      </c>
      <c r="Q627" s="30">
        <v>138</v>
      </c>
      <c r="R627" s="30">
        <v>40.75</v>
      </c>
    </row>
    <row r="628" spans="14:18" ht="15.75" customHeight="1" x14ac:dyDescent="0.2">
      <c r="N628" s="27" t="s">
        <v>55</v>
      </c>
      <c r="O628" s="27" t="s">
        <v>548</v>
      </c>
      <c r="P628" s="30">
        <v>2016</v>
      </c>
      <c r="Q628" s="30">
        <v>130</v>
      </c>
      <c r="R628" s="30">
        <v>41.72</v>
      </c>
    </row>
    <row r="629" spans="14:18" ht="15.75" customHeight="1" x14ac:dyDescent="0.2">
      <c r="N629" s="27" t="s">
        <v>55</v>
      </c>
      <c r="O629" s="27" t="s">
        <v>548</v>
      </c>
      <c r="P629" s="30">
        <v>2017</v>
      </c>
      <c r="Q629" s="30">
        <v>124</v>
      </c>
      <c r="R629" s="30">
        <v>39.93</v>
      </c>
    </row>
    <row r="630" spans="14:18" ht="15.75" customHeight="1" x14ac:dyDescent="0.2">
      <c r="N630" s="27" t="s">
        <v>55</v>
      </c>
      <c r="O630" s="27" t="s">
        <v>548</v>
      </c>
      <c r="P630" s="30">
        <v>2018</v>
      </c>
      <c r="Q630" s="30">
        <v>124</v>
      </c>
      <c r="R630" s="30">
        <v>39.68</v>
      </c>
    </row>
    <row r="631" spans="14:18" ht="15.75" customHeight="1" x14ac:dyDescent="0.2">
      <c r="N631" s="27" t="s">
        <v>55</v>
      </c>
      <c r="O631" s="27" t="s">
        <v>548</v>
      </c>
      <c r="P631" s="30">
        <v>2019</v>
      </c>
      <c r="Q631" s="30">
        <v>124</v>
      </c>
      <c r="R631" s="30">
        <v>36.770000000000003</v>
      </c>
    </row>
    <row r="632" spans="14:18" ht="15.75" customHeight="1" x14ac:dyDescent="0.2">
      <c r="N632" s="27" t="s">
        <v>55</v>
      </c>
      <c r="O632" s="27" t="s">
        <v>312</v>
      </c>
      <c r="P632" s="30">
        <v>2013</v>
      </c>
      <c r="Q632" s="30">
        <v>53</v>
      </c>
      <c r="R632" s="30">
        <v>25.17</v>
      </c>
    </row>
    <row r="633" spans="14:18" ht="15.75" customHeight="1" x14ac:dyDescent="0.2">
      <c r="N633" s="27" t="s">
        <v>55</v>
      </c>
      <c r="O633" s="27" t="s">
        <v>312</v>
      </c>
      <c r="P633" s="30">
        <v>2014</v>
      </c>
      <c r="Q633" s="30">
        <v>59</v>
      </c>
      <c r="R633" s="30">
        <v>26.02</v>
      </c>
    </row>
    <row r="634" spans="14:18" ht="15.75" customHeight="1" x14ac:dyDescent="0.2">
      <c r="N634" s="27" t="s">
        <v>55</v>
      </c>
      <c r="O634" s="27" t="s">
        <v>312</v>
      </c>
      <c r="P634" s="30">
        <v>2015</v>
      </c>
      <c r="Q634" s="30">
        <v>61</v>
      </c>
      <c r="R634" s="30">
        <v>26.95</v>
      </c>
    </row>
    <row r="635" spans="14:18" ht="15.75" customHeight="1" x14ac:dyDescent="0.2">
      <c r="N635" s="27" t="s">
        <v>55</v>
      </c>
      <c r="O635" s="27" t="s">
        <v>312</v>
      </c>
      <c r="P635" s="30">
        <v>2016</v>
      </c>
      <c r="Q635" s="30">
        <v>72</v>
      </c>
      <c r="R635" s="30">
        <v>28.67</v>
      </c>
    </row>
    <row r="636" spans="14:18" ht="15.75" customHeight="1" x14ac:dyDescent="0.2">
      <c r="N636" s="27" t="s">
        <v>55</v>
      </c>
      <c r="O636" s="27" t="s">
        <v>312</v>
      </c>
      <c r="P636" s="30">
        <v>2017</v>
      </c>
      <c r="Q636" s="30">
        <v>72</v>
      </c>
      <c r="R636" s="30">
        <v>29.44</v>
      </c>
    </row>
    <row r="637" spans="14:18" ht="15.75" customHeight="1" x14ac:dyDescent="0.2">
      <c r="N637" s="27" t="s">
        <v>55</v>
      </c>
      <c r="O637" s="27" t="s">
        <v>312</v>
      </c>
      <c r="P637" s="30">
        <v>2018</v>
      </c>
      <c r="Q637" s="30">
        <v>67</v>
      </c>
      <c r="R637" s="30">
        <v>28.64</v>
      </c>
    </row>
    <row r="638" spans="14:18" ht="15.75" customHeight="1" x14ac:dyDescent="0.2">
      <c r="N638" s="27" t="s">
        <v>55</v>
      </c>
      <c r="O638" s="27" t="s">
        <v>312</v>
      </c>
      <c r="P638" s="30">
        <v>2019</v>
      </c>
      <c r="Q638" s="30">
        <v>67</v>
      </c>
      <c r="R638" s="30">
        <v>29.36</v>
      </c>
    </row>
    <row r="639" spans="14:18" ht="15.75" customHeight="1" x14ac:dyDescent="0.2">
      <c r="N639" s="27" t="s">
        <v>55</v>
      </c>
      <c r="O639" s="27" t="s">
        <v>763</v>
      </c>
      <c r="P639" s="30">
        <v>2013</v>
      </c>
      <c r="Q639" s="30">
        <v>168</v>
      </c>
      <c r="R639" s="30">
        <v>67.989999999999995</v>
      </c>
    </row>
    <row r="640" spans="14:18" ht="15.75" customHeight="1" x14ac:dyDescent="0.2">
      <c r="N640" s="27" t="s">
        <v>55</v>
      </c>
      <c r="O640" s="27" t="s">
        <v>763</v>
      </c>
      <c r="P640" s="30">
        <v>2014</v>
      </c>
      <c r="Q640" s="30">
        <v>171</v>
      </c>
      <c r="R640" s="30">
        <v>71.22</v>
      </c>
    </row>
    <row r="641" spans="14:18" ht="15.75" customHeight="1" x14ac:dyDescent="0.2">
      <c r="N641" s="27" t="s">
        <v>55</v>
      </c>
      <c r="O641" s="27" t="s">
        <v>763</v>
      </c>
      <c r="P641" s="30">
        <v>2015</v>
      </c>
      <c r="Q641" s="30">
        <v>171</v>
      </c>
      <c r="R641" s="30">
        <v>71.25</v>
      </c>
    </row>
    <row r="642" spans="14:18" ht="15.75" customHeight="1" x14ac:dyDescent="0.2">
      <c r="N642" s="27" t="s">
        <v>55</v>
      </c>
      <c r="O642" s="27" t="s">
        <v>763</v>
      </c>
      <c r="P642" s="30">
        <v>2016</v>
      </c>
      <c r="Q642" s="30">
        <v>173</v>
      </c>
      <c r="R642" s="30">
        <v>71.58</v>
      </c>
    </row>
    <row r="643" spans="14:18" ht="15.75" customHeight="1" x14ac:dyDescent="0.2">
      <c r="N643" s="27" t="s">
        <v>55</v>
      </c>
      <c r="O643" s="27" t="s">
        <v>763</v>
      </c>
      <c r="P643" s="30">
        <v>2017</v>
      </c>
      <c r="Q643" s="30">
        <v>170</v>
      </c>
      <c r="R643" s="30">
        <v>66.41</v>
      </c>
    </row>
    <row r="644" spans="14:18" ht="15.75" customHeight="1" x14ac:dyDescent="0.2">
      <c r="N644" s="27" t="s">
        <v>55</v>
      </c>
      <c r="O644" s="27" t="s">
        <v>763</v>
      </c>
      <c r="P644" s="30">
        <v>2018</v>
      </c>
      <c r="Q644" s="30">
        <v>170</v>
      </c>
      <c r="R644" s="30">
        <v>66.41</v>
      </c>
    </row>
    <row r="645" spans="14:18" ht="15.75" customHeight="1" x14ac:dyDescent="0.2">
      <c r="N645" s="27" t="s">
        <v>55</v>
      </c>
      <c r="O645" s="27" t="s">
        <v>763</v>
      </c>
      <c r="P645" s="30">
        <v>2019</v>
      </c>
      <c r="Q645" s="30">
        <v>171</v>
      </c>
      <c r="R645" s="30">
        <v>64.489999999999995</v>
      </c>
    </row>
    <row r="646" spans="14:18" ht="15.75" customHeight="1" x14ac:dyDescent="0.2">
      <c r="N646" s="27" t="s">
        <v>55</v>
      </c>
      <c r="O646" s="27" t="s">
        <v>639</v>
      </c>
      <c r="P646" s="30">
        <v>2013</v>
      </c>
      <c r="Q646" s="30">
        <v>145</v>
      </c>
      <c r="R646" s="30">
        <v>42.73</v>
      </c>
    </row>
    <row r="647" spans="14:18" ht="15.75" customHeight="1" x14ac:dyDescent="0.2">
      <c r="N647" s="27" t="s">
        <v>55</v>
      </c>
      <c r="O647" s="27" t="s">
        <v>639</v>
      </c>
      <c r="P647" s="30">
        <v>2014</v>
      </c>
      <c r="Q647" s="30">
        <v>147</v>
      </c>
      <c r="R647" s="30">
        <v>42.73</v>
      </c>
    </row>
    <row r="648" spans="14:18" ht="15.75" customHeight="1" x14ac:dyDescent="0.2">
      <c r="N648" s="27" t="s">
        <v>55</v>
      </c>
      <c r="O648" s="27" t="s">
        <v>639</v>
      </c>
      <c r="P648" s="30">
        <v>2015</v>
      </c>
      <c r="Q648" s="30">
        <v>147</v>
      </c>
      <c r="R648" s="30">
        <v>43.29</v>
      </c>
    </row>
    <row r="649" spans="14:18" ht="15.75" customHeight="1" x14ac:dyDescent="0.2">
      <c r="N649" s="27" t="s">
        <v>55</v>
      </c>
      <c r="O649" s="27" t="s">
        <v>639</v>
      </c>
      <c r="P649" s="30">
        <v>2016</v>
      </c>
      <c r="Q649" s="30">
        <v>146</v>
      </c>
      <c r="R649" s="30">
        <v>46.57</v>
      </c>
    </row>
    <row r="650" spans="14:18" ht="15.75" customHeight="1" x14ac:dyDescent="0.2">
      <c r="N650" s="27" t="s">
        <v>55</v>
      </c>
      <c r="O650" s="27" t="s">
        <v>639</v>
      </c>
      <c r="P650" s="30">
        <v>2017</v>
      </c>
      <c r="Q650" s="30">
        <v>144</v>
      </c>
      <c r="R650" s="30">
        <v>46.89</v>
      </c>
    </row>
    <row r="651" spans="14:18" ht="15.75" customHeight="1" x14ac:dyDescent="0.2">
      <c r="N651" s="27" t="s">
        <v>55</v>
      </c>
      <c r="O651" s="27" t="s">
        <v>639</v>
      </c>
      <c r="P651" s="30">
        <v>2018</v>
      </c>
      <c r="Q651" s="30">
        <v>145</v>
      </c>
      <c r="R651" s="30">
        <v>47.41</v>
      </c>
    </row>
    <row r="652" spans="14:18" ht="15.75" customHeight="1" x14ac:dyDescent="0.2">
      <c r="N652" s="27" t="s">
        <v>55</v>
      </c>
      <c r="O652" s="27" t="s">
        <v>639</v>
      </c>
      <c r="P652" s="30">
        <v>2019</v>
      </c>
      <c r="Q652" s="30">
        <v>123</v>
      </c>
      <c r="R652" s="30">
        <v>36.74</v>
      </c>
    </row>
    <row r="653" spans="14:18" ht="15.75" customHeight="1" x14ac:dyDescent="0.2">
      <c r="N653" s="27" t="s">
        <v>55</v>
      </c>
      <c r="O653" s="27" t="s">
        <v>535</v>
      </c>
      <c r="P653" s="30">
        <v>2013</v>
      </c>
      <c r="Q653" s="30">
        <v>103</v>
      </c>
      <c r="R653" s="30">
        <v>31.1</v>
      </c>
    </row>
    <row r="654" spans="14:18" ht="15.75" customHeight="1" x14ac:dyDescent="0.2">
      <c r="N654" s="27" t="s">
        <v>55</v>
      </c>
      <c r="O654" s="27" t="s">
        <v>535</v>
      </c>
      <c r="P654" s="30">
        <v>2014</v>
      </c>
      <c r="Q654" s="30">
        <v>108</v>
      </c>
      <c r="R654" s="30">
        <v>33.11</v>
      </c>
    </row>
    <row r="655" spans="14:18" ht="15.75" customHeight="1" x14ac:dyDescent="0.2">
      <c r="N655" s="27" t="s">
        <v>55</v>
      </c>
      <c r="O655" s="27" t="s">
        <v>535</v>
      </c>
      <c r="P655" s="30">
        <v>2015</v>
      </c>
      <c r="Q655" s="30">
        <v>112</v>
      </c>
      <c r="R655" s="30">
        <v>34.32</v>
      </c>
    </row>
    <row r="656" spans="14:18" ht="15.75" customHeight="1" x14ac:dyDescent="0.2">
      <c r="N656" s="27" t="s">
        <v>55</v>
      </c>
      <c r="O656" s="27" t="s">
        <v>535</v>
      </c>
      <c r="P656" s="30">
        <v>2016</v>
      </c>
      <c r="Q656" s="30">
        <v>112</v>
      </c>
      <c r="R656" s="30">
        <v>34.17</v>
      </c>
    </row>
    <row r="657" spans="14:18" ht="15.75" customHeight="1" x14ac:dyDescent="0.2">
      <c r="N657" s="27" t="s">
        <v>55</v>
      </c>
      <c r="O657" s="27" t="s">
        <v>535</v>
      </c>
      <c r="P657" s="30">
        <v>2017</v>
      </c>
      <c r="Q657" s="30">
        <v>117</v>
      </c>
      <c r="R657" s="30">
        <v>39.299999999999997</v>
      </c>
    </row>
    <row r="658" spans="14:18" ht="15.75" customHeight="1" x14ac:dyDescent="0.2">
      <c r="N658" s="27" t="s">
        <v>55</v>
      </c>
      <c r="O658" s="27" t="s">
        <v>535</v>
      </c>
      <c r="P658" s="30">
        <v>2018</v>
      </c>
      <c r="Q658" s="30">
        <v>120</v>
      </c>
      <c r="R658" s="30">
        <v>37.950000000000003</v>
      </c>
    </row>
    <row r="659" spans="14:18" ht="15.75" customHeight="1" x14ac:dyDescent="0.2">
      <c r="N659" s="27" t="s">
        <v>55</v>
      </c>
      <c r="O659" s="27" t="s">
        <v>535</v>
      </c>
      <c r="P659" s="30">
        <v>2019</v>
      </c>
      <c r="Q659" s="30">
        <v>98</v>
      </c>
      <c r="R659" s="30">
        <v>32.159999999999997</v>
      </c>
    </row>
    <row r="660" spans="14:18" ht="15.75" customHeight="1" x14ac:dyDescent="0.2">
      <c r="N660" s="27" t="s">
        <v>55</v>
      </c>
      <c r="O660" s="27" t="s">
        <v>331</v>
      </c>
      <c r="P660" s="30">
        <v>2013</v>
      </c>
      <c r="Q660" s="30">
        <v>98</v>
      </c>
      <c r="R660" s="30">
        <v>29.93</v>
      </c>
    </row>
    <row r="661" spans="14:18" ht="15.75" customHeight="1" x14ac:dyDescent="0.2">
      <c r="N661" s="27" t="s">
        <v>55</v>
      </c>
      <c r="O661" s="27" t="s">
        <v>331</v>
      </c>
      <c r="P661" s="30">
        <v>2014</v>
      </c>
      <c r="Q661" s="30">
        <v>88</v>
      </c>
      <c r="R661" s="30">
        <v>30.3</v>
      </c>
    </row>
    <row r="662" spans="14:18" ht="15.75" customHeight="1" x14ac:dyDescent="0.2">
      <c r="N662" s="27" t="s">
        <v>55</v>
      </c>
      <c r="O662" s="27" t="s">
        <v>331</v>
      </c>
      <c r="P662" s="30">
        <v>2015</v>
      </c>
      <c r="Q662" s="30">
        <v>54</v>
      </c>
      <c r="R662" s="30">
        <v>25.25</v>
      </c>
    </row>
    <row r="663" spans="14:18" ht="15.75" customHeight="1" x14ac:dyDescent="0.2">
      <c r="N663" s="27" t="s">
        <v>55</v>
      </c>
      <c r="O663" s="27" t="s">
        <v>331</v>
      </c>
      <c r="P663" s="30">
        <v>2016</v>
      </c>
      <c r="Q663" s="30">
        <v>60</v>
      </c>
      <c r="R663" s="30">
        <v>27.61</v>
      </c>
    </row>
    <row r="664" spans="14:18" ht="15.75" customHeight="1" x14ac:dyDescent="0.2">
      <c r="N664" s="27" t="s">
        <v>55</v>
      </c>
      <c r="O664" s="27" t="s">
        <v>331</v>
      </c>
      <c r="P664" s="30">
        <v>2017</v>
      </c>
      <c r="Q664" s="30">
        <v>69</v>
      </c>
      <c r="R664" s="30">
        <v>28.95</v>
      </c>
    </row>
    <row r="665" spans="14:18" ht="15.75" customHeight="1" x14ac:dyDescent="0.2">
      <c r="N665" s="27" t="s">
        <v>55</v>
      </c>
      <c r="O665" s="27" t="s">
        <v>331</v>
      </c>
      <c r="P665" s="30">
        <v>2018</v>
      </c>
      <c r="Q665" s="30">
        <v>71</v>
      </c>
      <c r="R665" s="30">
        <v>29.05</v>
      </c>
    </row>
    <row r="666" spans="14:18" ht="15.75" customHeight="1" x14ac:dyDescent="0.2">
      <c r="N666" s="27" t="s">
        <v>55</v>
      </c>
      <c r="O666" s="27" t="s">
        <v>331</v>
      </c>
      <c r="P666" s="30">
        <v>2019</v>
      </c>
      <c r="Q666" s="30">
        <v>70</v>
      </c>
      <c r="R666" s="30">
        <v>29.51</v>
      </c>
    </row>
    <row r="667" spans="14:18" ht="15.75" customHeight="1" x14ac:dyDescent="0.2">
      <c r="N667" s="27" t="s">
        <v>55</v>
      </c>
      <c r="O667" s="27" t="s">
        <v>477</v>
      </c>
      <c r="P667" s="30">
        <v>2013</v>
      </c>
      <c r="Q667" s="30">
        <v>118</v>
      </c>
      <c r="R667" s="30">
        <v>34.61</v>
      </c>
    </row>
    <row r="668" spans="14:18" ht="15.75" customHeight="1" x14ac:dyDescent="0.2">
      <c r="N668" s="27" t="s">
        <v>55</v>
      </c>
      <c r="O668" s="27" t="s">
        <v>477</v>
      </c>
      <c r="P668" s="30">
        <v>2014</v>
      </c>
      <c r="Q668" s="30">
        <v>120</v>
      </c>
      <c r="R668" s="30">
        <v>36.159999999999997</v>
      </c>
    </row>
    <row r="669" spans="14:18" ht="15.75" customHeight="1" x14ac:dyDescent="0.2">
      <c r="N669" s="27" t="s">
        <v>55</v>
      </c>
      <c r="O669" s="27" t="s">
        <v>477</v>
      </c>
      <c r="P669" s="30">
        <v>2015</v>
      </c>
      <c r="Q669" s="30">
        <v>105</v>
      </c>
      <c r="R669" s="30">
        <v>32.71</v>
      </c>
    </row>
    <row r="670" spans="14:18" ht="15.75" customHeight="1" x14ac:dyDescent="0.2">
      <c r="N670" s="27" t="s">
        <v>55</v>
      </c>
      <c r="O670" s="27" t="s">
        <v>477</v>
      </c>
      <c r="P670" s="30">
        <v>2016</v>
      </c>
      <c r="Q670" s="30">
        <v>105</v>
      </c>
      <c r="R670" s="30">
        <v>32.619999999999997</v>
      </c>
    </row>
    <row r="671" spans="14:18" ht="15.75" customHeight="1" x14ac:dyDescent="0.2">
      <c r="N671" s="27" t="s">
        <v>55</v>
      </c>
      <c r="O671" s="27" t="s">
        <v>477</v>
      </c>
      <c r="P671" s="30">
        <v>2017</v>
      </c>
      <c r="Q671" s="30">
        <v>100</v>
      </c>
      <c r="R671" s="30">
        <v>33.020000000000003</v>
      </c>
    </row>
    <row r="672" spans="14:18" ht="15.75" customHeight="1" x14ac:dyDescent="0.2">
      <c r="N672" s="27" t="s">
        <v>55</v>
      </c>
      <c r="O672" s="27" t="s">
        <v>477</v>
      </c>
      <c r="P672" s="30">
        <v>2018</v>
      </c>
      <c r="Q672" s="30">
        <v>106</v>
      </c>
      <c r="R672" s="30">
        <v>32.049999999999997</v>
      </c>
    </row>
    <row r="673" spans="14:18" ht="15.75" customHeight="1" x14ac:dyDescent="0.2">
      <c r="N673" s="27" t="s">
        <v>55</v>
      </c>
      <c r="O673" s="27" t="s">
        <v>477</v>
      </c>
      <c r="P673" s="30">
        <v>2019</v>
      </c>
      <c r="Q673" s="30">
        <v>106</v>
      </c>
      <c r="R673" s="30">
        <v>33.4</v>
      </c>
    </row>
    <row r="674" spans="14:18" ht="15.75" customHeight="1" x14ac:dyDescent="0.2">
      <c r="N674" s="27" t="s">
        <v>55</v>
      </c>
      <c r="O674" s="27" t="s">
        <v>50</v>
      </c>
      <c r="P674" s="30">
        <v>2013</v>
      </c>
      <c r="Q674" s="30">
        <v>8</v>
      </c>
      <c r="R674" s="30">
        <v>8.3800000000000008</v>
      </c>
    </row>
    <row r="675" spans="14:18" ht="15.75" customHeight="1" x14ac:dyDescent="0.2">
      <c r="N675" s="27" t="s">
        <v>55</v>
      </c>
      <c r="O675" s="27" t="s">
        <v>50</v>
      </c>
      <c r="P675" s="30">
        <v>2014</v>
      </c>
      <c r="Q675" s="30">
        <v>9</v>
      </c>
      <c r="R675" s="30">
        <v>8.5500000000000007</v>
      </c>
    </row>
    <row r="676" spans="14:18" ht="15.75" customHeight="1" x14ac:dyDescent="0.2">
      <c r="N676" s="27" t="s">
        <v>55</v>
      </c>
      <c r="O676" s="27" t="s">
        <v>50</v>
      </c>
      <c r="P676" s="30">
        <v>2015</v>
      </c>
      <c r="Q676" s="30">
        <v>6</v>
      </c>
      <c r="R676" s="30">
        <v>10.06</v>
      </c>
    </row>
    <row r="677" spans="14:18" ht="15.75" customHeight="1" x14ac:dyDescent="0.2">
      <c r="N677" s="27" t="s">
        <v>55</v>
      </c>
      <c r="O677" s="27" t="s">
        <v>50</v>
      </c>
      <c r="P677" s="30">
        <v>2016</v>
      </c>
      <c r="Q677" s="30">
        <v>5</v>
      </c>
      <c r="R677" s="30">
        <v>10.01</v>
      </c>
    </row>
    <row r="678" spans="14:18" ht="15.75" customHeight="1" x14ac:dyDescent="0.2">
      <c r="N678" s="27" t="s">
        <v>55</v>
      </c>
      <c r="O678" s="27" t="s">
        <v>50</v>
      </c>
      <c r="P678" s="30">
        <v>2017</v>
      </c>
      <c r="Q678" s="30">
        <v>13</v>
      </c>
      <c r="R678" s="30">
        <v>13.98</v>
      </c>
    </row>
    <row r="679" spans="14:18" ht="15.75" customHeight="1" x14ac:dyDescent="0.2">
      <c r="N679" s="27" t="s">
        <v>55</v>
      </c>
      <c r="O679" s="27" t="s">
        <v>50</v>
      </c>
      <c r="P679" s="30">
        <v>2018</v>
      </c>
      <c r="Q679" s="30">
        <v>8</v>
      </c>
      <c r="R679" s="30">
        <v>13.62</v>
      </c>
    </row>
    <row r="680" spans="14:18" ht="15.75" customHeight="1" x14ac:dyDescent="0.2">
      <c r="N680" s="27" t="s">
        <v>55</v>
      </c>
      <c r="O680" s="27" t="s">
        <v>50</v>
      </c>
      <c r="P680" s="30">
        <v>2019</v>
      </c>
      <c r="Q680" s="30">
        <v>7</v>
      </c>
      <c r="R680" s="30">
        <v>10.75</v>
      </c>
    </row>
    <row r="681" spans="14:18" ht="15.75" customHeight="1" x14ac:dyDescent="0.2">
      <c r="N681" s="27" t="s">
        <v>55</v>
      </c>
      <c r="O681" s="27" t="s">
        <v>612</v>
      </c>
      <c r="P681" s="30">
        <v>2013</v>
      </c>
      <c r="Q681" s="30">
        <v>159</v>
      </c>
      <c r="R681" s="30">
        <v>51.31</v>
      </c>
    </row>
    <row r="682" spans="14:18" ht="15.75" customHeight="1" x14ac:dyDescent="0.2">
      <c r="N682" s="27" t="s">
        <v>55</v>
      </c>
      <c r="O682" s="27" t="s">
        <v>612</v>
      </c>
      <c r="P682" s="30">
        <v>2014</v>
      </c>
      <c r="Q682" s="30">
        <v>158</v>
      </c>
      <c r="R682" s="30">
        <v>51.46</v>
      </c>
    </row>
    <row r="683" spans="14:18" ht="15.75" customHeight="1" x14ac:dyDescent="0.2">
      <c r="N683" s="27" t="s">
        <v>55</v>
      </c>
      <c r="O683" s="27" t="s">
        <v>612</v>
      </c>
      <c r="P683" s="30">
        <v>2015</v>
      </c>
      <c r="Q683" s="30">
        <v>159</v>
      </c>
      <c r="R683" s="30">
        <v>50.46</v>
      </c>
    </row>
    <row r="684" spans="14:18" ht="15.75" customHeight="1" x14ac:dyDescent="0.2">
      <c r="N684" s="27" t="s">
        <v>55</v>
      </c>
      <c r="O684" s="27" t="s">
        <v>612</v>
      </c>
      <c r="P684" s="30">
        <v>2016</v>
      </c>
      <c r="Q684" s="30">
        <v>147</v>
      </c>
      <c r="R684" s="30">
        <v>48.52</v>
      </c>
    </row>
    <row r="685" spans="14:18" ht="15.75" customHeight="1" x14ac:dyDescent="0.2">
      <c r="N685" s="27" t="s">
        <v>55</v>
      </c>
      <c r="O685" s="27" t="s">
        <v>612</v>
      </c>
      <c r="P685" s="30">
        <v>2017</v>
      </c>
      <c r="Q685" s="30">
        <v>139</v>
      </c>
      <c r="R685" s="30">
        <v>43.55</v>
      </c>
    </row>
    <row r="686" spans="14:18" ht="15.75" customHeight="1" x14ac:dyDescent="0.2">
      <c r="N686" s="27" t="s">
        <v>55</v>
      </c>
      <c r="O686" s="27" t="s">
        <v>612</v>
      </c>
      <c r="P686" s="30">
        <v>2018</v>
      </c>
      <c r="Q686" s="30">
        <v>139</v>
      </c>
      <c r="R686" s="30">
        <v>43.24</v>
      </c>
    </row>
    <row r="687" spans="14:18" ht="15.75" customHeight="1" x14ac:dyDescent="0.2">
      <c r="N687" s="27" t="s">
        <v>55</v>
      </c>
      <c r="O687" s="27" t="s">
        <v>612</v>
      </c>
      <c r="P687" s="30">
        <v>2019</v>
      </c>
      <c r="Q687" s="30">
        <v>142</v>
      </c>
      <c r="R687" s="30">
        <v>45.83</v>
      </c>
    </row>
    <row r="688" spans="14:18" ht="15.75" customHeight="1" x14ac:dyDescent="0.2">
      <c r="N688" s="27" t="s">
        <v>55</v>
      </c>
      <c r="O688" s="27" t="s">
        <v>263</v>
      </c>
      <c r="P688" s="30">
        <v>2013</v>
      </c>
      <c r="Q688" s="30">
        <v>41</v>
      </c>
      <c r="R688" s="30">
        <v>22.97</v>
      </c>
    </row>
    <row r="689" spans="14:18" ht="15.75" customHeight="1" x14ac:dyDescent="0.2">
      <c r="N689" s="27" t="s">
        <v>55</v>
      </c>
      <c r="O689" s="27" t="s">
        <v>263</v>
      </c>
      <c r="P689" s="30">
        <v>2014</v>
      </c>
      <c r="Q689" s="30">
        <v>44</v>
      </c>
      <c r="R689" s="30">
        <v>23.46</v>
      </c>
    </row>
    <row r="690" spans="14:18" ht="15.75" customHeight="1" x14ac:dyDescent="0.2">
      <c r="N690" s="27" t="s">
        <v>55</v>
      </c>
      <c r="O690" s="27" t="s">
        <v>263</v>
      </c>
      <c r="P690" s="30">
        <v>2015</v>
      </c>
      <c r="Q690" s="30">
        <v>56</v>
      </c>
      <c r="R690" s="30">
        <v>25.87</v>
      </c>
    </row>
    <row r="691" spans="14:18" ht="15.75" customHeight="1" x14ac:dyDescent="0.2">
      <c r="N691" s="27" t="s">
        <v>55</v>
      </c>
      <c r="O691" s="27" t="s">
        <v>263</v>
      </c>
      <c r="P691" s="30">
        <v>2016</v>
      </c>
      <c r="Q691" s="30">
        <v>55</v>
      </c>
      <c r="R691" s="30">
        <v>25.81</v>
      </c>
    </row>
    <row r="692" spans="14:18" ht="15.75" customHeight="1" x14ac:dyDescent="0.2">
      <c r="N692" s="27" t="s">
        <v>55</v>
      </c>
      <c r="O692" s="27" t="s">
        <v>263</v>
      </c>
      <c r="P692" s="30">
        <v>2017</v>
      </c>
      <c r="Q692" s="30">
        <v>51</v>
      </c>
      <c r="R692" s="30">
        <v>25.07</v>
      </c>
    </row>
    <row r="693" spans="14:18" ht="15.75" customHeight="1" x14ac:dyDescent="0.2">
      <c r="N693" s="27" t="s">
        <v>55</v>
      </c>
      <c r="O693" s="27" t="s">
        <v>263</v>
      </c>
      <c r="P693" s="30">
        <v>2018</v>
      </c>
      <c r="Q693" s="30">
        <v>53</v>
      </c>
      <c r="R693" s="30">
        <v>26.19</v>
      </c>
    </row>
    <row r="694" spans="14:18" ht="15.75" customHeight="1" x14ac:dyDescent="0.2">
      <c r="N694" s="27" t="s">
        <v>55</v>
      </c>
      <c r="O694" s="27" t="s">
        <v>263</v>
      </c>
      <c r="P694" s="30">
        <v>2019</v>
      </c>
      <c r="Q694" s="30">
        <v>38</v>
      </c>
      <c r="R694" s="30">
        <v>24.7</v>
      </c>
    </row>
    <row r="695" spans="14:18" ht="15.75" customHeight="1" x14ac:dyDescent="0.2">
      <c r="N695" s="27" t="s">
        <v>55</v>
      </c>
      <c r="O695" s="27" t="s">
        <v>583</v>
      </c>
      <c r="P695" s="30">
        <v>2013</v>
      </c>
      <c r="Q695" s="30">
        <v>147</v>
      </c>
      <c r="R695" s="30">
        <v>43.11</v>
      </c>
    </row>
    <row r="696" spans="14:18" ht="15.75" customHeight="1" x14ac:dyDescent="0.2">
      <c r="N696" s="27" t="s">
        <v>55</v>
      </c>
      <c r="O696" s="27" t="s">
        <v>583</v>
      </c>
      <c r="P696" s="30">
        <v>2014</v>
      </c>
      <c r="Q696" s="30">
        <v>149</v>
      </c>
      <c r="R696" s="30">
        <v>43.69</v>
      </c>
    </row>
    <row r="697" spans="14:18" ht="15.75" customHeight="1" x14ac:dyDescent="0.2">
      <c r="N697" s="27" t="s">
        <v>55</v>
      </c>
      <c r="O697" s="27" t="s">
        <v>583</v>
      </c>
      <c r="P697" s="30">
        <v>2015</v>
      </c>
      <c r="Q697" s="30">
        <v>141</v>
      </c>
      <c r="R697" s="30">
        <v>41.19</v>
      </c>
    </row>
    <row r="698" spans="14:18" ht="15.75" customHeight="1" x14ac:dyDescent="0.2">
      <c r="N698" s="27" t="s">
        <v>55</v>
      </c>
      <c r="O698" s="27" t="s">
        <v>583</v>
      </c>
      <c r="P698" s="30">
        <v>2016</v>
      </c>
      <c r="Q698" s="30">
        <v>138</v>
      </c>
      <c r="R698" s="30">
        <v>44.66</v>
      </c>
    </row>
    <row r="699" spans="14:18" ht="15.75" customHeight="1" x14ac:dyDescent="0.2">
      <c r="N699" s="27" t="s">
        <v>55</v>
      </c>
      <c r="O699" s="27" t="s">
        <v>583</v>
      </c>
      <c r="P699" s="30">
        <v>2017</v>
      </c>
      <c r="Q699" s="30">
        <v>127</v>
      </c>
      <c r="R699" s="30">
        <v>41.08</v>
      </c>
    </row>
    <row r="700" spans="14:18" ht="15.75" customHeight="1" x14ac:dyDescent="0.2">
      <c r="N700" s="27" t="s">
        <v>55</v>
      </c>
      <c r="O700" s="27" t="s">
        <v>583</v>
      </c>
      <c r="P700" s="30">
        <v>2018</v>
      </c>
      <c r="Q700" s="30">
        <v>133</v>
      </c>
      <c r="R700" s="30">
        <v>42.53</v>
      </c>
    </row>
    <row r="701" spans="14:18" ht="15.75" customHeight="1" x14ac:dyDescent="0.2">
      <c r="N701" s="27" t="s">
        <v>55</v>
      </c>
      <c r="O701" s="27" t="s">
        <v>583</v>
      </c>
      <c r="P701" s="30">
        <v>2019</v>
      </c>
      <c r="Q701" s="30">
        <v>134</v>
      </c>
      <c r="R701" s="30">
        <v>43.91</v>
      </c>
    </row>
    <row r="702" spans="14:18" ht="15.75" customHeight="1" x14ac:dyDescent="0.2">
      <c r="N702" s="27" t="s">
        <v>55</v>
      </c>
      <c r="O702" s="27" t="s">
        <v>129</v>
      </c>
      <c r="P702" s="30">
        <v>2013</v>
      </c>
      <c r="Q702" s="30">
        <v>48</v>
      </c>
      <c r="R702" s="30">
        <v>23.84</v>
      </c>
    </row>
    <row r="703" spans="14:18" ht="15.75" customHeight="1" x14ac:dyDescent="0.2">
      <c r="N703" s="27" t="s">
        <v>55</v>
      </c>
      <c r="O703" s="27" t="s">
        <v>129</v>
      </c>
      <c r="P703" s="30">
        <v>2014</v>
      </c>
      <c r="Q703" s="30">
        <v>40</v>
      </c>
      <c r="R703" s="30">
        <v>22.02</v>
      </c>
    </row>
    <row r="704" spans="14:18" ht="15.75" customHeight="1" x14ac:dyDescent="0.2">
      <c r="N704" s="27" t="s">
        <v>55</v>
      </c>
      <c r="O704" s="27" t="s">
        <v>129</v>
      </c>
      <c r="P704" s="30">
        <v>2015</v>
      </c>
      <c r="Q704" s="30">
        <v>40</v>
      </c>
      <c r="R704" s="30">
        <v>22.32</v>
      </c>
    </row>
    <row r="705" spans="14:18" ht="15.75" customHeight="1" x14ac:dyDescent="0.2">
      <c r="N705" s="27" t="s">
        <v>55</v>
      </c>
      <c r="O705" s="27" t="s">
        <v>129</v>
      </c>
      <c r="P705" s="30">
        <v>2016</v>
      </c>
      <c r="Q705" s="30">
        <v>29</v>
      </c>
      <c r="R705" s="30">
        <v>18.8</v>
      </c>
    </row>
    <row r="706" spans="14:18" ht="15.75" customHeight="1" x14ac:dyDescent="0.2">
      <c r="N706" s="27" t="s">
        <v>55</v>
      </c>
      <c r="O706" s="27" t="s">
        <v>129</v>
      </c>
      <c r="P706" s="30">
        <v>2017</v>
      </c>
      <c r="Q706" s="30">
        <v>21</v>
      </c>
      <c r="R706" s="30">
        <v>16.41</v>
      </c>
    </row>
    <row r="707" spans="14:18" ht="15.75" customHeight="1" x14ac:dyDescent="0.2">
      <c r="N707" s="27" t="s">
        <v>55</v>
      </c>
      <c r="O707" s="27" t="s">
        <v>129</v>
      </c>
      <c r="P707" s="30">
        <v>2018</v>
      </c>
      <c r="Q707" s="30">
        <v>22</v>
      </c>
      <c r="R707" s="30">
        <v>16.690000000000001</v>
      </c>
    </row>
    <row r="708" spans="14:18" ht="15.75" customHeight="1" x14ac:dyDescent="0.2">
      <c r="N708" s="27" t="s">
        <v>55</v>
      </c>
      <c r="O708" s="27" t="s">
        <v>129</v>
      </c>
      <c r="P708" s="30">
        <v>2019</v>
      </c>
      <c r="Q708" s="30">
        <v>22</v>
      </c>
      <c r="R708" s="30">
        <v>18.25</v>
      </c>
    </row>
    <row r="709" spans="14:18" ht="15.75" customHeight="1" x14ac:dyDescent="0.2">
      <c r="N709" s="27" t="s">
        <v>55</v>
      </c>
      <c r="O709" s="27" t="s">
        <v>922</v>
      </c>
      <c r="P709" s="30">
        <v>2013</v>
      </c>
      <c r="Q709" s="30">
        <v>149</v>
      </c>
      <c r="R709" s="30">
        <v>43.43</v>
      </c>
    </row>
    <row r="710" spans="14:18" ht="15.75" customHeight="1" x14ac:dyDescent="0.2">
      <c r="N710" s="27" t="s">
        <v>55</v>
      </c>
      <c r="O710" s="27" t="s">
        <v>922</v>
      </c>
      <c r="P710" s="30">
        <v>2014</v>
      </c>
      <c r="Q710" s="30">
        <v>150</v>
      </c>
      <c r="R710" s="30">
        <v>44.29</v>
      </c>
    </row>
    <row r="711" spans="14:18" ht="15.75" customHeight="1" x14ac:dyDescent="0.2">
      <c r="N711" s="27" t="s">
        <v>55</v>
      </c>
      <c r="O711" s="27" t="s">
        <v>922</v>
      </c>
      <c r="P711" s="30">
        <v>2015</v>
      </c>
      <c r="Q711" s="30">
        <v>153</v>
      </c>
      <c r="R711" s="30">
        <v>45.87</v>
      </c>
    </row>
    <row r="712" spans="14:18" ht="15.75" customHeight="1" x14ac:dyDescent="0.2">
      <c r="N712" s="27" t="s">
        <v>55</v>
      </c>
      <c r="O712" s="27" t="s">
        <v>922</v>
      </c>
      <c r="P712" s="30">
        <v>2016</v>
      </c>
      <c r="Q712" s="30">
        <v>154</v>
      </c>
      <c r="R712" s="30">
        <v>52.96</v>
      </c>
    </row>
    <row r="713" spans="14:18" ht="15.75" customHeight="1" x14ac:dyDescent="0.2">
      <c r="N713" s="27" t="s">
        <v>55</v>
      </c>
      <c r="O713" s="27" t="s">
        <v>922</v>
      </c>
      <c r="P713" s="30">
        <v>2017</v>
      </c>
      <c r="Q713" s="30">
        <v>151</v>
      </c>
      <c r="R713" s="30">
        <v>51.1</v>
      </c>
    </row>
    <row r="714" spans="14:18" ht="15.75" customHeight="1" x14ac:dyDescent="0.2">
      <c r="N714" s="27" t="s">
        <v>55</v>
      </c>
      <c r="O714" s="27" t="s">
        <v>922</v>
      </c>
      <c r="P714" s="30">
        <v>2018</v>
      </c>
      <c r="Q714" s="30">
        <v>151</v>
      </c>
      <c r="R714" s="30">
        <v>50.95</v>
      </c>
    </row>
    <row r="715" spans="14:18" ht="15.75" customHeight="1" x14ac:dyDescent="0.2">
      <c r="N715" s="27" t="s">
        <v>55</v>
      </c>
      <c r="O715" s="27" t="s">
        <v>922</v>
      </c>
      <c r="P715" s="30">
        <v>2019</v>
      </c>
      <c r="Q715" s="30">
        <v>151</v>
      </c>
      <c r="R715" s="30">
        <v>51.41</v>
      </c>
    </row>
    <row r="716" spans="14:18" ht="15.75" customHeight="1" x14ac:dyDescent="0.2">
      <c r="N716" s="27" t="s">
        <v>55</v>
      </c>
      <c r="O716" s="27" t="s">
        <v>575</v>
      </c>
      <c r="P716" s="30">
        <v>2013</v>
      </c>
      <c r="Q716" s="30">
        <v>162</v>
      </c>
      <c r="R716" s="30">
        <v>56.59</v>
      </c>
    </row>
    <row r="717" spans="14:18" ht="15.75" customHeight="1" x14ac:dyDescent="0.2">
      <c r="N717" s="27" t="s">
        <v>55</v>
      </c>
      <c r="O717" s="27" t="s">
        <v>575</v>
      </c>
      <c r="P717" s="30">
        <v>2014</v>
      </c>
      <c r="Q717" s="30">
        <v>165</v>
      </c>
      <c r="R717" s="30">
        <v>59.13</v>
      </c>
    </row>
    <row r="718" spans="14:18" ht="15.75" customHeight="1" x14ac:dyDescent="0.2">
      <c r="N718" s="27" t="s">
        <v>55</v>
      </c>
      <c r="O718" s="27" t="s">
        <v>575</v>
      </c>
      <c r="P718" s="30">
        <v>2015</v>
      </c>
      <c r="Q718" s="30">
        <v>165</v>
      </c>
      <c r="R718" s="30">
        <v>60.28</v>
      </c>
    </row>
    <row r="719" spans="14:18" ht="15.75" customHeight="1" x14ac:dyDescent="0.2">
      <c r="N719" s="27" t="s">
        <v>55</v>
      </c>
      <c r="O719" s="27" t="s">
        <v>575</v>
      </c>
      <c r="P719" s="30">
        <v>2016</v>
      </c>
      <c r="Q719" s="30">
        <v>141</v>
      </c>
      <c r="R719" s="30">
        <v>44.96</v>
      </c>
    </row>
    <row r="720" spans="14:18" ht="15.75" customHeight="1" x14ac:dyDescent="0.2">
      <c r="N720" s="27" t="s">
        <v>55</v>
      </c>
      <c r="O720" s="27" t="s">
        <v>575</v>
      </c>
      <c r="P720" s="30">
        <v>2017</v>
      </c>
      <c r="Q720" s="30">
        <v>141</v>
      </c>
      <c r="R720" s="30">
        <v>44.34</v>
      </c>
    </row>
    <row r="721" spans="14:18" ht="15.75" customHeight="1" x14ac:dyDescent="0.2">
      <c r="N721" s="27" t="s">
        <v>55</v>
      </c>
      <c r="O721" s="27" t="s">
        <v>575</v>
      </c>
      <c r="P721" s="30">
        <v>2018</v>
      </c>
      <c r="Q721" s="30">
        <v>131</v>
      </c>
      <c r="R721" s="30">
        <v>41.37</v>
      </c>
    </row>
    <row r="722" spans="14:18" ht="15.75" customHeight="1" x14ac:dyDescent="0.2">
      <c r="N722" s="27" t="s">
        <v>55</v>
      </c>
      <c r="O722" s="27" t="s">
        <v>575</v>
      </c>
      <c r="P722" s="30">
        <v>2019</v>
      </c>
      <c r="Q722" s="30">
        <v>126</v>
      </c>
      <c r="R722" s="30">
        <v>39.61</v>
      </c>
    </row>
    <row r="723" spans="14:18" ht="15.75" customHeight="1" x14ac:dyDescent="0.2">
      <c r="N723" s="27" t="s">
        <v>55</v>
      </c>
      <c r="O723" s="27" t="s">
        <v>224</v>
      </c>
      <c r="P723" s="30">
        <v>2013</v>
      </c>
      <c r="Q723" s="30">
        <v>47</v>
      </c>
      <c r="R723" s="30">
        <v>23.82</v>
      </c>
    </row>
    <row r="724" spans="14:18" ht="15.75" customHeight="1" x14ac:dyDescent="0.2">
      <c r="N724" s="27" t="s">
        <v>55</v>
      </c>
      <c r="O724" s="27" t="s">
        <v>224</v>
      </c>
      <c r="P724" s="30">
        <v>2014</v>
      </c>
      <c r="Q724" s="30">
        <v>50</v>
      </c>
      <c r="R724" s="30">
        <v>23.82</v>
      </c>
    </row>
    <row r="725" spans="14:18" ht="15.75" customHeight="1" x14ac:dyDescent="0.2">
      <c r="N725" s="27" t="s">
        <v>55</v>
      </c>
      <c r="O725" s="27" t="s">
        <v>224</v>
      </c>
      <c r="P725" s="30">
        <v>2015</v>
      </c>
      <c r="Q725" s="30">
        <v>51</v>
      </c>
      <c r="R725" s="30">
        <v>24.83</v>
      </c>
    </row>
    <row r="726" spans="14:18" ht="15.75" customHeight="1" x14ac:dyDescent="0.2">
      <c r="N726" s="27" t="s">
        <v>55</v>
      </c>
      <c r="O726" s="27" t="s">
        <v>224</v>
      </c>
      <c r="P726" s="30">
        <v>2016</v>
      </c>
      <c r="Q726" s="30">
        <v>51</v>
      </c>
      <c r="R726" s="30">
        <v>24.37</v>
      </c>
    </row>
    <row r="727" spans="14:18" ht="15.75" customHeight="1" x14ac:dyDescent="0.2">
      <c r="N727" s="27" t="s">
        <v>55</v>
      </c>
      <c r="O727" s="27" t="s">
        <v>224</v>
      </c>
      <c r="P727" s="30">
        <v>2017</v>
      </c>
      <c r="Q727" s="30">
        <v>45</v>
      </c>
      <c r="R727" s="30">
        <v>24.37</v>
      </c>
    </row>
    <row r="728" spans="14:18" ht="15.75" customHeight="1" x14ac:dyDescent="0.2">
      <c r="N728" s="27" t="s">
        <v>55</v>
      </c>
      <c r="O728" s="27" t="s">
        <v>224</v>
      </c>
      <c r="P728" s="30">
        <v>2018</v>
      </c>
      <c r="Q728" s="30">
        <v>42</v>
      </c>
      <c r="R728" s="30">
        <v>23.36</v>
      </c>
    </row>
    <row r="729" spans="14:18" ht="15.75" customHeight="1" x14ac:dyDescent="0.2">
      <c r="N729" s="27" t="s">
        <v>55</v>
      </c>
      <c r="O729" s="27" t="s">
        <v>224</v>
      </c>
      <c r="P729" s="30">
        <v>2019</v>
      </c>
      <c r="Q729" s="30">
        <v>42</v>
      </c>
      <c r="R729" s="30">
        <v>24.98</v>
      </c>
    </row>
    <row r="730" spans="14:18" ht="15.75" customHeight="1" x14ac:dyDescent="0.2">
      <c r="N730" s="27" t="s">
        <v>55</v>
      </c>
      <c r="O730" s="27" t="s">
        <v>617</v>
      </c>
      <c r="P730" s="30">
        <v>2013</v>
      </c>
      <c r="Q730" s="30">
        <v>135</v>
      </c>
      <c r="R730" s="30">
        <v>38.6</v>
      </c>
    </row>
    <row r="731" spans="14:18" ht="15.75" customHeight="1" x14ac:dyDescent="0.2">
      <c r="N731" s="27" t="s">
        <v>55</v>
      </c>
      <c r="O731" s="27" t="s">
        <v>617</v>
      </c>
      <c r="P731" s="30">
        <v>2014</v>
      </c>
      <c r="Q731" s="30">
        <v>130</v>
      </c>
      <c r="R731" s="30">
        <v>37.94</v>
      </c>
    </row>
    <row r="732" spans="14:18" ht="15.75" customHeight="1" x14ac:dyDescent="0.2">
      <c r="N732" s="27" t="s">
        <v>55</v>
      </c>
      <c r="O732" s="27" t="s">
        <v>617</v>
      </c>
      <c r="P732" s="30">
        <v>2015</v>
      </c>
      <c r="Q732" s="30">
        <v>134</v>
      </c>
      <c r="R732" s="30">
        <v>40.07</v>
      </c>
    </row>
    <row r="733" spans="14:18" ht="15.75" customHeight="1" x14ac:dyDescent="0.2">
      <c r="N733" s="27" t="s">
        <v>55</v>
      </c>
      <c r="O733" s="27" t="s">
        <v>617</v>
      </c>
      <c r="P733" s="30">
        <v>2016</v>
      </c>
      <c r="Q733" s="30">
        <v>136</v>
      </c>
      <c r="R733" s="30">
        <v>44.53</v>
      </c>
    </row>
    <row r="734" spans="14:18" ht="15.75" customHeight="1" x14ac:dyDescent="0.2">
      <c r="N734" s="27" t="s">
        <v>55</v>
      </c>
      <c r="O734" s="27" t="s">
        <v>617</v>
      </c>
      <c r="P734" s="30">
        <v>2017</v>
      </c>
      <c r="Q734" s="30">
        <v>142</v>
      </c>
      <c r="R734" s="30">
        <v>44.69</v>
      </c>
    </row>
    <row r="735" spans="14:18" ht="15.75" customHeight="1" x14ac:dyDescent="0.2">
      <c r="N735" s="27" t="s">
        <v>55</v>
      </c>
      <c r="O735" s="27" t="s">
        <v>617</v>
      </c>
      <c r="P735" s="30">
        <v>2018</v>
      </c>
      <c r="Q735" s="30">
        <v>140</v>
      </c>
      <c r="R735" s="30">
        <v>44.31</v>
      </c>
    </row>
    <row r="736" spans="14:18" ht="15.75" customHeight="1" x14ac:dyDescent="0.2">
      <c r="N736" s="27" t="s">
        <v>55</v>
      </c>
      <c r="O736" s="27" t="s">
        <v>617</v>
      </c>
      <c r="P736" s="30">
        <v>2019</v>
      </c>
      <c r="Q736" s="30">
        <v>136</v>
      </c>
      <c r="R736" s="30">
        <v>44.1</v>
      </c>
    </row>
    <row r="737" spans="14:18" ht="15.75" customHeight="1" x14ac:dyDescent="0.2">
      <c r="N737" s="27" t="s">
        <v>55</v>
      </c>
      <c r="O737" s="27" t="s">
        <v>426</v>
      </c>
      <c r="P737" s="30">
        <v>2013</v>
      </c>
      <c r="Q737" s="30">
        <v>90</v>
      </c>
      <c r="R737" s="30">
        <v>28.72</v>
      </c>
    </row>
    <row r="738" spans="14:18" ht="15.75" customHeight="1" x14ac:dyDescent="0.2">
      <c r="N738" s="27" t="s">
        <v>55</v>
      </c>
      <c r="O738" s="27" t="s">
        <v>426</v>
      </c>
      <c r="P738" s="30">
        <v>2014</v>
      </c>
      <c r="Q738" s="30">
        <v>77</v>
      </c>
      <c r="R738" s="30">
        <v>29.04</v>
      </c>
    </row>
    <row r="739" spans="14:18" ht="15.75" customHeight="1" x14ac:dyDescent="0.2">
      <c r="N739" s="27" t="s">
        <v>55</v>
      </c>
      <c r="O739" s="27" t="s">
        <v>426</v>
      </c>
      <c r="P739" s="30">
        <v>2015</v>
      </c>
      <c r="Q739" s="30">
        <v>103</v>
      </c>
      <c r="R739" s="30">
        <v>32.630000000000003</v>
      </c>
    </row>
    <row r="740" spans="14:18" ht="15.75" customHeight="1" x14ac:dyDescent="0.2">
      <c r="N740" s="27" t="s">
        <v>55</v>
      </c>
      <c r="O740" s="27" t="s">
        <v>426</v>
      </c>
      <c r="P740" s="30">
        <v>2016</v>
      </c>
      <c r="Q740" s="30">
        <v>99</v>
      </c>
      <c r="R740" s="30">
        <v>32.020000000000003</v>
      </c>
    </row>
    <row r="741" spans="14:18" ht="15.75" customHeight="1" x14ac:dyDescent="0.2">
      <c r="N741" s="27" t="s">
        <v>55</v>
      </c>
      <c r="O741" s="27" t="s">
        <v>426</v>
      </c>
      <c r="P741" s="30">
        <v>2017</v>
      </c>
      <c r="Q741" s="30">
        <v>98</v>
      </c>
      <c r="R741" s="30">
        <v>32.82</v>
      </c>
    </row>
    <row r="742" spans="14:18" ht="15.75" customHeight="1" x14ac:dyDescent="0.2">
      <c r="N742" s="27" t="s">
        <v>55</v>
      </c>
      <c r="O742" s="27" t="s">
        <v>426</v>
      </c>
      <c r="P742" s="30">
        <v>2018</v>
      </c>
      <c r="Q742" s="30">
        <v>95</v>
      </c>
      <c r="R742" s="30">
        <v>30.81</v>
      </c>
    </row>
    <row r="743" spans="14:18" ht="15.75" customHeight="1" x14ac:dyDescent="0.2">
      <c r="N743" s="27" t="s">
        <v>55</v>
      </c>
      <c r="O743" s="27" t="s">
        <v>426</v>
      </c>
      <c r="P743" s="30">
        <v>2019</v>
      </c>
      <c r="Q743" s="30">
        <v>84</v>
      </c>
      <c r="R743" s="30">
        <v>29.93</v>
      </c>
    </row>
    <row r="744" spans="14:18" ht="15.75" customHeight="1" x14ac:dyDescent="0.2">
      <c r="N744" s="27" t="s">
        <v>55</v>
      </c>
      <c r="O744" s="27" t="s">
        <v>258</v>
      </c>
      <c r="P744" s="30">
        <v>2013</v>
      </c>
      <c r="Q744" s="30">
        <v>66</v>
      </c>
      <c r="R744" s="30">
        <v>26.7</v>
      </c>
    </row>
    <row r="745" spans="14:18" ht="15.75" customHeight="1" x14ac:dyDescent="0.2">
      <c r="N745" s="27" t="s">
        <v>55</v>
      </c>
      <c r="O745" s="27" t="s">
        <v>258</v>
      </c>
      <c r="P745" s="30">
        <v>2014</v>
      </c>
      <c r="Q745" s="30">
        <v>63</v>
      </c>
      <c r="R745" s="30">
        <v>26.7</v>
      </c>
    </row>
    <row r="746" spans="14:18" ht="15.75" customHeight="1" x14ac:dyDescent="0.2">
      <c r="N746" s="27" t="s">
        <v>55</v>
      </c>
      <c r="O746" s="27" t="s">
        <v>258</v>
      </c>
      <c r="P746" s="30">
        <v>2015</v>
      </c>
      <c r="Q746" s="30">
        <v>44</v>
      </c>
      <c r="R746" s="30">
        <v>23.37</v>
      </c>
    </row>
    <row r="747" spans="14:18" ht="15.75" customHeight="1" x14ac:dyDescent="0.2">
      <c r="N747" s="27" t="s">
        <v>55</v>
      </c>
      <c r="O747" s="27" t="s">
        <v>258</v>
      </c>
      <c r="P747" s="30">
        <v>2016</v>
      </c>
      <c r="Q747" s="30">
        <v>37</v>
      </c>
      <c r="R747" s="30">
        <v>21.24</v>
      </c>
    </row>
    <row r="748" spans="14:18" ht="15.75" customHeight="1" x14ac:dyDescent="0.2">
      <c r="N748" s="27" t="s">
        <v>55</v>
      </c>
      <c r="O748" s="27" t="s">
        <v>258</v>
      </c>
      <c r="P748" s="30">
        <v>2017</v>
      </c>
      <c r="Q748" s="30">
        <v>49</v>
      </c>
      <c r="R748" s="30">
        <v>24.97</v>
      </c>
    </row>
    <row r="749" spans="14:18" ht="15.75" customHeight="1" x14ac:dyDescent="0.2">
      <c r="N749" s="27" t="s">
        <v>55</v>
      </c>
      <c r="O749" s="27" t="s">
        <v>258</v>
      </c>
      <c r="P749" s="30">
        <v>2018</v>
      </c>
      <c r="Q749" s="30">
        <v>51</v>
      </c>
      <c r="R749" s="30">
        <v>25.68</v>
      </c>
    </row>
    <row r="750" spans="14:18" ht="15.75" customHeight="1" x14ac:dyDescent="0.2">
      <c r="N750" s="27" t="s">
        <v>55</v>
      </c>
      <c r="O750" s="27" t="s">
        <v>258</v>
      </c>
      <c r="P750" s="30">
        <v>2019</v>
      </c>
      <c r="Q750" s="30">
        <v>45</v>
      </c>
      <c r="R750" s="30">
        <v>25.41</v>
      </c>
    </row>
    <row r="751" spans="14:18" ht="15.75" customHeight="1" x14ac:dyDescent="0.2">
      <c r="N751" s="27" t="s">
        <v>55</v>
      </c>
      <c r="O751" s="27" t="s">
        <v>784</v>
      </c>
      <c r="P751" s="30">
        <v>2013</v>
      </c>
      <c r="Q751" s="30">
        <v>172</v>
      </c>
      <c r="R751" s="30">
        <v>71.78</v>
      </c>
    </row>
    <row r="752" spans="14:18" ht="15.75" customHeight="1" x14ac:dyDescent="0.2">
      <c r="N752" s="27" t="s">
        <v>55</v>
      </c>
      <c r="O752" s="27" t="s">
        <v>784</v>
      </c>
      <c r="P752" s="30">
        <v>2014</v>
      </c>
      <c r="Q752" s="30">
        <v>174</v>
      </c>
      <c r="R752" s="30">
        <v>72.36</v>
      </c>
    </row>
    <row r="753" spans="14:18" ht="15.75" customHeight="1" x14ac:dyDescent="0.2">
      <c r="N753" s="27" t="s">
        <v>55</v>
      </c>
      <c r="O753" s="27" t="s">
        <v>784</v>
      </c>
      <c r="P753" s="30">
        <v>2015</v>
      </c>
      <c r="Q753" s="30">
        <v>175</v>
      </c>
      <c r="R753" s="30">
        <v>72.63</v>
      </c>
    </row>
    <row r="754" spans="14:18" ht="15.75" customHeight="1" x14ac:dyDescent="0.2">
      <c r="N754" s="27" t="s">
        <v>55</v>
      </c>
      <c r="O754" s="27" t="s">
        <v>784</v>
      </c>
      <c r="P754" s="30">
        <v>2016</v>
      </c>
      <c r="Q754" s="30">
        <v>175</v>
      </c>
      <c r="R754" s="30">
        <v>74.27</v>
      </c>
    </row>
    <row r="755" spans="14:18" ht="15.75" customHeight="1" x14ac:dyDescent="0.2">
      <c r="N755" s="27" t="s">
        <v>55</v>
      </c>
      <c r="O755" s="27" t="s">
        <v>784</v>
      </c>
      <c r="P755" s="30">
        <v>2017</v>
      </c>
      <c r="Q755" s="30">
        <v>175</v>
      </c>
      <c r="R755" s="30">
        <v>73.959999999999994</v>
      </c>
    </row>
    <row r="756" spans="14:18" ht="15.75" customHeight="1" x14ac:dyDescent="0.2">
      <c r="N756" s="27" t="s">
        <v>55</v>
      </c>
      <c r="O756" s="27" t="s">
        <v>784</v>
      </c>
      <c r="P756" s="30">
        <v>2018</v>
      </c>
      <c r="Q756" s="30">
        <v>175</v>
      </c>
      <c r="R756" s="30">
        <v>75.05</v>
      </c>
    </row>
    <row r="757" spans="14:18" ht="15.75" customHeight="1" x14ac:dyDescent="0.2">
      <c r="N757" s="27" t="s">
        <v>55</v>
      </c>
      <c r="O757" s="27" t="s">
        <v>784</v>
      </c>
      <c r="P757" s="30">
        <v>2019</v>
      </c>
      <c r="Q757" s="30">
        <v>176</v>
      </c>
      <c r="R757" s="30">
        <v>74.930000000000007</v>
      </c>
    </row>
    <row r="758" spans="14:18" ht="15.75" customHeight="1" x14ac:dyDescent="0.2">
      <c r="N758" s="27" t="s">
        <v>293</v>
      </c>
      <c r="O758" s="27" t="s">
        <v>364</v>
      </c>
      <c r="P758" s="30">
        <v>2013</v>
      </c>
      <c r="Q758" s="30">
        <v>74</v>
      </c>
      <c r="R758" s="30">
        <v>28.04</v>
      </c>
    </row>
    <row r="759" spans="14:18" ht="15.75" customHeight="1" x14ac:dyDescent="0.2">
      <c r="N759" s="27" t="s">
        <v>293</v>
      </c>
      <c r="O759" s="27" t="s">
        <v>364</v>
      </c>
      <c r="P759" s="30">
        <v>2014</v>
      </c>
      <c r="Q759" s="30">
        <v>78</v>
      </c>
      <c r="R759" s="30">
        <v>29.07</v>
      </c>
    </row>
    <row r="760" spans="14:18" ht="15.75" customHeight="1" x14ac:dyDescent="0.2">
      <c r="N760" s="27" t="s">
        <v>293</v>
      </c>
      <c r="O760" s="27" t="s">
        <v>364</v>
      </c>
      <c r="P760" s="30">
        <v>2015</v>
      </c>
      <c r="Q760" s="30">
        <v>78</v>
      </c>
      <c r="R760" s="30">
        <v>28.43</v>
      </c>
    </row>
    <row r="761" spans="14:18" ht="15.75" customHeight="1" x14ac:dyDescent="0.2">
      <c r="N761" s="27" t="s">
        <v>293</v>
      </c>
      <c r="O761" s="27" t="s">
        <v>364</v>
      </c>
      <c r="P761" s="30">
        <v>2016</v>
      </c>
      <c r="Q761" s="30">
        <v>74</v>
      </c>
      <c r="R761" s="30">
        <v>28.79</v>
      </c>
    </row>
    <row r="762" spans="14:18" ht="15.75" customHeight="1" x14ac:dyDescent="0.2">
      <c r="N762" s="27" t="s">
        <v>293</v>
      </c>
      <c r="O762" s="27" t="s">
        <v>364</v>
      </c>
      <c r="P762" s="30">
        <v>2017</v>
      </c>
      <c r="Q762" s="30">
        <v>79</v>
      </c>
      <c r="R762" s="30">
        <v>30.38</v>
      </c>
    </row>
    <row r="763" spans="14:18" ht="15.75" customHeight="1" x14ac:dyDescent="0.2">
      <c r="N763" s="27" t="s">
        <v>293</v>
      </c>
      <c r="O763" s="27" t="s">
        <v>364</v>
      </c>
      <c r="P763" s="30">
        <v>2018</v>
      </c>
      <c r="Q763" s="30">
        <v>80</v>
      </c>
      <c r="R763" s="30">
        <v>29.99</v>
      </c>
    </row>
    <row r="764" spans="14:18" ht="15.75" customHeight="1" x14ac:dyDescent="0.2">
      <c r="N764" s="27" t="s">
        <v>293</v>
      </c>
      <c r="O764" s="27" t="s">
        <v>364</v>
      </c>
      <c r="P764" s="30">
        <v>2019</v>
      </c>
      <c r="Q764" s="30">
        <v>61</v>
      </c>
      <c r="R764" s="30">
        <v>28.98</v>
      </c>
    </row>
    <row r="765" spans="14:18" ht="15.75" customHeight="1" x14ac:dyDescent="0.2">
      <c r="N765" s="27" t="s">
        <v>293</v>
      </c>
      <c r="O765" s="27" t="s">
        <v>723</v>
      </c>
      <c r="P765" s="30">
        <v>2013</v>
      </c>
      <c r="Q765" s="30">
        <v>156</v>
      </c>
      <c r="R765" s="30">
        <v>47.73</v>
      </c>
    </row>
    <row r="766" spans="14:18" ht="15.75" customHeight="1" x14ac:dyDescent="0.2">
      <c r="N766" s="27" t="s">
        <v>293</v>
      </c>
      <c r="O766" s="27" t="s">
        <v>723</v>
      </c>
      <c r="P766" s="30">
        <v>2014</v>
      </c>
      <c r="Q766" s="30">
        <v>160</v>
      </c>
      <c r="R766" s="30">
        <v>52.87</v>
      </c>
    </row>
    <row r="767" spans="14:18" ht="15.75" customHeight="1" x14ac:dyDescent="0.2">
      <c r="N767" s="27" t="s">
        <v>293</v>
      </c>
      <c r="O767" s="27" t="s">
        <v>723</v>
      </c>
      <c r="P767" s="30">
        <v>2015</v>
      </c>
      <c r="Q767" s="30">
        <v>162</v>
      </c>
      <c r="R767" s="30">
        <v>58.41</v>
      </c>
    </row>
    <row r="768" spans="14:18" ht="15.75" customHeight="1" x14ac:dyDescent="0.2">
      <c r="N768" s="27" t="s">
        <v>293</v>
      </c>
      <c r="O768" s="27" t="s">
        <v>723</v>
      </c>
      <c r="P768" s="30">
        <v>2016</v>
      </c>
      <c r="Q768" s="30">
        <v>163</v>
      </c>
      <c r="R768" s="30">
        <v>57.89</v>
      </c>
    </row>
    <row r="769" spans="14:18" ht="15.75" customHeight="1" x14ac:dyDescent="0.2">
      <c r="N769" s="27" t="s">
        <v>293</v>
      </c>
      <c r="O769" s="27" t="s">
        <v>723</v>
      </c>
      <c r="P769" s="30">
        <v>2017</v>
      </c>
      <c r="Q769" s="30">
        <v>162</v>
      </c>
      <c r="R769" s="30">
        <v>56.4</v>
      </c>
    </row>
    <row r="770" spans="14:18" ht="15.75" customHeight="1" x14ac:dyDescent="0.2">
      <c r="N770" s="27" t="s">
        <v>293</v>
      </c>
      <c r="O770" s="27" t="s">
        <v>723</v>
      </c>
      <c r="P770" s="30">
        <v>2018</v>
      </c>
      <c r="Q770" s="30">
        <v>163</v>
      </c>
      <c r="R770" s="30">
        <v>59.73</v>
      </c>
    </row>
    <row r="771" spans="14:18" ht="15.75" customHeight="1" x14ac:dyDescent="0.2">
      <c r="N771" s="27" t="s">
        <v>293</v>
      </c>
      <c r="O771" s="27" t="s">
        <v>723</v>
      </c>
      <c r="P771" s="30">
        <v>2019</v>
      </c>
      <c r="Q771" s="30">
        <v>166</v>
      </c>
      <c r="R771" s="30">
        <v>59.13</v>
      </c>
    </row>
    <row r="772" spans="14:18" ht="15.75" customHeight="1" x14ac:dyDescent="0.2">
      <c r="N772" s="27" t="s">
        <v>293</v>
      </c>
      <c r="O772" s="27" t="s">
        <v>685</v>
      </c>
      <c r="P772" s="30">
        <v>2013</v>
      </c>
      <c r="Q772" s="30">
        <v>157</v>
      </c>
      <c r="R772" s="30">
        <v>48.35</v>
      </c>
    </row>
    <row r="773" spans="14:18" ht="15.75" customHeight="1" x14ac:dyDescent="0.2">
      <c r="N773" s="27" t="s">
        <v>293</v>
      </c>
      <c r="O773" s="27" t="s">
        <v>685</v>
      </c>
      <c r="P773" s="30">
        <v>2014</v>
      </c>
      <c r="Q773" s="30">
        <v>157</v>
      </c>
      <c r="R773" s="30">
        <v>47.82</v>
      </c>
    </row>
    <row r="774" spans="14:18" ht="15.75" customHeight="1" x14ac:dyDescent="0.2">
      <c r="N774" s="27" t="s">
        <v>293</v>
      </c>
      <c r="O774" s="27" t="s">
        <v>685</v>
      </c>
      <c r="P774" s="30">
        <v>2015</v>
      </c>
      <c r="Q774" s="30">
        <v>157</v>
      </c>
      <c r="R774" s="30">
        <v>47.98</v>
      </c>
    </row>
    <row r="775" spans="14:18" ht="15.75" customHeight="1" x14ac:dyDescent="0.2">
      <c r="N775" s="27" t="s">
        <v>293</v>
      </c>
      <c r="O775" s="27" t="s">
        <v>685</v>
      </c>
      <c r="P775" s="30">
        <v>2016</v>
      </c>
      <c r="Q775" s="30">
        <v>157</v>
      </c>
      <c r="R775" s="30">
        <v>54.32</v>
      </c>
    </row>
    <row r="776" spans="14:18" ht="15.75" customHeight="1" x14ac:dyDescent="0.2">
      <c r="N776" s="27" t="s">
        <v>293</v>
      </c>
      <c r="O776" s="27" t="s">
        <v>685</v>
      </c>
      <c r="P776" s="30">
        <v>2017</v>
      </c>
      <c r="Q776" s="30">
        <v>153</v>
      </c>
      <c r="R776" s="30">
        <v>52.43</v>
      </c>
    </row>
    <row r="777" spans="14:18" ht="15.75" customHeight="1" x14ac:dyDescent="0.2">
      <c r="N777" s="27" t="s">
        <v>293</v>
      </c>
      <c r="O777" s="27" t="s">
        <v>685</v>
      </c>
      <c r="P777" s="30">
        <v>2018</v>
      </c>
      <c r="Q777" s="30">
        <v>155</v>
      </c>
      <c r="R777" s="30">
        <v>52.59</v>
      </c>
    </row>
    <row r="778" spans="14:18" ht="15.75" customHeight="1" x14ac:dyDescent="0.2">
      <c r="N778" s="27" t="s">
        <v>293</v>
      </c>
      <c r="O778" s="27" t="s">
        <v>685</v>
      </c>
      <c r="P778" s="30">
        <v>2019</v>
      </c>
      <c r="Q778" s="30">
        <v>153</v>
      </c>
      <c r="R778" s="30">
        <v>51.66</v>
      </c>
    </row>
    <row r="779" spans="14:18" ht="15.75" customHeight="1" x14ac:dyDescent="0.2">
      <c r="N779" s="27" t="s">
        <v>293</v>
      </c>
      <c r="O779" s="27" t="s">
        <v>291</v>
      </c>
      <c r="P779" s="30">
        <v>2013</v>
      </c>
      <c r="Q779" s="30">
        <v>100</v>
      </c>
      <c r="R779" s="30">
        <v>30.09</v>
      </c>
    </row>
    <row r="780" spans="14:18" ht="15.75" customHeight="1" x14ac:dyDescent="0.2">
      <c r="N780" s="27" t="s">
        <v>293</v>
      </c>
      <c r="O780" s="27" t="s">
        <v>291</v>
      </c>
      <c r="P780" s="30">
        <v>2014</v>
      </c>
      <c r="Q780" s="30">
        <v>84</v>
      </c>
      <c r="R780" s="30">
        <v>29.78</v>
      </c>
    </row>
    <row r="781" spans="14:18" ht="15.75" customHeight="1" x14ac:dyDescent="0.2">
      <c r="N781" s="27" t="s">
        <v>293</v>
      </c>
      <c r="O781" s="27" t="s">
        <v>291</v>
      </c>
      <c r="P781" s="30">
        <v>2015</v>
      </c>
      <c r="Q781" s="30">
        <v>69</v>
      </c>
      <c r="R781" s="30">
        <v>27.7</v>
      </c>
    </row>
    <row r="782" spans="14:18" ht="15.75" customHeight="1" x14ac:dyDescent="0.2">
      <c r="N782" s="27" t="s">
        <v>293</v>
      </c>
      <c r="O782" s="27" t="s">
        <v>291</v>
      </c>
      <c r="P782" s="30">
        <v>2016</v>
      </c>
      <c r="Q782" s="30">
        <v>64</v>
      </c>
      <c r="R782" s="30">
        <v>27.96</v>
      </c>
    </row>
    <row r="783" spans="14:18" ht="15.75" customHeight="1" x14ac:dyDescent="0.2">
      <c r="N783" s="27" t="s">
        <v>293</v>
      </c>
      <c r="O783" s="27" t="s">
        <v>291</v>
      </c>
      <c r="P783" s="30">
        <v>2017</v>
      </c>
      <c r="Q783" s="30">
        <v>64</v>
      </c>
      <c r="R783" s="30">
        <v>27.76</v>
      </c>
    </row>
    <row r="784" spans="14:18" ht="15.75" customHeight="1" x14ac:dyDescent="0.2">
      <c r="N784" s="27" t="s">
        <v>293</v>
      </c>
      <c r="O784" s="27" t="s">
        <v>291</v>
      </c>
      <c r="P784" s="30">
        <v>2018</v>
      </c>
      <c r="Q784" s="30">
        <v>61</v>
      </c>
      <c r="R784" s="30">
        <v>27.34</v>
      </c>
    </row>
    <row r="785" spans="14:18" ht="15.75" customHeight="1" x14ac:dyDescent="0.2">
      <c r="N785" s="27" t="s">
        <v>293</v>
      </c>
      <c r="O785" s="27" t="s">
        <v>291</v>
      </c>
      <c r="P785" s="30">
        <v>2019</v>
      </c>
      <c r="Q785" s="30">
        <v>60</v>
      </c>
      <c r="R785" s="30">
        <v>28.98</v>
      </c>
    </row>
    <row r="786" spans="14:18" ht="15.75" customHeight="1" x14ac:dyDescent="0.2">
      <c r="N786" s="27" t="s">
        <v>293</v>
      </c>
      <c r="O786" s="27" t="s">
        <v>700</v>
      </c>
      <c r="P786" s="30">
        <v>2013</v>
      </c>
      <c r="Q786" s="30">
        <v>160</v>
      </c>
      <c r="R786" s="30">
        <v>55.08</v>
      </c>
    </row>
    <row r="787" spans="14:18" ht="15.75" customHeight="1" x14ac:dyDescent="0.2">
      <c r="N787" s="27" t="s">
        <v>293</v>
      </c>
      <c r="O787" s="27" t="s">
        <v>700</v>
      </c>
      <c r="P787" s="30">
        <v>2014</v>
      </c>
      <c r="Q787" s="30">
        <v>161</v>
      </c>
      <c r="R787" s="30">
        <v>54.94</v>
      </c>
    </row>
    <row r="788" spans="14:18" ht="15.75" customHeight="1" x14ac:dyDescent="0.2">
      <c r="N788" s="27" t="s">
        <v>293</v>
      </c>
      <c r="O788" s="27" t="s">
        <v>700</v>
      </c>
      <c r="P788" s="30">
        <v>2015</v>
      </c>
      <c r="Q788" s="30">
        <v>160</v>
      </c>
      <c r="R788" s="30">
        <v>53.46</v>
      </c>
    </row>
    <row r="789" spans="14:18" ht="15.75" customHeight="1" x14ac:dyDescent="0.2">
      <c r="N789" s="27" t="s">
        <v>293</v>
      </c>
      <c r="O789" s="27" t="s">
        <v>700</v>
      </c>
      <c r="P789" s="30">
        <v>2016</v>
      </c>
      <c r="Q789" s="30">
        <v>160</v>
      </c>
      <c r="R789" s="30">
        <v>54.55</v>
      </c>
    </row>
    <row r="790" spans="14:18" ht="15.75" customHeight="1" x14ac:dyDescent="0.2">
      <c r="N790" s="27" t="s">
        <v>293</v>
      </c>
      <c r="O790" s="27" t="s">
        <v>700</v>
      </c>
      <c r="P790" s="30">
        <v>2017</v>
      </c>
      <c r="Q790" s="30">
        <v>157</v>
      </c>
      <c r="R790" s="30">
        <v>54.01</v>
      </c>
    </row>
    <row r="791" spans="14:18" ht="15.75" customHeight="1" x14ac:dyDescent="0.2">
      <c r="N791" s="27" t="s">
        <v>293</v>
      </c>
      <c r="O791" s="27" t="s">
        <v>700</v>
      </c>
      <c r="P791" s="30">
        <v>2018</v>
      </c>
      <c r="Q791" s="30">
        <v>158</v>
      </c>
      <c r="R791" s="30">
        <v>54.41</v>
      </c>
    </row>
    <row r="792" spans="14:18" ht="15.75" customHeight="1" x14ac:dyDescent="0.2">
      <c r="N792" s="27" t="s">
        <v>293</v>
      </c>
      <c r="O792" s="27" t="s">
        <v>700</v>
      </c>
      <c r="P792" s="30">
        <v>2019</v>
      </c>
      <c r="Q792" s="30">
        <v>158</v>
      </c>
      <c r="R792" s="30">
        <v>52.82</v>
      </c>
    </row>
    <row r="793" spans="14:18" ht="15.75" customHeight="1" x14ac:dyDescent="0.2">
      <c r="N793" s="27" t="s">
        <v>293</v>
      </c>
      <c r="O793" s="27" t="s">
        <v>439</v>
      </c>
      <c r="P793" s="30">
        <v>2013</v>
      </c>
      <c r="Q793" s="30">
        <v>106</v>
      </c>
      <c r="R793" s="30">
        <v>32.200000000000003</v>
      </c>
    </row>
    <row r="794" spans="14:18" ht="15.75" customHeight="1" x14ac:dyDescent="0.2">
      <c r="N794" s="27" t="s">
        <v>293</v>
      </c>
      <c r="O794" s="27" t="s">
        <v>439</v>
      </c>
      <c r="P794" s="30">
        <v>2014</v>
      </c>
      <c r="Q794" s="30">
        <v>97</v>
      </c>
      <c r="R794" s="30">
        <v>31.24</v>
      </c>
    </row>
    <row r="795" spans="14:18" ht="15.75" customHeight="1" x14ac:dyDescent="0.2">
      <c r="N795" s="27" t="s">
        <v>293</v>
      </c>
      <c r="O795" s="27" t="s">
        <v>439</v>
      </c>
      <c r="P795" s="30">
        <v>2015</v>
      </c>
      <c r="Q795" s="30">
        <v>88</v>
      </c>
      <c r="R795" s="30">
        <v>30.69</v>
      </c>
    </row>
    <row r="796" spans="14:18" ht="15.75" customHeight="1" x14ac:dyDescent="0.2">
      <c r="N796" s="27" t="s">
        <v>293</v>
      </c>
      <c r="O796" s="27" t="s">
        <v>439</v>
      </c>
      <c r="P796" s="30">
        <v>2016</v>
      </c>
      <c r="Q796" s="30">
        <v>85</v>
      </c>
      <c r="R796" s="30">
        <v>30.16</v>
      </c>
    </row>
    <row r="797" spans="14:18" ht="15.75" customHeight="1" x14ac:dyDescent="0.2">
      <c r="N797" s="27" t="s">
        <v>293</v>
      </c>
      <c r="O797" s="27" t="s">
        <v>439</v>
      </c>
      <c r="P797" s="30">
        <v>2017</v>
      </c>
      <c r="Q797" s="30">
        <v>89</v>
      </c>
      <c r="R797" s="30">
        <v>30.92</v>
      </c>
    </row>
    <row r="798" spans="14:18" ht="15.75" customHeight="1" x14ac:dyDescent="0.2">
      <c r="N798" s="27" t="s">
        <v>293</v>
      </c>
      <c r="O798" s="27" t="s">
        <v>439</v>
      </c>
      <c r="P798" s="30">
        <v>2018</v>
      </c>
      <c r="Q798" s="30">
        <v>98</v>
      </c>
      <c r="R798" s="30">
        <v>31</v>
      </c>
    </row>
    <row r="799" spans="14:18" ht="15.75" customHeight="1" x14ac:dyDescent="0.2">
      <c r="N799" s="27" t="s">
        <v>293</v>
      </c>
      <c r="O799" s="27" t="s">
        <v>439</v>
      </c>
      <c r="P799" s="30">
        <v>2019</v>
      </c>
      <c r="Q799" s="30">
        <v>83</v>
      </c>
      <c r="R799" s="30">
        <v>29.92</v>
      </c>
    </row>
    <row r="800" spans="14:18" ht="15.75" customHeight="1" x14ac:dyDescent="0.2">
      <c r="N800" s="27" t="s">
        <v>293</v>
      </c>
      <c r="O800" s="27" t="s">
        <v>368</v>
      </c>
      <c r="P800" s="30">
        <v>2013</v>
      </c>
      <c r="Q800" s="30">
        <v>55</v>
      </c>
      <c r="R800" s="30">
        <v>26.01</v>
      </c>
    </row>
    <row r="801" spans="14:18" ht="15.75" customHeight="1" x14ac:dyDescent="0.2">
      <c r="N801" s="27" t="s">
        <v>293</v>
      </c>
      <c r="O801" s="27" t="s">
        <v>368</v>
      </c>
      <c r="P801" s="30">
        <v>2014</v>
      </c>
      <c r="Q801" s="30">
        <v>56</v>
      </c>
      <c r="R801" s="30">
        <v>25.35</v>
      </c>
    </row>
    <row r="802" spans="14:18" ht="15.75" customHeight="1" x14ac:dyDescent="0.2">
      <c r="N802" s="27" t="s">
        <v>293</v>
      </c>
      <c r="O802" s="27" t="s">
        <v>368</v>
      </c>
      <c r="P802" s="30">
        <v>2015</v>
      </c>
      <c r="Q802" s="30">
        <v>72</v>
      </c>
      <c r="R802" s="30">
        <v>27.85</v>
      </c>
    </row>
    <row r="803" spans="14:18" ht="15.75" customHeight="1" x14ac:dyDescent="0.2">
      <c r="N803" s="27" t="s">
        <v>293</v>
      </c>
      <c r="O803" s="27" t="s">
        <v>368</v>
      </c>
      <c r="P803" s="30">
        <v>2016</v>
      </c>
      <c r="Q803" s="30">
        <v>76</v>
      </c>
      <c r="R803" s="30">
        <v>28.83</v>
      </c>
    </row>
    <row r="804" spans="14:18" ht="15.75" customHeight="1" x14ac:dyDescent="0.2">
      <c r="N804" s="27" t="s">
        <v>293</v>
      </c>
      <c r="O804" s="27" t="s">
        <v>368</v>
      </c>
      <c r="P804" s="30">
        <v>2017</v>
      </c>
      <c r="Q804" s="30">
        <v>80</v>
      </c>
      <c r="R804" s="30">
        <v>30.41</v>
      </c>
    </row>
    <row r="805" spans="14:18" ht="15.75" customHeight="1" x14ac:dyDescent="0.2">
      <c r="N805" s="27" t="s">
        <v>293</v>
      </c>
      <c r="O805" s="27" t="s">
        <v>368</v>
      </c>
      <c r="P805" s="30">
        <v>2018</v>
      </c>
      <c r="Q805" s="30">
        <v>81</v>
      </c>
      <c r="R805" s="30">
        <v>30.01</v>
      </c>
    </row>
    <row r="806" spans="14:18" ht="15.75" customHeight="1" x14ac:dyDescent="0.2">
      <c r="N806" s="27" t="s">
        <v>293</v>
      </c>
      <c r="O806" s="27" t="s">
        <v>368</v>
      </c>
      <c r="P806" s="30">
        <v>2019</v>
      </c>
      <c r="Q806" s="30">
        <v>91</v>
      </c>
      <c r="R806" s="30">
        <v>31.21</v>
      </c>
    </row>
    <row r="807" spans="14:18" ht="15.75" customHeight="1" x14ac:dyDescent="0.2">
      <c r="N807" s="27" t="s">
        <v>293</v>
      </c>
      <c r="O807" s="27" t="s">
        <v>735</v>
      </c>
      <c r="P807" s="30">
        <v>2013</v>
      </c>
      <c r="Q807" s="30">
        <v>164</v>
      </c>
      <c r="R807" s="30">
        <v>60.39</v>
      </c>
    </row>
    <row r="808" spans="14:18" ht="15.75" customHeight="1" x14ac:dyDescent="0.2">
      <c r="N808" s="27" t="s">
        <v>293</v>
      </c>
      <c r="O808" s="27" t="s">
        <v>735</v>
      </c>
      <c r="P808" s="30">
        <v>2014</v>
      </c>
      <c r="Q808" s="30">
        <v>166</v>
      </c>
      <c r="R808" s="30">
        <v>61.01</v>
      </c>
    </row>
    <row r="809" spans="14:18" ht="15.75" customHeight="1" x14ac:dyDescent="0.2">
      <c r="N809" s="27" t="s">
        <v>293</v>
      </c>
      <c r="O809" s="27" t="s">
        <v>735</v>
      </c>
      <c r="P809" s="30">
        <v>2015</v>
      </c>
      <c r="Q809" s="30">
        <v>166</v>
      </c>
      <c r="R809" s="30">
        <v>61.14</v>
      </c>
    </row>
    <row r="810" spans="14:18" ht="15.75" customHeight="1" x14ac:dyDescent="0.2">
      <c r="N810" s="27" t="s">
        <v>293</v>
      </c>
      <c r="O810" s="27" t="s">
        <v>735</v>
      </c>
      <c r="P810" s="30">
        <v>2016</v>
      </c>
      <c r="Q810" s="30">
        <v>166</v>
      </c>
      <c r="R810" s="30">
        <v>61.15</v>
      </c>
    </row>
    <row r="811" spans="14:18" ht="15.75" customHeight="1" x14ac:dyDescent="0.2">
      <c r="N811" s="27" t="s">
        <v>293</v>
      </c>
      <c r="O811" s="27" t="s">
        <v>735</v>
      </c>
      <c r="P811" s="30">
        <v>2017</v>
      </c>
      <c r="Q811" s="30">
        <v>169</v>
      </c>
      <c r="R811" s="30">
        <v>66.11</v>
      </c>
    </row>
    <row r="812" spans="14:18" ht="15.75" customHeight="1" x14ac:dyDescent="0.2">
      <c r="N812" s="27" t="s">
        <v>293</v>
      </c>
      <c r="O812" s="27" t="s">
        <v>735</v>
      </c>
      <c r="P812" s="30">
        <v>2018</v>
      </c>
      <c r="Q812" s="30">
        <v>165</v>
      </c>
      <c r="R812" s="30">
        <v>60.84</v>
      </c>
    </row>
    <row r="813" spans="14:18" ht="15.75" customHeight="1" x14ac:dyDescent="0.2">
      <c r="N813" s="27" t="s">
        <v>293</v>
      </c>
      <c r="O813" s="27" t="s">
        <v>735</v>
      </c>
      <c r="P813" s="30">
        <v>2019</v>
      </c>
      <c r="Q813" s="30">
        <v>160</v>
      </c>
      <c r="R813" s="30">
        <v>53.52</v>
      </c>
    </row>
    <row r="814" spans="14:18" ht="15.75" customHeight="1" x14ac:dyDescent="0.2">
      <c r="N814" s="27" t="s">
        <v>293</v>
      </c>
      <c r="O814" s="27" t="s">
        <v>651</v>
      </c>
      <c r="P814" s="30">
        <v>2013</v>
      </c>
      <c r="Q814" s="30">
        <v>148</v>
      </c>
      <c r="R814" s="30">
        <v>43.42</v>
      </c>
    </row>
    <row r="815" spans="14:18" ht="15.75" customHeight="1" x14ac:dyDescent="0.2">
      <c r="N815" s="27" t="s">
        <v>293</v>
      </c>
      <c r="O815" s="27" t="s">
        <v>651</v>
      </c>
      <c r="P815" s="30">
        <v>2014</v>
      </c>
      <c r="Q815" s="30">
        <v>148</v>
      </c>
      <c r="R815" s="30">
        <v>42.78</v>
      </c>
    </row>
    <row r="816" spans="14:18" ht="15.75" customHeight="1" x14ac:dyDescent="0.2">
      <c r="N816" s="27" t="s">
        <v>293</v>
      </c>
      <c r="O816" s="27" t="s">
        <v>651</v>
      </c>
      <c r="P816" s="30">
        <v>2015</v>
      </c>
      <c r="Q816" s="30">
        <v>152</v>
      </c>
      <c r="R816" s="30">
        <v>44.97</v>
      </c>
    </row>
    <row r="817" spans="14:18" ht="15.75" customHeight="1" x14ac:dyDescent="0.2">
      <c r="N817" s="27" t="s">
        <v>293</v>
      </c>
      <c r="O817" s="27" t="s">
        <v>651</v>
      </c>
      <c r="P817" s="30">
        <v>2016</v>
      </c>
      <c r="Q817" s="30">
        <v>148</v>
      </c>
      <c r="R817" s="30">
        <v>49.03</v>
      </c>
    </row>
    <row r="818" spans="14:18" ht="15.75" customHeight="1" x14ac:dyDescent="0.2">
      <c r="N818" s="27" t="s">
        <v>293</v>
      </c>
      <c r="O818" s="27" t="s">
        <v>651</v>
      </c>
      <c r="P818" s="30">
        <v>2017</v>
      </c>
      <c r="Q818" s="30">
        <v>148</v>
      </c>
      <c r="R818" s="30">
        <v>49.45</v>
      </c>
    </row>
    <row r="819" spans="14:18" ht="15.75" customHeight="1" x14ac:dyDescent="0.2">
      <c r="N819" s="27" t="s">
        <v>293</v>
      </c>
      <c r="O819" s="27" t="s">
        <v>651</v>
      </c>
      <c r="P819" s="30">
        <v>2018</v>
      </c>
      <c r="Q819" s="30">
        <v>148</v>
      </c>
      <c r="R819" s="30">
        <v>49.96</v>
      </c>
    </row>
    <row r="820" spans="14:18" ht="15.75" customHeight="1" x14ac:dyDescent="0.2">
      <c r="N820" s="27" t="s">
        <v>293</v>
      </c>
      <c r="O820" s="27" t="s">
        <v>651</v>
      </c>
      <c r="P820" s="30">
        <v>2019</v>
      </c>
      <c r="Q820" s="30">
        <v>149</v>
      </c>
      <c r="R820" s="30">
        <v>50.31</v>
      </c>
    </row>
    <row r="821" spans="14:18" ht="15.75" customHeight="1" x14ac:dyDescent="0.2">
      <c r="N821" s="27" t="s">
        <v>293</v>
      </c>
      <c r="O821" s="27" t="s">
        <v>655</v>
      </c>
      <c r="P821" s="30">
        <v>2013</v>
      </c>
      <c r="Q821" s="30">
        <v>123</v>
      </c>
      <c r="R821" s="30">
        <v>35.71</v>
      </c>
    </row>
    <row r="822" spans="14:18" ht="15.75" customHeight="1" x14ac:dyDescent="0.2">
      <c r="N822" s="27" t="s">
        <v>293</v>
      </c>
      <c r="O822" s="27" t="s">
        <v>655</v>
      </c>
      <c r="P822" s="30">
        <v>2014</v>
      </c>
      <c r="Q822" s="30">
        <v>115</v>
      </c>
      <c r="R822" s="30">
        <v>34.86</v>
      </c>
    </row>
    <row r="823" spans="14:18" ht="15.75" customHeight="1" x14ac:dyDescent="0.2">
      <c r="N823" s="27" t="s">
        <v>293</v>
      </c>
      <c r="O823" s="27" t="s">
        <v>655</v>
      </c>
      <c r="P823" s="30">
        <v>2015</v>
      </c>
      <c r="Q823" s="30">
        <v>116</v>
      </c>
      <c r="R823" s="30">
        <v>36.19</v>
      </c>
    </row>
    <row r="824" spans="14:18" ht="15.75" customHeight="1" x14ac:dyDescent="0.2">
      <c r="N824" s="27" t="s">
        <v>293</v>
      </c>
      <c r="O824" s="27" t="s">
        <v>655</v>
      </c>
      <c r="P824" s="30">
        <v>2016</v>
      </c>
      <c r="Q824" s="30">
        <v>150</v>
      </c>
      <c r="R824" s="30">
        <v>50.34</v>
      </c>
    </row>
    <row r="825" spans="14:18" ht="15.75" customHeight="1" x14ac:dyDescent="0.2">
      <c r="N825" s="27" t="s">
        <v>293</v>
      </c>
      <c r="O825" s="27" t="s">
        <v>655</v>
      </c>
      <c r="P825" s="30">
        <v>2017</v>
      </c>
      <c r="Q825" s="30">
        <v>149</v>
      </c>
      <c r="R825" s="30">
        <v>50.27</v>
      </c>
    </row>
    <row r="826" spans="14:18" ht="15.75" customHeight="1" x14ac:dyDescent="0.2">
      <c r="N826" s="27" t="s">
        <v>293</v>
      </c>
      <c r="O826" s="27" t="s">
        <v>655</v>
      </c>
      <c r="P826" s="30">
        <v>2018</v>
      </c>
      <c r="Q826" s="30">
        <v>149</v>
      </c>
      <c r="R826" s="30">
        <v>50.06</v>
      </c>
    </row>
    <row r="827" spans="14:18" ht="15.75" customHeight="1" x14ac:dyDescent="0.2">
      <c r="N827" s="27" t="s">
        <v>293</v>
      </c>
      <c r="O827" s="27" t="s">
        <v>655</v>
      </c>
      <c r="P827" s="30">
        <v>2019</v>
      </c>
      <c r="Q827" s="30">
        <v>161</v>
      </c>
      <c r="R827" s="30">
        <v>54.02</v>
      </c>
    </row>
    <row r="828" spans="14:18" ht="15.75" customHeight="1" x14ac:dyDescent="0.2">
      <c r="N828" s="27" t="s">
        <v>293</v>
      </c>
      <c r="O828" s="27" t="s">
        <v>795</v>
      </c>
      <c r="P828" s="30">
        <v>2013</v>
      </c>
      <c r="Q828" s="30">
        <v>177</v>
      </c>
      <c r="R828" s="30">
        <v>79.14</v>
      </c>
    </row>
    <row r="829" spans="14:18" ht="15.75" customHeight="1" x14ac:dyDescent="0.2">
      <c r="N829" s="27" t="s">
        <v>293</v>
      </c>
      <c r="O829" s="27" t="s">
        <v>795</v>
      </c>
      <c r="P829" s="30">
        <v>2014</v>
      </c>
      <c r="Q829" s="30">
        <v>178</v>
      </c>
      <c r="R829" s="30">
        <v>80.81</v>
      </c>
    </row>
    <row r="830" spans="14:18" ht="15.75" customHeight="1" x14ac:dyDescent="0.2">
      <c r="N830" s="27" t="s">
        <v>293</v>
      </c>
      <c r="O830" s="27" t="s">
        <v>795</v>
      </c>
      <c r="P830" s="30">
        <v>2015</v>
      </c>
      <c r="Q830" s="30">
        <v>178</v>
      </c>
      <c r="R830" s="30">
        <v>80.83</v>
      </c>
    </row>
    <row r="831" spans="14:18" ht="15.75" customHeight="1" x14ac:dyDescent="0.2">
      <c r="N831" s="27" t="s">
        <v>293</v>
      </c>
      <c r="O831" s="27" t="s">
        <v>795</v>
      </c>
      <c r="P831" s="30">
        <v>2016</v>
      </c>
      <c r="Q831" s="30">
        <v>178</v>
      </c>
      <c r="R831" s="30">
        <v>83.44</v>
      </c>
    </row>
    <row r="832" spans="14:18" ht="15.75" customHeight="1" x14ac:dyDescent="0.2">
      <c r="N832" s="27" t="s">
        <v>293</v>
      </c>
      <c r="O832" s="27" t="s">
        <v>795</v>
      </c>
      <c r="P832" s="30">
        <v>2017</v>
      </c>
      <c r="Q832" s="30">
        <v>178</v>
      </c>
      <c r="R832" s="30">
        <v>84.19</v>
      </c>
    </row>
    <row r="833" spans="14:18" ht="15.75" customHeight="1" x14ac:dyDescent="0.2">
      <c r="N833" s="27" t="s">
        <v>293</v>
      </c>
      <c r="O833" s="27" t="s">
        <v>795</v>
      </c>
      <c r="P833" s="30">
        <v>2018</v>
      </c>
      <c r="Q833" s="30">
        <v>178</v>
      </c>
      <c r="R833" s="30">
        <v>84.2</v>
      </c>
    </row>
    <row r="834" spans="14:18" ht="15.75" customHeight="1" x14ac:dyDescent="0.2">
      <c r="N834" s="27" t="s">
        <v>293</v>
      </c>
      <c r="O834" s="27" t="s">
        <v>795</v>
      </c>
      <c r="P834" s="30">
        <v>2019</v>
      </c>
      <c r="Q834" s="30">
        <v>180</v>
      </c>
      <c r="R834" s="30">
        <v>85.44</v>
      </c>
    </row>
    <row r="835" spans="14:18" ht="15.75" customHeight="1" x14ac:dyDescent="0.2">
      <c r="N835" s="27" t="s">
        <v>293</v>
      </c>
      <c r="O835" s="27" t="s">
        <v>694</v>
      </c>
      <c r="P835" s="30">
        <v>2013</v>
      </c>
      <c r="Q835" s="30">
        <v>154</v>
      </c>
      <c r="R835" s="30">
        <v>46.56</v>
      </c>
    </row>
    <row r="836" spans="14:18" ht="15.75" customHeight="1" x14ac:dyDescent="0.2">
      <c r="N836" s="27" t="s">
        <v>293</v>
      </c>
      <c r="O836" s="27" t="s">
        <v>694</v>
      </c>
      <c r="P836" s="30">
        <v>2014</v>
      </c>
      <c r="Q836" s="30">
        <v>154</v>
      </c>
      <c r="R836" s="30">
        <v>45.87</v>
      </c>
    </row>
    <row r="837" spans="14:18" ht="15.75" customHeight="1" x14ac:dyDescent="0.2">
      <c r="N837" s="27" t="s">
        <v>293</v>
      </c>
      <c r="O837" s="27" t="s">
        <v>694</v>
      </c>
      <c r="P837" s="30">
        <v>2015</v>
      </c>
      <c r="Q837" s="30">
        <v>149</v>
      </c>
      <c r="R837" s="30">
        <v>44.16</v>
      </c>
    </row>
    <row r="838" spans="14:18" ht="15.75" customHeight="1" x14ac:dyDescent="0.2">
      <c r="N838" s="27" t="s">
        <v>293</v>
      </c>
      <c r="O838" s="27" t="s">
        <v>694</v>
      </c>
      <c r="P838" s="30">
        <v>2016</v>
      </c>
      <c r="Q838" s="30">
        <v>151</v>
      </c>
      <c r="R838" s="30">
        <v>50.76</v>
      </c>
    </row>
    <row r="839" spans="14:18" ht="15.75" customHeight="1" x14ac:dyDescent="0.2">
      <c r="N839" s="27" t="s">
        <v>293</v>
      </c>
      <c r="O839" s="27" t="s">
        <v>694</v>
      </c>
      <c r="P839" s="30">
        <v>2017</v>
      </c>
      <c r="Q839" s="30">
        <v>155</v>
      </c>
      <c r="R839" s="30">
        <v>52.98</v>
      </c>
    </row>
    <row r="840" spans="14:18" ht="15.75" customHeight="1" x14ac:dyDescent="0.2">
      <c r="N840" s="27" t="s">
        <v>293</v>
      </c>
      <c r="O840" s="27" t="s">
        <v>694</v>
      </c>
      <c r="P840" s="30">
        <v>2018</v>
      </c>
      <c r="Q840" s="30">
        <v>157</v>
      </c>
      <c r="R840" s="30">
        <v>53.5</v>
      </c>
    </row>
    <row r="841" spans="14:18" ht="15.75" customHeight="1" x14ac:dyDescent="0.2">
      <c r="N841" s="27" t="s">
        <v>293</v>
      </c>
      <c r="O841" s="27" t="s">
        <v>694</v>
      </c>
      <c r="P841" s="30">
        <v>2019</v>
      </c>
      <c r="Q841" s="30">
        <v>157</v>
      </c>
      <c r="R841" s="30">
        <v>52.81</v>
      </c>
    </row>
    <row r="842" spans="14:18" ht="15.75" customHeight="1" x14ac:dyDescent="0.2">
      <c r="N842" s="27" t="s">
        <v>293</v>
      </c>
      <c r="O842" s="27" t="s">
        <v>453</v>
      </c>
      <c r="P842" s="30">
        <v>2013</v>
      </c>
      <c r="Q842" s="30">
        <v>126</v>
      </c>
      <c r="R842" s="30">
        <v>36.79</v>
      </c>
    </row>
    <row r="843" spans="14:18" ht="15.75" customHeight="1" x14ac:dyDescent="0.2">
      <c r="N843" s="27" t="s">
        <v>293</v>
      </c>
      <c r="O843" s="27" t="s">
        <v>453</v>
      </c>
      <c r="P843" s="30">
        <v>2014</v>
      </c>
      <c r="Q843" s="30">
        <v>127</v>
      </c>
      <c r="R843" s="30">
        <v>36.93</v>
      </c>
    </row>
    <row r="844" spans="14:18" ht="15.75" customHeight="1" x14ac:dyDescent="0.2">
      <c r="N844" s="27" t="s">
        <v>293</v>
      </c>
      <c r="O844" s="27" t="s">
        <v>453</v>
      </c>
      <c r="P844" s="30">
        <v>2015</v>
      </c>
      <c r="Q844" s="30">
        <v>129</v>
      </c>
      <c r="R844" s="30">
        <v>39.1</v>
      </c>
    </row>
    <row r="845" spans="14:18" ht="15.75" customHeight="1" x14ac:dyDescent="0.2">
      <c r="N845" s="27" t="s">
        <v>293</v>
      </c>
      <c r="O845" s="27" t="s">
        <v>453</v>
      </c>
      <c r="P845" s="30">
        <v>2016</v>
      </c>
      <c r="Q845" s="30">
        <v>107</v>
      </c>
      <c r="R845" s="30">
        <v>32.93</v>
      </c>
    </row>
    <row r="846" spans="14:18" ht="15.75" customHeight="1" x14ac:dyDescent="0.2">
      <c r="N846" s="27" t="s">
        <v>293</v>
      </c>
      <c r="O846" s="27" t="s">
        <v>453</v>
      </c>
      <c r="P846" s="30">
        <v>2017</v>
      </c>
      <c r="Q846" s="30">
        <v>102</v>
      </c>
      <c r="R846" s="30">
        <v>33.19</v>
      </c>
    </row>
    <row r="847" spans="14:18" ht="15.75" customHeight="1" x14ac:dyDescent="0.2">
      <c r="N847" s="27" t="s">
        <v>293</v>
      </c>
      <c r="O847" s="27" t="s">
        <v>453</v>
      </c>
      <c r="P847" s="30">
        <v>2018</v>
      </c>
      <c r="Q847" s="30">
        <v>101</v>
      </c>
      <c r="R847" s="30">
        <v>31.16</v>
      </c>
    </row>
    <row r="848" spans="14:18" ht="15.75" customHeight="1" x14ac:dyDescent="0.2">
      <c r="N848" s="27" t="s">
        <v>293</v>
      </c>
      <c r="O848" s="27" t="s">
        <v>453</v>
      </c>
      <c r="P848" s="30">
        <v>2019</v>
      </c>
      <c r="Q848" s="30">
        <v>102</v>
      </c>
      <c r="R848" s="30">
        <v>32.46</v>
      </c>
    </row>
    <row r="849" spans="14:18" ht="15.75" customHeight="1" x14ac:dyDescent="0.2">
      <c r="N849" s="27" t="s">
        <v>398</v>
      </c>
      <c r="O849" s="27" t="s">
        <v>597</v>
      </c>
      <c r="P849" s="30">
        <v>2013</v>
      </c>
      <c r="Q849" s="30">
        <v>125</v>
      </c>
      <c r="R849" s="30">
        <v>36.54</v>
      </c>
    </row>
    <row r="850" spans="14:18" ht="15.75" customHeight="1" x14ac:dyDescent="0.2">
      <c r="N850" s="27" t="s">
        <v>398</v>
      </c>
      <c r="O850" s="27" t="s">
        <v>597</v>
      </c>
      <c r="P850" s="30">
        <v>2014</v>
      </c>
      <c r="Q850" s="30">
        <v>121</v>
      </c>
      <c r="R850" s="30">
        <v>36.26</v>
      </c>
    </row>
    <row r="851" spans="14:18" ht="15.75" customHeight="1" x14ac:dyDescent="0.2">
      <c r="N851" s="27" t="s">
        <v>398</v>
      </c>
      <c r="O851" s="27" t="s">
        <v>597</v>
      </c>
      <c r="P851" s="30">
        <v>2015</v>
      </c>
      <c r="Q851" s="30">
        <v>119</v>
      </c>
      <c r="R851" s="30">
        <v>36.630000000000003</v>
      </c>
    </row>
    <row r="852" spans="14:18" ht="15.75" customHeight="1" x14ac:dyDescent="0.2">
      <c r="N852" s="27" t="s">
        <v>398</v>
      </c>
      <c r="O852" s="27" t="s">
        <v>597</v>
      </c>
      <c r="P852" s="30">
        <v>2016</v>
      </c>
      <c r="Q852" s="30">
        <v>129</v>
      </c>
      <c r="R852" s="30">
        <v>41.69</v>
      </c>
    </row>
    <row r="853" spans="14:18" ht="15.75" customHeight="1" x14ac:dyDescent="0.2">
      <c r="N853" s="27" t="s">
        <v>398</v>
      </c>
      <c r="O853" s="27" t="s">
        <v>597</v>
      </c>
      <c r="P853" s="30">
        <v>2017</v>
      </c>
      <c r="Q853" s="30">
        <v>134</v>
      </c>
      <c r="R853" s="30">
        <v>42.83</v>
      </c>
    </row>
    <row r="854" spans="14:18" ht="15.75" customHeight="1" x14ac:dyDescent="0.2">
      <c r="N854" s="27" t="s">
        <v>398</v>
      </c>
      <c r="O854" s="27" t="s">
        <v>597</v>
      </c>
      <c r="P854" s="30">
        <v>2018</v>
      </c>
      <c r="Q854" s="30">
        <v>136</v>
      </c>
      <c r="R854" s="30">
        <v>43.13</v>
      </c>
    </row>
    <row r="855" spans="14:18" ht="15.75" customHeight="1" x14ac:dyDescent="0.2">
      <c r="N855" s="27" t="s">
        <v>398</v>
      </c>
      <c r="O855" s="27" t="s">
        <v>597</v>
      </c>
      <c r="P855" s="30">
        <v>2019</v>
      </c>
      <c r="Q855" s="30">
        <v>141</v>
      </c>
      <c r="R855" s="30">
        <v>45.75</v>
      </c>
    </row>
    <row r="856" spans="14:18" ht="15.75" customHeight="1" x14ac:dyDescent="0.2">
      <c r="N856" s="27" t="s">
        <v>398</v>
      </c>
      <c r="O856" s="27" t="s">
        <v>756</v>
      </c>
      <c r="P856" s="30">
        <v>2013</v>
      </c>
      <c r="Q856" s="30">
        <v>163</v>
      </c>
      <c r="R856" s="30">
        <v>56.88</v>
      </c>
    </row>
    <row r="857" spans="14:18" ht="15.75" customHeight="1" x14ac:dyDescent="0.2">
      <c r="N857" s="27" t="s">
        <v>398</v>
      </c>
      <c r="O857" s="27" t="s">
        <v>756</v>
      </c>
      <c r="P857" s="30">
        <v>2014</v>
      </c>
      <c r="Q857" s="30">
        <v>164</v>
      </c>
      <c r="R857" s="30">
        <v>58.3</v>
      </c>
    </row>
    <row r="858" spans="14:18" ht="15.75" customHeight="1" x14ac:dyDescent="0.2">
      <c r="N858" s="27" t="s">
        <v>398</v>
      </c>
      <c r="O858" s="27" t="s">
        <v>756</v>
      </c>
      <c r="P858" s="30">
        <v>2015</v>
      </c>
      <c r="Q858" s="30">
        <v>164</v>
      </c>
      <c r="R858" s="30">
        <v>59.41</v>
      </c>
    </row>
    <row r="859" spans="14:18" ht="15.75" customHeight="1" x14ac:dyDescent="0.2">
      <c r="N859" s="27" t="s">
        <v>398</v>
      </c>
      <c r="O859" s="27" t="s">
        <v>756</v>
      </c>
      <c r="P859" s="30">
        <v>2016</v>
      </c>
      <c r="Q859" s="30">
        <v>165</v>
      </c>
      <c r="R859" s="30">
        <v>59.72</v>
      </c>
    </row>
    <row r="860" spans="14:18" ht="15.75" customHeight="1" x14ac:dyDescent="0.2">
      <c r="N860" s="27" t="s">
        <v>398</v>
      </c>
      <c r="O860" s="27" t="s">
        <v>756</v>
      </c>
      <c r="P860" s="30">
        <v>2017</v>
      </c>
      <c r="Q860" s="30">
        <v>168</v>
      </c>
      <c r="R860" s="30">
        <v>66.02</v>
      </c>
    </row>
    <row r="861" spans="14:18" ht="15.75" customHeight="1" x14ac:dyDescent="0.2">
      <c r="N861" s="27" t="s">
        <v>398</v>
      </c>
      <c r="O861" s="27" t="s">
        <v>756</v>
      </c>
      <c r="P861" s="30">
        <v>2018</v>
      </c>
      <c r="Q861" s="30">
        <v>169</v>
      </c>
      <c r="R861" s="30">
        <v>63.13</v>
      </c>
    </row>
    <row r="862" spans="14:18" ht="15.75" customHeight="1" x14ac:dyDescent="0.2">
      <c r="N862" s="27" t="s">
        <v>398</v>
      </c>
      <c r="O862" s="27" t="s">
        <v>756</v>
      </c>
      <c r="P862" s="30">
        <v>2019</v>
      </c>
      <c r="Q862" s="30">
        <v>172</v>
      </c>
      <c r="R862" s="30">
        <v>65.88</v>
      </c>
    </row>
    <row r="863" spans="14:18" ht="15.75" customHeight="1" x14ac:dyDescent="0.2">
      <c r="N863" s="27" t="s">
        <v>398</v>
      </c>
      <c r="O863" s="27" t="s">
        <v>741</v>
      </c>
      <c r="P863" s="30">
        <v>2013</v>
      </c>
      <c r="Q863" s="30">
        <v>165</v>
      </c>
      <c r="R863" s="30">
        <v>62.75</v>
      </c>
    </row>
    <row r="864" spans="14:18" ht="15.75" customHeight="1" x14ac:dyDescent="0.2">
      <c r="N864" s="27" t="s">
        <v>398</v>
      </c>
      <c r="O864" s="27" t="s">
        <v>741</v>
      </c>
      <c r="P864" s="30">
        <v>2014</v>
      </c>
      <c r="Q864" s="30">
        <v>163</v>
      </c>
      <c r="R864" s="30">
        <v>58.26</v>
      </c>
    </row>
    <row r="865" spans="14:18" ht="15.75" customHeight="1" x14ac:dyDescent="0.2">
      <c r="N865" s="27" t="s">
        <v>398</v>
      </c>
      <c r="O865" s="27" t="s">
        <v>741</v>
      </c>
      <c r="P865" s="30">
        <v>2015</v>
      </c>
      <c r="Q865" s="30">
        <v>163</v>
      </c>
      <c r="R865" s="30">
        <v>58.69</v>
      </c>
    </row>
    <row r="866" spans="14:18" ht="15.75" customHeight="1" x14ac:dyDescent="0.2">
      <c r="N866" s="27" t="s">
        <v>398</v>
      </c>
      <c r="O866" s="27" t="s">
        <v>741</v>
      </c>
      <c r="P866" s="30">
        <v>2016</v>
      </c>
      <c r="Q866" s="30">
        <v>162</v>
      </c>
      <c r="R866" s="30">
        <v>54.86</v>
      </c>
    </row>
    <row r="867" spans="14:18" ht="15.75" customHeight="1" x14ac:dyDescent="0.2">
      <c r="N867" s="27" t="s">
        <v>398</v>
      </c>
      <c r="O867" s="27" t="s">
        <v>741</v>
      </c>
      <c r="P867" s="30">
        <v>2017</v>
      </c>
      <c r="Q867" s="30">
        <v>164</v>
      </c>
      <c r="R867" s="30">
        <v>58.88</v>
      </c>
    </row>
    <row r="868" spans="14:18" ht="15.75" customHeight="1" x14ac:dyDescent="0.2">
      <c r="N868" s="27" t="s">
        <v>398</v>
      </c>
      <c r="O868" s="27" t="s">
        <v>741</v>
      </c>
      <c r="P868" s="30">
        <v>2018</v>
      </c>
      <c r="Q868" s="30">
        <v>166</v>
      </c>
      <c r="R868" s="30">
        <v>60.85</v>
      </c>
    </row>
    <row r="869" spans="14:18" ht="15.75" customHeight="1" x14ac:dyDescent="0.2">
      <c r="N869" s="27" t="s">
        <v>398</v>
      </c>
      <c r="O869" s="27" t="s">
        <v>741</v>
      </c>
      <c r="P869" s="30">
        <v>2019</v>
      </c>
      <c r="Q869" s="30">
        <v>167</v>
      </c>
      <c r="R869" s="30">
        <v>61.31</v>
      </c>
    </row>
    <row r="870" spans="14:18" ht="15.75" customHeight="1" x14ac:dyDescent="0.2">
      <c r="N870" s="27" t="s">
        <v>398</v>
      </c>
      <c r="O870" s="27" t="s">
        <v>711</v>
      </c>
      <c r="P870" s="30">
        <v>2013</v>
      </c>
      <c r="Q870" s="30">
        <v>158</v>
      </c>
      <c r="R870" s="30">
        <v>48.66</v>
      </c>
    </row>
    <row r="871" spans="14:18" ht="15.75" customHeight="1" x14ac:dyDescent="0.2">
      <c r="N871" s="27" t="s">
        <v>398</v>
      </c>
      <c r="O871" s="27" t="s">
        <v>711</v>
      </c>
      <c r="P871" s="30">
        <v>2014</v>
      </c>
      <c r="Q871" s="30">
        <v>159</v>
      </c>
      <c r="R871" s="30">
        <v>51.89</v>
      </c>
    </row>
    <row r="872" spans="14:18" ht="15.75" customHeight="1" x14ac:dyDescent="0.2">
      <c r="N872" s="27" t="s">
        <v>398</v>
      </c>
      <c r="O872" s="27" t="s">
        <v>711</v>
      </c>
      <c r="P872" s="30">
        <v>2015</v>
      </c>
      <c r="Q872" s="30">
        <v>158</v>
      </c>
      <c r="R872" s="30">
        <v>50.17</v>
      </c>
    </row>
    <row r="873" spans="14:18" ht="15.75" customHeight="1" x14ac:dyDescent="0.2">
      <c r="N873" s="27" t="s">
        <v>398</v>
      </c>
      <c r="O873" s="27" t="s">
        <v>711</v>
      </c>
      <c r="P873" s="30">
        <v>2016</v>
      </c>
      <c r="Q873" s="30">
        <v>159</v>
      </c>
      <c r="R873" s="30">
        <v>54.45</v>
      </c>
    </row>
    <row r="874" spans="14:18" ht="15.75" customHeight="1" x14ac:dyDescent="0.2">
      <c r="N874" s="27" t="s">
        <v>398</v>
      </c>
      <c r="O874" s="27" t="s">
        <v>711</v>
      </c>
      <c r="P874" s="30">
        <v>2017</v>
      </c>
      <c r="Q874" s="30">
        <v>161</v>
      </c>
      <c r="R874" s="30">
        <v>55.78</v>
      </c>
    </row>
    <row r="875" spans="14:18" ht="15.75" customHeight="1" x14ac:dyDescent="0.2">
      <c r="N875" s="27" t="s">
        <v>398</v>
      </c>
      <c r="O875" s="27" t="s">
        <v>711</v>
      </c>
      <c r="P875" s="30">
        <v>2018</v>
      </c>
      <c r="Q875" s="30">
        <v>161</v>
      </c>
      <c r="R875" s="30">
        <v>56.72</v>
      </c>
    </row>
    <row r="876" spans="14:18" ht="15.75" customHeight="1" x14ac:dyDescent="0.2">
      <c r="N876" s="27" t="s">
        <v>398</v>
      </c>
      <c r="O876" s="27" t="s">
        <v>711</v>
      </c>
      <c r="P876" s="30">
        <v>2019</v>
      </c>
      <c r="Q876" s="30">
        <v>163</v>
      </c>
      <c r="R876" s="30">
        <v>56.47</v>
      </c>
    </row>
    <row r="877" spans="14:18" ht="15.75" customHeight="1" x14ac:dyDescent="0.2">
      <c r="N877" s="27" t="s">
        <v>398</v>
      </c>
      <c r="O877" s="27" t="s">
        <v>560</v>
      </c>
      <c r="P877" s="30">
        <v>2013</v>
      </c>
      <c r="Q877" s="30">
        <v>114</v>
      </c>
      <c r="R877" s="30">
        <v>33.49</v>
      </c>
    </row>
    <row r="878" spans="14:18" ht="15.75" customHeight="1" x14ac:dyDescent="0.2">
      <c r="N878" s="27" t="s">
        <v>398</v>
      </c>
      <c r="O878" s="27" t="s">
        <v>560</v>
      </c>
      <c r="P878" s="30">
        <v>2014</v>
      </c>
      <c r="Q878" s="30">
        <v>118</v>
      </c>
      <c r="R878" s="30">
        <v>36.03</v>
      </c>
    </row>
    <row r="879" spans="14:18" ht="15.75" customHeight="1" x14ac:dyDescent="0.2">
      <c r="N879" s="27" t="s">
        <v>398</v>
      </c>
      <c r="O879" s="27" t="s">
        <v>560</v>
      </c>
      <c r="P879" s="30">
        <v>2015</v>
      </c>
      <c r="Q879" s="30">
        <v>120</v>
      </c>
      <c r="R879" s="30">
        <v>36.729999999999997</v>
      </c>
    </row>
    <row r="880" spans="14:18" ht="15.75" customHeight="1" x14ac:dyDescent="0.2">
      <c r="N880" s="27" t="s">
        <v>398</v>
      </c>
      <c r="O880" s="27" t="s">
        <v>560</v>
      </c>
      <c r="P880" s="30">
        <v>2016</v>
      </c>
      <c r="Q880" s="30">
        <v>119</v>
      </c>
      <c r="R880" s="30">
        <v>36.729999999999997</v>
      </c>
    </row>
    <row r="881" spans="14:18" ht="15.75" customHeight="1" x14ac:dyDescent="0.2">
      <c r="N881" s="27" t="s">
        <v>398</v>
      </c>
      <c r="O881" s="27" t="s">
        <v>560</v>
      </c>
      <c r="P881" s="30">
        <v>2017</v>
      </c>
      <c r="Q881" s="30">
        <v>119</v>
      </c>
      <c r="R881" s="30">
        <v>39.39</v>
      </c>
    </row>
    <row r="882" spans="14:18" ht="15.75" customHeight="1" x14ac:dyDescent="0.2">
      <c r="N882" s="27" t="s">
        <v>398</v>
      </c>
      <c r="O882" s="27" t="s">
        <v>560</v>
      </c>
      <c r="P882" s="30">
        <v>2018</v>
      </c>
      <c r="Q882" s="30">
        <v>128</v>
      </c>
      <c r="R882" s="30">
        <v>40.86</v>
      </c>
    </row>
    <row r="883" spans="14:18" ht="15.75" customHeight="1" x14ac:dyDescent="0.2">
      <c r="N883" s="27" t="s">
        <v>398</v>
      </c>
      <c r="O883" s="27" t="s">
        <v>560</v>
      </c>
      <c r="P883" s="30">
        <v>2019</v>
      </c>
      <c r="Q883" s="30">
        <v>133</v>
      </c>
      <c r="R883" s="30">
        <v>43.63</v>
      </c>
    </row>
    <row r="884" spans="14:18" ht="15.75" customHeight="1" x14ac:dyDescent="0.2">
      <c r="N884" s="27" t="s">
        <v>398</v>
      </c>
      <c r="O884" s="27" t="s">
        <v>707</v>
      </c>
      <c r="P884" s="30">
        <v>2013</v>
      </c>
      <c r="Q884" s="30">
        <v>150</v>
      </c>
      <c r="R884" s="30">
        <v>44.67</v>
      </c>
    </row>
    <row r="885" spans="14:18" ht="15.75" customHeight="1" x14ac:dyDescent="0.2">
      <c r="N885" s="27" t="s">
        <v>398</v>
      </c>
      <c r="O885" s="27" t="s">
        <v>707</v>
      </c>
      <c r="P885" s="30">
        <v>2014</v>
      </c>
      <c r="Q885" s="30">
        <v>153</v>
      </c>
      <c r="R885" s="30">
        <v>45.44</v>
      </c>
    </row>
    <row r="886" spans="14:18" ht="15.75" customHeight="1" x14ac:dyDescent="0.2">
      <c r="N886" s="27" t="s">
        <v>398</v>
      </c>
      <c r="O886" s="27" t="s">
        <v>707</v>
      </c>
      <c r="P886" s="30">
        <v>2015</v>
      </c>
      <c r="Q886" s="30">
        <v>156</v>
      </c>
      <c r="R886" s="30">
        <v>47.76</v>
      </c>
    </row>
    <row r="887" spans="14:18" ht="15.75" customHeight="1" x14ac:dyDescent="0.2">
      <c r="N887" s="27" t="s">
        <v>398</v>
      </c>
      <c r="O887" s="27" t="s">
        <v>707</v>
      </c>
      <c r="P887" s="30">
        <v>2016</v>
      </c>
      <c r="Q887" s="30">
        <v>158</v>
      </c>
      <c r="R887" s="30">
        <v>54.35</v>
      </c>
    </row>
    <row r="888" spans="14:18" ht="15.75" customHeight="1" x14ac:dyDescent="0.2">
      <c r="N888" s="27" t="s">
        <v>398</v>
      </c>
      <c r="O888" s="27" t="s">
        <v>707</v>
      </c>
      <c r="P888" s="30">
        <v>2017</v>
      </c>
      <c r="Q888" s="30">
        <v>158</v>
      </c>
      <c r="R888" s="30">
        <v>54.03</v>
      </c>
    </row>
    <row r="889" spans="14:18" ht="15.75" customHeight="1" x14ac:dyDescent="0.2">
      <c r="N889" s="27" t="s">
        <v>398</v>
      </c>
      <c r="O889" s="27" t="s">
        <v>707</v>
      </c>
      <c r="P889" s="30">
        <v>2018</v>
      </c>
      <c r="Q889" s="30">
        <v>160</v>
      </c>
      <c r="R889" s="30">
        <v>56.56</v>
      </c>
    </row>
    <row r="890" spans="14:18" ht="15.75" customHeight="1" x14ac:dyDescent="0.2">
      <c r="N890" s="27" t="s">
        <v>398</v>
      </c>
      <c r="O890" s="27" t="s">
        <v>707</v>
      </c>
      <c r="P890" s="30">
        <v>2019</v>
      </c>
      <c r="Q890" s="30">
        <v>156</v>
      </c>
      <c r="R890" s="30">
        <v>52.6</v>
      </c>
    </row>
    <row r="891" spans="14:18" ht="15.75" customHeight="1" x14ac:dyDescent="0.2">
      <c r="N891" s="27" t="s">
        <v>398</v>
      </c>
      <c r="O891" s="27" t="s">
        <v>729</v>
      </c>
      <c r="P891" s="30">
        <v>2013</v>
      </c>
      <c r="Q891" s="30">
        <v>174</v>
      </c>
      <c r="R891" s="30">
        <v>73.400000000000006</v>
      </c>
    </row>
    <row r="892" spans="14:18" ht="15.75" customHeight="1" x14ac:dyDescent="0.2">
      <c r="N892" s="27" t="s">
        <v>398</v>
      </c>
      <c r="O892" s="27" t="s">
        <v>729</v>
      </c>
      <c r="P892" s="30">
        <v>2014</v>
      </c>
      <c r="Q892" s="30">
        <v>173</v>
      </c>
      <c r="R892" s="30">
        <v>72.290000000000006</v>
      </c>
    </row>
    <row r="893" spans="14:18" ht="15.75" customHeight="1" x14ac:dyDescent="0.2">
      <c r="N893" s="27" t="s">
        <v>398</v>
      </c>
      <c r="O893" s="27" t="s">
        <v>729</v>
      </c>
      <c r="P893" s="30">
        <v>2015</v>
      </c>
      <c r="Q893" s="30">
        <v>173</v>
      </c>
      <c r="R893" s="30">
        <v>72.319999999999993</v>
      </c>
    </row>
    <row r="894" spans="14:18" ht="15.75" customHeight="1" x14ac:dyDescent="0.2">
      <c r="N894" s="27" t="s">
        <v>398</v>
      </c>
      <c r="O894" s="27" t="s">
        <v>729</v>
      </c>
      <c r="P894" s="30">
        <v>2016</v>
      </c>
      <c r="Q894" s="30">
        <v>169</v>
      </c>
      <c r="R894" s="30">
        <v>66.52</v>
      </c>
    </row>
    <row r="895" spans="14:18" ht="15.75" customHeight="1" x14ac:dyDescent="0.2">
      <c r="N895" s="27" t="s">
        <v>398</v>
      </c>
      <c r="O895" s="27" t="s">
        <v>729</v>
      </c>
      <c r="P895" s="30">
        <v>2017</v>
      </c>
      <c r="Q895" s="30">
        <v>165</v>
      </c>
      <c r="R895" s="30">
        <v>65.12</v>
      </c>
    </row>
    <row r="896" spans="14:18" ht="15.75" customHeight="1" x14ac:dyDescent="0.2">
      <c r="N896" s="27" t="s">
        <v>398</v>
      </c>
      <c r="O896" s="27" t="s">
        <v>729</v>
      </c>
      <c r="P896" s="30">
        <v>2018</v>
      </c>
      <c r="Q896" s="30">
        <v>164</v>
      </c>
      <c r="R896" s="30">
        <v>60.71</v>
      </c>
    </row>
    <row r="897" spans="14:18" ht="15.75" customHeight="1" x14ac:dyDescent="0.2">
      <c r="N897" s="27" t="s">
        <v>398</v>
      </c>
      <c r="O897" s="27" t="s">
        <v>729</v>
      </c>
      <c r="P897" s="30">
        <v>2019</v>
      </c>
      <c r="Q897" s="30">
        <v>170</v>
      </c>
      <c r="R897" s="30">
        <v>64.41</v>
      </c>
    </row>
    <row r="898" spans="14:18" ht="15.75" customHeight="1" x14ac:dyDescent="0.2">
      <c r="N898" s="27" t="s">
        <v>398</v>
      </c>
      <c r="O898" s="27" t="s">
        <v>394</v>
      </c>
      <c r="P898" s="30">
        <v>2013</v>
      </c>
      <c r="Q898" s="30">
        <v>112</v>
      </c>
      <c r="R898" s="30">
        <v>32.97</v>
      </c>
    </row>
    <row r="899" spans="14:18" ht="15.75" customHeight="1" x14ac:dyDescent="0.2">
      <c r="N899" s="27" t="s">
        <v>398</v>
      </c>
      <c r="O899" s="27" t="s">
        <v>394</v>
      </c>
      <c r="P899" s="30">
        <v>2014</v>
      </c>
      <c r="Q899" s="30">
        <v>96</v>
      </c>
      <c r="R899" s="30">
        <v>31.19</v>
      </c>
    </row>
    <row r="900" spans="14:18" ht="15.75" customHeight="1" x14ac:dyDescent="0.2">
      <c r="N900" s="27" t="s">
        <v>398</v>
      </c>
      <c r="O900" s="27" t="s">
        <v>394</v>
      </c>
      <c r="P900" s="30">
        <v>2015</v>
      </c>
      <c r="Q900" s="30">
        <v>101</v>
      </c>
      <c r="R900" s="30">
        <v>32.090000000000003</v>
      </c>
    </row>
    <row r="901" spans="14:18" ht="15.75" customHeight="1" x14ac:dyDescent="0.2">
      <c r="N901" s="27" t="s">
        <v>398</v>
      </c>
      <c r="O901" s="27" t="s">
        <v>394</v>
      </c>
      <c r="P901" s="30">
        <v>2016</v>
      </c>
      <c r="Q901" s="30">
        <v>101</v>
      </c>
      <c r="R901" s="30">
        <v>32.58</v>
      </c>
    </row>
    <row r="902" spans="14:18" ht="15.75" customHeight="1" x14ac:dyDescent="0.2">
      <c r="N902" s="27" t="s">
        <v>398</v>
      </c>
      <c r="O902" s="27" t="s">
        <v>394</v>
      </c>
      <c r="P902" s="30">
        <v>2017</v>
      </c>
      <c r="Q902" s="30">
        <v>91</v>
      </c>
      <c r="R902" s="30">
        <v>31.01</v>
      </c>
    </row>
    <row r="903" spans="14:18" ht="15.75" customHeight="1" x14ac:dyDescent="0.2">
      <c r="N903" s="27" t="s">
        <v>398</v>
      </c>
      <c r="O903" s="27" t="s">
        <v>394</v>
      </c>
      <c r="P903" s="30">
        <v>2018</v>
      </c>
      <c r="Q903" s="30">
        <v>87</v>
      </c>
      <c r="R903" s="30">
        <v>30.26</v>
      </c>
    </row>
    <row r="904" spans="14:18" ht="15.75" customHeight="1" x14ac:dyDescent="0.2">
      <c r="N904" s="27" t="s">
        <v>398</v>
      </c>
      <c r="O904" s="27" t="s">
        <v>394</v>
      </c>
      <c r="P904" s="30">
        <v>2019</v>
      </c>
      <c r="Q904" s="30">
        <v>88</v>
      </c>
      <c r="R904" s="30">
        <v>30.8</v>
      </c>
    </row>
    <row r="905" spans="14:18" ht="15.75" customHeight="1" x14ac:dyDescent="0.2">
      <c r="N905" s="27" t="s">
        <v>398</v>
      </c>
      <c r="O905" s="27" t="s">
        <v>577</v>
      </c>
      <c r="P905" s="30">
        <v>2013</v>
      </c>
      <c r="Q905" s="30">
        <v>134</v>
      </c>
      <c r="R905" s="30">
        <v>38.47</v>
      </c>
    </row>
    <row r="906" spans="14:18" ht="15.75" customHeight="1" x14ac:dyDescent="0.2">
      <c r="N906" s="27" t="s">
        <v>398</v>
      </c>
      <c r="O906" s="27" t="s">
        <v>577</v>
      </c>
      <c r="P906" s="30">
        <v>2014</v>
      </c>
      <c r="Q906" s="30">
        <v>141</v>
      </c>
      <c r="R906" s="30">
        <v>40.42</v>
      </c>
    </row>
    <row r="907" spans="14:18" ht="15.75" customHeight="1" x14ac:dyDescent="0.2">
      <c r="N907" s="27" t="s">
        <v>398</v>
      </c>
      <c r="O907" s="27" t="s">
        <v>577</v>
      </c>
      <c r="P907" s="30">
        <v>2015</v>
      </c>
      <c r="Q907" s="30">
        <v>143</v>
      </c>
      <c r="R907" s="30">
        <v>42.07</v>
      </c>
    </row>
    <row r="908" spans="14:18" ht="15.75" customHeight="1" x14ac:dyDescent="0.2">
      <c r="N908" s="27" t="s">
        <v>398</v>
      </c>
      <c r="O908" s="27" t="s">
        <v>577</v>
      </c>
      <c r="P908" s="30">
        <v>2016</v>
      </c>
      <c r="Q908" s="30">
        <v>135</v>
      </c>
      <c r="R908" s="30">
        <v>44.49</v>
      </c>
    </row>
    <row r="909" spans="14:18" ht="15.75" customHeight="1" x14ac:dyDescent="0.2">
      <c r="N909" s="27" t="s">
        <v>398</v>
      </c>
      <c r="O909" s="27" t="s">
        <v>577</v>
      </c>
      <c r="P909" s="30">
        <v>2017</v>
      </c>
      <c r="Q909" s="30">
        <v>138</v>
      </c>
      <c r="R909" s="30">
        <v>43.24</v>
      </c>
    </row>
    <row r="910" spans="14:18" ht="15.75" customHeight="1" x14ac:dyDescent="0.2">
      <c r="N910" s="27" t="s">
        <v>398</v>
      </c>
      <c r="O910" s="27" t="s">
        <v>577</v>
      </c>
      <c r="P910" s="30">
        <v>2018</v>
      </c>
      <c r="Q910" s="30">
        <v>132</v>
      </c>
      <c r="R910" s="30">
        <v>41.71</v>
      </c>
    </row>
    <row r="911" spans="14:18" ht="15.75" customHeight="1" x14ac:dyDescent="0.2">
      <c r="N911" s="27" t="s">
        <v>398</v>
      </c>
      <c r="O911" s="27" t="s">
        <v>577</v>
      </c>
      <c r="P911" s="30">
        <v>2019</v>
      </c>
      <c r="Q911" s="30">
        <v>130</v>
      </c>
      <c r="R911" s="30">
        <v>43.11</v>
      </c>
    </row>
    <row r="912" spans="14:18" ht="15.75" customHeight="1" x14ac:dyDescent="0.2">
      <c r="N912" s="27" t="s">
        <v>398</v>
      </c>
      <c r="O912" s="27" t="s">
        <v>472</v>
      </c>
      <c r="P912" s="30">
        <v>2013</v>
      </c>
      <c r="Q912" s="30">
        <v>77</v>
      </c>
      <c r="R912" s="30">
        <v>28.28</v>
      </c>
    </row>
    <row r="913" spans="14:18" ht="15.75" customHeight="1" x14ac:dyDescent="0.2">
      <c r="N913" s="27" t="s">
        <v>398</v>
      </c>
      <c r="O913" s="27" t="s">
        <v>472</v>
      </c>
      <c r="P913" s="30">
        <v>2014</v>
      </c>
      <c r="Q913" s="30">
        <v>91</v>
      </c>
      <c r="R913" s="30">
        <v>30.71</v>
      </c>
    </row>
    <row r="914" spans="14:18" ht="15.75" customHeight="1" x14ac:dyDescent="0.2">
      <c r="N914" s="27" t="s">
        <v>398</v>
      </c>
      <c r="O914" s="27" t="s">
        <v>472</v>
      </c>
      <c r="P914" s="30">
        <v>2015</v>
      </c>
      <c r="Q914" s="30">
        <v>90</v>
      </c>
      <c r="R914" s="30">
        <v>30.84</v>
      </c>
    </row>
    <row r="915" spans="14:18" ht="15.75" customHeight="1" x14ac:dyDescent="0.2">
      <c r="N915" s="27" t="s">
        <v>398</v>
      </c>
      <c r="O915" s="27" t="s">
        <v>472</v>
      </c>
      <c r="P915" s="30">
        <v>2016</v>
      </c>
      <c r="Q915" s="30">
        <v>103</v>
      </c>
      <c r="R915" s="30">
        <v>32.590000000000003</v>
      </c>
    </row>
    <row r="916" spans="14:18" ht="15.75" customHeight="1" x14ac:dyDescent="0.2">
      <c r="N916" s="27" t="s">
        <v>398</v>
      </c>
      <c r="O916" s="27" t="s">
        <v>472</v>
      </c>
      <c r="P916" s="30">
        <v>2017</v>
      </c>
      <c r="Q916" s="30">
        <v>104</v>
      </c>
      <c r="R916" s="30">
        <v>33.61</v>
      </c>
    </row>
    <row r="917" spans="14:18" ht="15.75" customHeight="1" x14ac:dyDescent="0.2">
      <c r="N917" s="27" t="s">
        <v>398</v>
      </c>
      <c r="O917" s="27" t="s">
        <v>472</v>
      </c>
      <c r="P917" s="30">
        <v>2018</v>
      </c>
      <c r="Q917" s="30">
        <v>105</v>
      </c>
      <c r="R917" s="30">
        <v>31.91</v>
      </c>
    </row>
    <row r="918" spans="14:18" ht="15.75" customHeight="1" x14ac:dyDescent="0.2">
      <c r="N918" s="27" t="s">
        <v>398</v>
      </c>
      <c r="O918" s="27" t="s">
        <v>472</v>
      </c>
      <c r="P918" s="30">
        <v>2019</v>
      </c>
      <c r="Q918" s="30">
        <v>108</v>
      </c>
      <c r="R918" s="30">
        <v>33.86</v>
      </c>
    </row>
    <row r="919" spans="14:18" ht="15.75" customHeight="1" x14ac:dyDescent="0.2">
      <c r="N919" s="27" t="s">
        <v>398</v>
      </c>
      <c r="O919" s="27" t="s">
        <v>447</v>
      </c>
      <c r="P919" s="30">
        <v>2013</v>
      </c>
      <c r="Q919" s="30">
        <v>101</v>
      </c>
      <c r="R919" s="30">
        <v>30.15</v>
      </c>
    </row>
    <row r="920" spans="14:18" ht="15.75" customHeight="1" x14ac:dyDescent="0.2">
      <c r="N920" s="27" t="s">
        <v>398</v>
      </c>
      <c r="O920" s="27" t="s">
        <v>447</v>
      </c>
      <c r="P920" s="30">
        <v>2014</v>
      </c>
      <c r="Q920" s="30">
        <v>106</v>
      </c>
      <c r="R920" s="30">
        <v>31.89</v>
      </c>
    </row>
    <row r="921" spans="14:18" ht="15.75" customHeight="1" x14ac:dyDescent="0.2">
      <c r="N921" s="27" t="s">
        <v>398</v>
      </c>
      <c r="O921" s="27" t="s">
        <v>447</v>
      </c>
      <c r="P921" s="30">
        <v>2015</v>
      </c>
      <c r="Q921" s="30">
        <v>98</v>
      </c>
      <c r="R921" s="30">
        <v>31.81</v>
      </c>
    </row>
    <row r="922" spans="14:18" ht="15.75" customHeight="1" x14ac:dyDescent="0.2">
      <c r="N922" s="27" t="s">
        <v>398</v>
      </c>
      <c r="O922" s="27" t="s">
        <v>447</v>
      </c>
      <c r="P922" s="30">
        <v>2016</v>
      </c>
      <c r="Q922" s="30">
        <v>98</v>
      </c>
      <c r="R922" s="30">
        <v>31.95</v>
      </c>
    </row>
    <row r="923" spans="14:18" ht="15.75" customHeight="1" x14ac:dyDescent="0.2">
      <c r="N923" s="27" t="s">
        <v>398</v>
      </c>
      <c r="O923" s="27" t="s">
        <v>447</v>
      </c>
      <c r="P923" s="30">
        <v>2017</v>
      </c>
      <c r="Q923" s="30">
        <v>99</v>
      </c>
      <c r="R923" s="30">
        <v>33.01</v>
      </c>
    </row>
    <row r="924" spans="14:18" ht="15.75" customHeight="1" x14ac:dyDescent="0.2">
      <c r="N924" s="27" t="s">
        <v>398</v>
      </c>
      <c r="O924" s="27" t="s">
        <v>447</v>
      </c>
      <c r="P924" s="30">
        <v>2018</v>
      </c>
      <c r="Q924" s="30">
        <v>100</v>
      </c>
      <c r="R924" s="30">
        <v>31.15</v>
      </c>
    </row>
    <row r="925" spans="14:18" ht="15.75" customHeight="1" x14ac:dyDescent="0.2">
      <c r="N925" s="27" t="s">
        <v>398</v>
      </c>
      <c r="O925" s="27" t="s">
        <v>447</v>
      </c>
      <c r="P925" s="30">
        <v>2019</v>
      </c>
      <c r="Q925" s="30">
        <v>101</v>
      </c>
      <c r="R925" s="30">
        <v>32.44</v>
      </c>
    </row>
    <row r="926" spans="14:18" ht="15.75" customHeight="1" x14ac:dyDescent="0.2">
      <c r="N926" s="27" t="s">
        <v>398</v>
      </c>
      <c r="O926" s="27" t="s">
        <v>717</v>
      </c>
      <c r="P926" s="30">
        <v>2013</v>
      </c>
      <c r="Q926" s="30">
        <v>131</v>
      </c>
      <c r="R926" s="30">
        <v>37.86</v>
      </c>
    </row>
    <row r="927" spans="14:18" ht="15.75" customHeight="1" x14ac:dyDescent="0.2">
      <c r="N927" s="27" t="s">
        <v>398</v>
      </c>
      <c r="O927" s="27" t="s">
        <v>717</v>
      </c>
      <c r="P927" s="30">
        <v>2014</v>
      </c>
      <c r="Q927" s="30">
        <v>137</v>
      </c>
      <c r="R927" s="30">
        <v>39.840000000000003</v>
      </c>
    </row>
    <row r="928" spans="14:18" ht="15.75" customHeight="1" x14ac:dyDescent="0.2">
      <c r="N928" s="27" t="s">
        <v>398</v>
      </c>
      <c r="O928" s="27" t="s">
        <v>717</v>
      </c>
      <c r="P928" s="30">
        <v>2015</v>
      </c>
      <c r="Q928" s="30">
        <v>154</v>
      </c>
      <c r="R928" s="30">
        <v>45.99</v>
      </c>
    </row>
    <row r="929" spans="14:18" ht="15.75" customHeight="1" x14ac:dyDescent="0.2">
      <c r="N929" s="27" t="s">
        <v>398</v>
      </c>
      <c r="O929" s="27" t="s">
        <v>717</v>
      </c>
      <c r="P929" s="30">
        <v>2016</v>
      </c>
      <c r="Q929" s="30">
        <v>164</v>
      </c>
      <c r="R929" s="30">
        <v>57.89</v>
      </c>
    </row>
    <row r="930" spans="14:18" ht="15.75" customHeight="1" x14ac:dyDescent="0.2">
      <c r="N930" s="27" t="s">
        <v>398</v>
      </c>
      <c r="O930" s="27" t="s">
        <v>717</v>
      </c>
      <c r="P930" s="30">
        <v>2017</v>
      </c>
      <c r="Q930" s="30">
        <v>163</v>
      </c>
      <c r="R930" s="30">
        <v>56.81</v>
      </c>
    </row>
    <row r="931" spans="14:18" ht="15.75" customHeight="1" x14ac:dyDescent="0.2">
      <c r="N931" s="27" t="s">
        <v>398</v>
      </c>
      <c r="O931" s="27" t="s">
        <v>717</v>
      </c>
      <c r="P931" s="30">
        <v>2018</v>
      </c>
      <c r="Q931" s="30">
        <v>162</v>
      </c>
      <c r="R931" s="30">
        <v>56.79</v>
      </c>
    </row>
    <row r="932" spans="14:18" ht="15.75" customHeight="1" x14ac:dyDescent="0.2">
      <c r="N932" s="27" t="s">
        <v>398</v>
      </c>
      <c r="O932" s="27" t="s">
        <v>717</v>
      </c>
      <c r="P932" s="30">
        <v>2019</v>
      </c>
      <c r="Q932" s="30">
        <v>162</v>
      </c>
      <c r="R932" s="30">
        <v>55.77</v>
      </c>
    </row>
    <row r="933" spans="14:18" ht="15.75" customHeight="1" x14ac:dyDescent="0.2">
      <c r="N933" s="27" t="s">
        <v>398</v>
      </c>
      <c r="O933" s="27" t="s">
        <v>591</v>
      </c>
      <c r="P933" s="30">
        <v>2013</v>
      </c>
      <c r="Q933" s="30">
        <v>136</v>
      </c>
      <c r="R933" s="30">
        <v>39.04</v>
      </c>
    </row>
    <row r="934" spans="14:18" ht="15.75" customHeight="1" x14ac:dyDescent="0.2">
      <c r="N934" s="27" t="s">
        <v>398</v>
      </c>
      <c r="O934" s="27" t="s">
        <v>591</v>
      </c>
      <c r="P934" s="30">
        <v>2014</v>
      </c>
      <c r="Q934" s="30">
        <v>136</v>
      </c>
      <c r="R934" s="30">
        <v>39.72</v>
      </c>
    </row>
    <row r="935" spans="14:18" ht="15.75" customHeight="1" x14ac:dyDescent="0.2">
      <c r="N935" s="27" t="s">
        <v>398</v>
      </c>
      <c r="O935" s="27" t="s">
        <v>591</v>
      </c>
      <c r="P935" s="30">
        <v>2015</v>
      </c>
      <c r="Q935" s="30">
        <v>130</v>
      </c>
      <c r="R935" s="30">
        <v>39.19</v>
      </c>
    </row>
    <row r="936" spans="14:18" ht="15.75" customHeight="1" x14ac:dyDescent="0.2">
      <c r="N936" s="27" t="s">
        <v>398</v>
      </c>
      <c r="O936" s="27" t="s">
        <v>591</v>
      </c>
      <c r="P936" s="30">
        <v>2016</v>
      </c>
      <c r="Q936" s="30">
        <v>131</v>
      </c>
      <c r="R936" s="30">
        <v>42.64</v>
      </c>
    </row>
    <row r="937" spans="14:18" ht="15.75" customHeight="1" x14ac:dyDescent="0.2">
      <c r="N937" s="27" t="s">
        <v>398</v>
      </c>
      <c r="O937" s="27" t="s">
        <v>591</v>
      </c>
      <c r="P937" s="30">
        <v>2017</v>
      </c>
      <c r="Q937" s="30">
        <v>133</v>
      </c>
      <c r="R937" s="30">
        <v>42.42</v>
      </c>
    </row>
    <row r="938" spans="14:18" ht="15.75" customHeight="1" x14ac:dyDescent="0.2">
      <c r="N938" s="27" t="s">
        <v>398</v>
      </c>
      <c r="O938" s="27" t="s">
        <v>591</v>
      </c>
      <c r="P938" s="30">
        <v>2018</v>
      </c>
      <c r="Q938" s="30">
        <v>135</v>
      </c>
      <c r="R938" s="30">
        <v>43.13</v>
      </c>
    </row>
    <row r="939" spans="14:18" ht="15.75" customHeight="1" x14ac:dyDescent="0.2">
      <c r="N939" s="27" t="s">
        <v>398</v>
      </c>
      <c r="O939" s="27" t="s">
        <v>591</v>
      </c>
      <c r="P939" s="30">
        <v>2019</v>
      </c>
      <c r="Q939" s="30">
        <v>135</v>
      </c>
      <c r="R939" s="30">
        <v>43.98</v>
      </c>
    </row>
    <row r="940" spans="14:18" ht="15.75" customHeight="1" x14ac:dyDescent="0.2">
      <c r="N940" s="27" t="s">
        <v>398</v>
      </c>
      <c r="O940" s="27" t="s">
        <v>557</v>
      </c>
      <c r="P940" s="30">
        <v>2013</v>
      </c>
      <c r="Q940" s="30">
        <v>141</v>
      </c>
      <c r="R940" s="30">
        <v>41.51</v>
      </c>
    </row>
    <row r="941" spans="14:18" ht="15.75" customHeight="1" x14ac:dyDescent="0.2">
      <c r="N941" s="27" t="s">
        <v>398</v>
      </c>
      <c r="O941" s="27" t="s">
        <v>557</v>
      </c>
      <c r="P941" s="30">
        <v>2014</v>
      </c>
      <c r="Q941" s="30">
        <v>134</v>
      </c>
      <c r="R941" s="30">
        <v>38.83</v>
      </c>
    </row>
    <row r="942" spans="14:18" ht="15.75" customHeight="1" x14ac:dyDescent="0.2">
      <c r="N942" s="27" t="s">
        <v>398</v>
      </c>
      <c r="O942" s="27" t="s">
        <v>557</v>
      </c>
      <c r="P942" s="30">
        <v>2015</v>
      </c>
      <c r="Q942" s="30">
        <v>127</v>
      </c>
      <c r="R942" s="30">
        <v>38.83</v>
      </c>
    </row>
    <row r="943" spans="14:18" ht="15.75" customHeight="1" x14ac:dyDescent="0.2">
      <c r="N943" s="27" t="s">
        <v>398</v>
      </c>
      <c r="O943" s="27" t="s">
        <v>557</v>
      </c>
      <c r="P943" s="30">
        <v>2016</v>
      </c>
      <c r="Q943" s="30">
        <v>125</v>
      </c>
      <c r="R943" s="30">
        <v>40.43</v>
      </c>
    </row>
    <row r="944" spans="14:18" ht="15.75" customHeight="1" x14ac:dyDescent="0.2">
      <c r="N944" s="27" t="s">
        <v>398</v>
      </c>
      <c r="O944" s="27" t="s">
        <v>557</v>
      </c>
      <c r="P944" s="30">
        <v>2017</v>
      </c>
      <c r="Q944" s="30">
        <v>126</v>
      </c>
      <c r="R944" s="30">
        <v>40.46</v>
      </c>
    </row>
    <row r="945" spans="14:18" ht="15.75" customHeight="1" x14ac:dyDescent="0.2">
      <c r="N945" s="27" t="s">
        <v>398</v>
      </c>
      <c r="O945" s="27" t="s">
        <v>557</v>
      </c>
      <c r="P945" s="30">
        <v>2018</v>
      </c>
      <c r="Q945" s="30">
        <v>127</v>
      </c>
      <c r="R945" s="30">
        <v>40.67</v>
      </c>
    </row>
    <row r="946" spans="14:18" ht="15.75" customHeight="1" x14ac:dyDescent="0.2">
      <c r="N946" s="27" t="s">
        <v>398</v>
      </c>
      <c r="O946" s="27" t="s">
        <v>557</v>
      </c>
      <c r="P946" s="30">
        <v>2019</v>
      </c>
      <c r="Q946" s="30">
        <v>132</v>
      </c>
      <c r="R946" s="30">
        <v>43.42</v>
      </c>
    </row>
    <row r="947" spans="14:18" ht="15.75" customHeight="1" x14ac:dyDescent="0.2">
      <c r="N947" s="27" t="s">
        <v>398</v>
      </c>
      <c r="O947" s="27" t="s">
        <v>588</v>
      </c>
      <c r="P947" s="30">
        <v>2013</v>
      </c>
      <c r="Q947" s="30">
        <v>146</v>
      </c>
      <c r="R947" s="30">
        <v>43.09</v>
      </c>
    </row>
    <row r="948" spans="14:18" ht="15.75" customHeight="1" x14ac:dyDescent="0.2">
      <c r="N948" s="27" t="s">
        <v>398</v>
      </c>
      <c r="O948" s="27" t="s">
        <v>588</v>
      </c>
      <c r="P948" s="30">
        <v>2014</v>
      </c>
      <c r="Q948" s="30">
        <v>138</v>
      </c>
      <c r="R948" s="30">
        <v>40.11</v>
      </c>
    </row>
    <row r="949" spans="14:18" ht="15.75" customHeight="1" x14ac:dyDescent="0.2">
      <c r="N949" s="27" t="s">
        <v>398</v>
      </c>
      <c r="O949" s="27" t="s">
        <v>588</v>
      </c>
      <c r="P949" s="30">
        <v>2015</v>
      </c>
      <c r="Q949" s="30">
        <v>140</v>
      </c>
      <c r="R949" s="30">
        <v>41.01</v>
      </c>
    </row>
    <row r="950" spans="14:18" ht="15.75" customHeight="1" x14ac:dyDescent="0.2">
      <c r="N950" s="27" t="s">
        <v>398</v>
      </c>
      <c r="O950" s="27" t="s">
        <v>588</v>
      </c>
      <c r="P950" s="30">
        <v>2016</v>
      </c>
      <c r="Q950" s="30">
        <v>132</v>
      </c>
      <c r="R950" s="30">
        <v>42.93</v>
      </c>
    </row>
    <row r="951" spans="14:18" ht="15.75" customHeight="1" x14ac:dyDescent="0.2">
      <c r="N951" s="27" t="s">
        <v>398</v>
      </c>
      <c r="O951" s="27" t="s">
        <v>588</v>
      </c>
      <c r="P951" s="30">
        <v>2017</v>
      </c>
      <c r="Q951" s="30">
        <v>135</v>
      </c>
      <c r="R951" s="30">
        <v>42.9</v>
      </c>
    </row>
    <row r="952" spans="14:18" ht="15.75" customHeight="1" x14ac:dyDescent="0.2">
      <c r="N952" s="27" t="s">
        <v>398</v>
      </c>
      <c r="O952" s="27" t="s">
        <v>588</v>
      </c>
      <c r="P952" s="30">
        <v>2018</v>
      </c>
      <c r="Q952" s="30">
        <v>134</v>
      </c>
      <c r="R952" s="30">
        <v>42.96</v>
      </c>
    </row>
    <row r="953" spans="14:18" ht="15.75" customHeight="1" x14ac:dyDescent="0.2">
      <c r="N953" s="27" t="s">
        <v>398</v>
      </c>
      <c r="O953" s="27" t="s">
        <v>588</v>
      </c>
      <c r="P953" s="30">
        <v>2019</v>
      </c>
      <c r="Q953" s="30">
        <v>137</v>
      </c>
      <c r="R953" s="30">
        <v>44.68</v>
      </c>
    </row>
    <row r="954" spans="14:18" ht="15.75" customHeight="1" x14ac:dyDescent="0.2">
      <c r="N954" s="27" t="s">
        <v>398</v>
      </c>
      <c r="O954" s="27" t="s">
        <v>551</v>
      </c>
      <c r="P954" s="30">
        <v>2013</v>
      </c>
      <c r="Q954" s="30">
        <v>110</v>
      </c>
      <c r="R954" s="30">
        <v>32.86</v>
      </c>
    </row>
    <row r="955" spans="14:18" ht="15.75" customHeight="1" x14ac:dyDescent="0.2">
      <c r="N955" s="27" t="s">
        <v>398</v>
      </c>
      <c r="O955" s="27" t="s">
        <v>551</v>
      </c>
      <c r="P955" s="30">
        <v>2014</v>
      </c>
      <c r="Q955" s="30">
        <v>113</v>
      </c>
      <c r="R955" s="30">
        <v>34.32</v>
      </c>
    </row>
    <row r="956" spans="14:18" ht="15.75" customHeight="1" x14ac:dyDescent="0.2">
      <c r="N956" s="27" t="s">
        <v>398</v>
      </c>
      <c r="O956" s="27" t="s">
        <v>551</v>
      </c>
      <c r="P956" s="30">
        <v>2015</v>
      </c>
      <c r="Q956" s="30">
        <v>115</v>
      </c>
      <c r="R956" s="30">
        <v>35.35</v>
      </c>
    </row>
    <row r="957" spans="14:18" ht="15.75" customHeight="1" x14ac:dyDescent="0.2">
      <c r="N957" s="27" t="s">
        <v>398</v>
      </c>
      <c r="O957" s="27" t="s">
        <v>551</v>
      </c>
      <c r="P957" s="30">
        <v>2016</v>
      </c>
      <c r="Q957" s="30">
        <v>117</v>
      </c>
      <c r="R957" s="30">
        <v>35.97</v>
      </c>
    </row>
    <row r="958" spans="14:18" ht="15.75" customHeight="1" x14ac:dyDescent="0.2">
      <c r="N958" s="27" t="s">
        <v>398</v>
      </c>
      <c r="O958" s="27" t="s">
        <v>551</v>
      </c>
      <c r="P958" s="30">
        <v>2017</v>
      </c>
      <c r="Q958" s="30">
        <v>123</v>
      </c>
      <c r="R958" s="30">
        <v>39.83</v>
      </c>
    </row>
    <row r="959" spans="14:18" ht="15.75" customHeight="1" x14ac:dyDescent="0.2">
      <c r="N959" s="27" t="s">
        <v>398</v>
      </c>
      <c r="O959" s="27" t="s">
        <v>551</v>
      </c>
      <c r="P959" s="30">
        <v>2018</v>
      </c>
      <c r="Q959" s="30">
        <v>125</v>
      </c>
      <c r="R959" s="30">
        <v>40.159999999999997</v>
      </c>
    </row>
    <row r="960" spans="14:18" ht="15.75" customHeight="1" x14ac:dyDescent="0.2">
      <c r="N960" s="27" t="s">
        <v>398</v>
      </c>
      <c r="O960" s="27" t="s">
        <v>551</v>
      </c>
      <c r="P960" s="30">
        <v>2019</v>
      </c>
      <c r="Q960" s="30">
        <v>128</v>
      </c>
      <c r="R960" s="30">
        <v>42.51</v>
      </c>
    </row>
    <row r="961" spans="14:18" ht="15.75" customHeight="1" x14ac:dyDescent="0.2">
      <c r="N961" s="27" t="s">
        <v>398</v>
      </c>
      <c r="O961" s="27" t="s">
        <v>791</v>
      </c>
      <c r="P961" s="30">
        <v>2013</v>
      </c>
      <c r="Q961" s="30">
        <v>176</v>
      </c>
      <c r="R961" s="30">
        <v>78.53</v>
      </c>
    </row>
    <row r="962" spans="14:18" ht="15.75" customHeight="1" x14ac:dyDescent="0.2">
      <c r="N962" s="27" t="s">
        <v>398</v>
      </c>
      <c r="O962" s="27" t="s">
        <v>791</v>
      </c>
      <c r="P962" s="30">
        <v>2014</v>
      </c>
      <c r="Q962" s="30">
        <v>177</v>
      </c>
      <c r="R962" s="30">
        <v>77.040000000000006</v>
      </c>
    </row>
    <row r="963" spans="14:18" ht="15.75" customHeight="1" x14ac:dyDescent="0.2">
      <c r="N963" s="27" t="s">
        <v>398</v>
      </c>
      <c r="O963" s="27" t="s">
        <v>791</v>
      </c>
      <c r="P963" s="30">
        <v>2015</v>
      </c>
      <c r="Q963" s="30">
        <v>177</v>
      </c>
      <c r="R963" s="30">
        <v>77.290000000000006</v>
      </c>
    </row>
    <row r="964" spans="14:18" ht="15.75" customHeight="1" x14ac:dyDescent="0.2">
      <c r="N964" s="27" t="s">
        <v>398</v>
      </c>
      <c r="O964" s="27" t="s">
        <v>791</v>
      </c>
      <c r="P964" s="30">
        <v>2016</v>
      </c>
      <c r="Q964" s="30">
        <v>177</v>
      </c>
      <c r="R964" s="30">
        <v>81.349999999999994</v>
      </c>
    </row>
    <row r="965" spans="14:18" ht="15.75" customHeight="1" x14ac:dyDescent="0.2">
      <c r="N965" s="27" t="s">
        <v>398</v>
      </c>
      <c r="O965" s="27" t="s">
        <v>791</v>
      </c>
      <c r="P965" s="30">
        <v>2017</v>
      </c>
      <c r="Q965" s="30">
        <v>177</v>
      </c>
      <c r="R965" s="30">
        <v>81.489999999999995</v>
      </c>
    </row>
    <row r="966" spans="14:18" ht="15.75" customHeight="1" x14ac:dyDescent="0.2">
      <c r="N966" s="27" t="s">
        <v>398</v>
      </c>
      <c r="O966" s="27" t="s">
        <v>791</v>
      </c>
      <c r="P966" s="30">
        <v>2018</v>
      </c>
      <c r="Q966" s="30">
        <v>177</v>
      </c>
      <c r="R966" s="30">
        <v>79.22</v>
      </c>
    </row>
    <row r="967" spans="14:18" ht="15.75" customHeight="1" x14ac:dyDescent="0.2">
      <c r="N967" s="27" t="s">
        <v>398</v>
      </c>
      <c r="O967" s="27" t="s">
        <v>791</v>
      </c>
      <c r="P967" s="30">
        <v>2019</v>
      </c>
      <c r="Q967" s="30">
        <v>174</v>
      </c>
      <c r="R967" s="30">
        <v>71.78</v>
      </c>
    </row>
    <row r="968" spans="14:18" ht="15.75" customHeight="1" x14ac:dyDescent="0.2">
      <c r="N968" s="27" t="s">
        <v>398</v>
      </c>
      <c r="O968" s="27" t="s">
        <v>433</v>
      </c>
      <c r="P968" s="30">
        <v>2013</v>
      </c>
      <c r="Q968" s="30">
        <v>138</v>
      </c>
      <c r="R968" s="30">
        <v>39.93</v>
      </c>
    </row>
    <row r="969" spans="14:18" ht="15.75" customHeight="1" x14ac:dyDescent="0.2">
      <c r="N969" s="27" t="s">
        <v>398</v>
      </c>
      <c r="O969" s="27" t="s">
        <v>433</v>
      </c>
      <c r="P969" s="30">
        <v>2014</v>
      </c>
      <c r="Q969" s="30">
        <v>133</v>
      </c>
      <c r="R969" s="30">
        <v>38.69</v>
      </c>
    </row>
    <row r="970" spans="14:18" ht="15.75" customHeight="1" x14ac:dyDescent="0.2">
      <c r="N970" s="27" t="s">
        <v>398</v>
      </c>
      <c r="O970" s="27" t="s">
        <v>433</v>
      </c>
      <c r="P970" s="30">
        <v>2015</v>
      </c>
      <c r="Q970" s="30">
        <v>126</v>
      </c>
      <c r="R970" s="30">
        <v>38.68</v>
      </c>
    </row>
    <row r="971" spans="14:18" ht="15.75" customHeight="1" x14ac:dyDescent="0.2">
      <c r="N971" s="27" t="s">
        <v>398</v>
      </c>
      <c r="O971" s="27" t="s">
        <v>433</v>
      </c>
      <c r="P971" s="30">
        <v>2016</v>
      </c>
      <c r="Q971" s="30">
        <v>96</v>
      </c>
      <c r="R971" s="30">
        <v>31.6</v>
      </c>
    </row>
    <row r="972" spans="14:18" ht="15.75" customHeight="1" x14ac:dyDescent="0.2">
      <c r="N972" s="27" t="s">
        <v>398</v>
      </c>
      <c r="O972" s="27" t="s">
        <v>433</v>
      </c>
      <c r="P972" s="30">
        <v>2017</v>
      </c>
      <c r="Q972" s="30">
        <v>97</v>
      </c>
      <c r="R972" s="30">
        <v>32.22</v>
      </c>
    </row>
    <row r="973" spans="14:18" ht="15.75" customHeight="1" x14ac:dyDescent="0.2">
      <c r="N973" s="27" t="s">
        <v>398</v>
      </c>
      <c r="O973" s="27" t="s">
        <v>433</v>
      </c>
      <c r="P973" s="30">
        <v>2018</v>
      </c>
      <c r="Q973" s="30">
        <v>97</v>
      </c>
      <c r="R973" s="30">
        <v>30.91</v>
      </c>
    </row>
    <row r="974" spans="14:18" ht="15.75" customHeight="1" x14ac:dyDescent="0.2">
      <c r="N974" s="27" t="s">
        <v>398</v>
      </c>
      <c r="O974" s="27" t="s">
        <v>433</v>
      </c>
      <c r="P974" s="30">
        <v>2019</v>
      </c>
      <c r="Q974" s="30">
        <v>72</v>
      </c>
      <c r="R974" s="30">
        <v>29.61</v>
      </c>
    </row>
    <row r="975" spans="14:18" ht="15.75" customHeight="1" x14ac:dyDescent="0.2">
      <c r="N975" s="27" t="s">
        <v>398</v>
      </c>
      <c r="O975" s="27" t="s">
        <v>747</v>
      </c>
      <c r="P975" s="30">
        <v>2013</v>
      </c>
      <c r="Q975" s="30">
        <v>169</v>
      </c>
      <c r="R975" s="30">
        <v>69.22</v>
      </c>
    </row>
    <row r="976" spans="14:18" ht="15.75" customHeight="1" x14ac:dyDescent="0.2">
      <c r="N976" s="27" t="s">
        <v>398</v>
      </c>
      <c r="O976" s="27" t="s">
        <v>747</v>
      </c>
      <c r="P976" s="30">
        <v>2014</v>
      </c>
      <c r="Q976" s="30">
        <v>167</v>
      </c>
      <c r="R976" s="30">
        <v>67.260000000000005</v>
      </c>
    </row>
    <row r="977" spans="14:18" ht="15.75" customHeight="1" x14ac:dyDescent="0.2">
      <c r="N977" s="27" t="s">
        <v>398</v>
      </c>
      <c r="O977" s="27" t="s">
        <v>747</v>
      </c>
      <c r="P977" s="30">
        <v>2015</v>
      </c>
      <c r="Q977" s="30">
        <v>168</v>
      </c>
      <c r="R977" s="30">
        <v>66.36</v>
      </c>
    </row>
    <row r="978" spans="14:18" ht="15.75" customHeight="1" x14ac:dyDescent="0.2">
      <c r="N978" s="27" t="s">
        <v>398</v>
      </c>
      <c r="O978" s="27" t="s">
        <v>747</v>
      </c>
      <c r="P978" s="30">
        <v>2016</v>
      </c>
      <c r="Q978" s="30">
        <v>170</v>
      </c>
      <c r="R978" s="30">
        <v>67.069999999999993</v>
      </c>
    </row>
    <row r="979" spans="14:18" ht="15.75" customHeight="1" x14ac:dyDescent="0.2">
      <c r="N979" s="27" t="s">
        <v>398</v>
      </c>
      <c r="O979" s="27" t="s">
        <v>747</v>
      </c>
      <c r="P979" s="30">
        <v>2017</v>
      </c>
      <c r="Q979" s="30">
        <v>166</v>
      </c>
      <c r="R979" s="30">
        <v>65.8</v>
      </c>
    </row>
    <row r="980" spans="14:18" ht="15.75" customHeight="1" x14ac:dyDescent="0.2">
      <c r="N980" s="27" t="s">
        <v>398</v>
      </c>
      <c r="O980" s="27" t="s">
        <v>747</v>
      </c>
      <c r="P980" s="30">
        <v>2018</v>
      </c>
      <c r="Q980" s="30">
        <v>167</v>
      </c>
      <c r="R980" s="30">
        <v>62.23</v>
      </c>
    </row>
    <row r="981" spans="14:18" ht="15.75" customHeight="1" x14ac:dyDescent="0.2">
      <c r="N981" s="27" t="s">
        <v>398</v>
      </c>
      <c r="O981" s="27" t="s">
        <v>747</v>
      </c>
      <c r="P981" s="30">
        <v>2019</v>
      </c>
      <c r="Q981" s="30">
        <v>168</v>
      </c>
      <c r="R981" s="30">
        <v>61.66</v>
      </c>
    </row>
    <row r="982" spans="14:18" ht="15.75" customHeight="1" x14ac:dyDescent="0.2">
      <c r="N982" s="27" t="s">
        <v>18</v>
      </c>
      <c r="O982" s="27" t="s">
        <v>345</v>
      </c>
      <c r="P982" s="30">
        <v>2013</v>
      </c>
      <c r="Q982" s="30">
        <v>102</v>
      </c>
      <c r="R982" s="30">
        <v>30.88</v>
      </c>
    </row>
    <row r="983" spans="14:18" ht="15.75" customHeight="1" x14ac:dyDescent="0.2">
      <c r="N983" s="27" t="s">
        <v>18</v>
      </c>
      <c r="O983" s="27" t="s">
        <v>345</v>
      </c>
      <c r="P983" s="30">
        <v>2014</v>
      </c>
      <c r="Q983" s="30">
        <v>85</v>
      </c>
      <c r="R983" s="30">
        <v>29.92</v>
      </c>
    </row>
    <row r="984" spans="14:18" ht="15.75" customHeight="1" x14ac:dyDescent="0.2">
      <c r="N984" s="27" t="s">
        <v>18</v>
      </c>
      <c r="O984" s="27" t="s">
        <v>345</v>
      </c>
      <c r="P984" s="30">
        <v>2015</v>
      </c>
      <c r="Q984" s="30">
        <v>82</v>
      </c>
      <c r="R984" s="30">
        <v>28.77</v>
      </c>
    </row>
    <row r="985" spans="14:18" ht="15.75" customHeight="1" x14ac:dyDescent="0.2">
      <c r="N985" s="27" t="s">
        <v>18</v>
      </c>
      <c r="O985" s="27" t="s">
        <v>345</v>
      </c>
      <c r="P985" s="30">
        <v>2016</v>
      </c>
      <c r="Q985" s="30">
        <v>82</v>
      </c>
      <c r="R985" s="30">
        <v>29.92</v>
      </c>
    </row>
    <row r="986" spans="14:18" ht="15.75" customHeight="1" x14ac:dyDescent="0.2">
      <c r="N986" s="27" t="s">
        <v>18</v>
      </c>
      <c r="O986" s="27" t="s">
        <v>345</v>
      </c>
      <c r="P986" s="30">
        <v>2017</v>
      </c>
      <c r="Q986" s="30">
        <v>76</v>
      </c>
      <c r="R986" s="30">
        <v>29.92</v>
      </c>
    </row>
    <row r="987" spans="14:18" ht="15.75" customHeight="1" x14ac:dyDescent="0.2">
      <c r="N987" s="27" t="s">
        <v>18</v>
      </c>
      <c r="O987" s="27" t="s">
        <v>345</v>
      </c>
      <c r="P987" s="30">
        <v>2018</v>
      </c>
      <c r="Q987" s="30">
        <v>75</v>
      </c>
      <c r="R987" s="30">
        <v>29.49</v>
      </c>
    </row>
    <row r="988" spans="14:18" ht="15.75" customHeight="1" x14ac:dyDescent="0.2">
      <c r="N988" s="27" t="s">
        <v>18</v>
      </c>
      <c r="O988" s="27" t="s">
        <v>345</v>
      </c>
      <c r="P988" s="30">
        <v>2019</v>
      </c>
      <c r="Q988" s="30">
        <v>82</v>
      </c>
      <c r="R988" s="30">
        <v>29.84</v>
      </c>
    </row>
    <row r="989" spans="14:18" ht="15.75" customHeight="1" x14ac:dyDescent="0.2">
      <c r="N989" s="27" t="s">
        <v>18</v>
      </c>
      <c r="O989" s="27" t="s">
        <v>82</v>
      </c>
      <c r="P989" s="30">
        <v>2013</v>
      </c>
      <c r="Q989" s="30">
        <v>17</v>
      </c>
      <c r="R989" s="30">
        <v>10.24</v>
      </c>
    </row>
    <row r="990" spans="14:18" ht="15.75" customHeight="1" x14ac:dyDescent="0.2">
      <c r="N990" s="27" t="s">
        <v>18</v>
      </c>
      <c r="O990" s="27" t="s">
        <v>82</v>
      </c>
      <c r="P990" s="30">
        <v>2014</v>
      </c>
      <c r="Q990" s="30">
        <v>14</v>
      </c>
      <c r="R990" s="30">
        <v>10.23</v>
      </c>
    </row>
    <row r="991" spans="14:18" ht="15.75" customHeight="1" x14ac:dyDescent="0.2">
      <c r="N991" s="27" t="s">
        <v>18</v>
      </c>
      <c r="O991" s="27" t="s">
        <v>82</v>
      </c>
      <c r="P991" s="30">
        <v>2015</v>
      </c>
      <c r="Q991" s="30">
        <v>12</v>
      </c>
      <c r="R991" s="30">
        <v>11.47</v>
      </c>
    </row>
    <row r="992" spans="14:18" ht="15.75" customHeight="1" x14ac:dyDescent="0.2">
      <c r="N992" s="27" t="s">
        <v>18</v>
      </c>
      <c r="O992" s="27" t="s">
        <v>82</v>
      </c>
      <c r="P992" s="30">
        <v>2016</v>
      </c>
      <c r="Q992" s="30">
        <v>16</v>
      </c>
      <c r="R992" s="30">
        <v>14.8</v>
      </c>
    </row>
    <row r="993" spans="14:18" ht="15.75" customHeight="1" x14ac:dyDescent="0.2">
      <c r="N993" s="27" t="s">
        <v>18</v>
      </c>
      <c r="O993" s="27" t="s">
        <v>82</v>
      </c>
      <c r="P993" s="30">
        <v>2017</v>
      </c>
      <c r="Q993" s="30">
        <v>16</v>
      </c>
      <c r="R993" s="30">
        <v>14.97</v>
      </c>
    </row>
    <row r="994" spans="14:18" ht="15.75" customHeight="1" x14ac:dyDescent="0.2">
      <c r="N994" s="27" t="s">
        <v>18</v>
      </c>
      <c r="O994" s="27" t="s">
        <v>82</v>
      </c>
      <c r="P994" s="30">
        <v>2018</v>
      </c>
      <c r="Q994" s="30">
        <v>15</v>
      </c>
      <c r="R994" s="30">
        <v>14.39</v>
      </c>
    </row>
    <row r="995" spans="14:18" ht="15.75" customHeight="1" x14ac:dyDescent="0.2">
      <c r="N995" s="27" t="s">
        <v>18</v>
      </c>
      <c r="O995" s="27" t="s">
        <v>82</v>
      </c>
      <c r="P995" s="30">
        <v>2019</v>
      </c>
      <c r="Q995" s="30">
        <v>13</v>
      </c>
      <c r="R995" s="30">
        <v>14.6</v>
      </c>
    </row>
    <row r="996" spans="14:18" ht="15.75" customHeight="1" x14ac:dyDescent="0.2">
      <c r="N996" s="27" t="s">
        <v>18</v>
      </c>
      <c r="O996" s="27" t="s">
        <v>208</v>
      </c>
      <c r="P996" s="30">
        <v>2013</v>
      </c>
      <c r="Q996" s="30">
        <v>5</v>
      </c>
      <c r="R996" s="30">
        <v>6.82</v>
      </c>
    </row>
    <row r="997" spans="14:18" ht="15.75" customHeight="1" x14ac:dyDescent="0.2">
      <c r="N997" s="27" t="s">
        <v>18</v>
      </c>
      <c r="O997" s="27" t="s">
        <v>208</v>
      </c>
      <c r="P997" s="30">
        <v>2014</v>
      </c>
      <c r="Q997" s="30">
        <v>5</v>
      </c>
      <c r="R997" s="30">
        <v>6.82</v>
      </c>
    </row>
    <row r="998" spans="14:18" ht="15.75" customHeight="1" x14ac:dyDescent="0.2">
      <c r="N998" s="27" t="s">
        <v>18</v>
      </c>
      <c r="O998" s="27" t="s">
        <v>208</v>
      </c>
      <c r="P998" s="30">
        <v>2015</v>
      </c>
      <c r="Q998" s="30">
        <v>32</v>
      </c>
      <c r="R998" s="30">
        <v>19.87</v>
      </c>
    </row>
    <row r="999" spans="14:18" ht="15.75" customHeight="1" x14ac:dyDescent="0.2">
      <c r="N999" s="27" t="s">
        <v>18</v>
      </c>
      <c r="O999" s="27" t="s">
        <v>208</v>
      </c>
      <c r="P999" s="30">
        <v>2016</v>
      </c>
      <c r="Q999" s="30">
        <v>33</v>
      </c>
      <c r="R999" s="30">
        <v>19.87</v>
      </c>
    </row>
    <row r="1000" spans="14:18" ht="15.75" customHeight="1" x14ac:dyDescent="0.2">
      <c r="N1000" s="27" t="s">
        <v>18</v>
      </c>
      <c r="O1000" s="27" t="s">
        <v>208</v>
      </c>
      <c r="P1000" s="30">
        <v>2017</v>
      </c>
      <c r="Q1000" s="30">
        <v>35</v>
      </c>
      <c r="R1000" s="30">
        <v>21.03</v>
      </c>
    </row>
    <row r="1001" spans="14:18" ht="15.75" customHeight="1" x14ac:dyDescent="0.2">
      <c r="N1001" s="27" t="s">
        <v>18</v>
      </c>
      <c r="O1001" s="27" t="s">
        <v>208</v>
      </c>
      <c r="P1001" s="30">
        <v>2018</v>
      </c>
      <c r="Q1001" s="30">
        <v>37</v>
      </c>
      <c r="R1001" s="30">
        <v>22.21</v>
      </c>
    </row>
    <row r="1002" spans="14:18" ht="15.75" customHeight="1" x14ac:dyDescent="0.2">
      <c r="N1002" s="27" t="s">
        <v>18</v>
      </c>
      <c r="O1002" s="27" t="s">
        <v>208</v>
      </c>
      <c r="P1002" s="30">
        <v>2019</v>
      </c>
      <c r="Q1002" s="30">
        <v>37</v>
      </c>
      <c r="R1002" s="30">
        <v>24.63</v>
      </c>
    </row>
    <row r="1003" spans="14:18" ht="15.75" customHeight="1" x14ac:dyDescent="0.2">
      <c r="N1003" s="27" t="s">
        <v>18</v>
      </c>
      <c r="O1003" s="27" t="s">
        <v>100</v>
      </c>
      <c r="P1003" s="30">
        <v>2013</v>
      </c>
      <c r="Q1003" s="30">
        <v>12</v>
      </c>
      <c r="R1003" s="30">
        <v>9.4</v>
      </c>
    </row>
    <row r="1004" spans="14:18" ht="15.75" customHeight="1" x14ac:dyDescent="0.2">
      <c r="N1004" s="27" t="s">
        <v>18</v>
      </c>
      <c r="O1004" s="27" t="s">
        <v>100</v>
      </c>
      <c r="P1004" s="30">
        <v>2014</v>
      </c>
      <c r="Q1004" s="30">
        <v>12</v>
      </c>
      <c r="R1004" s="30">
        <v>10.01</v>
      </c>
    </row>
    <row r="1005" spans="14:18" ht="15.75" customHeight="1" x14ac:dyDescent="0.2">
      <c r="N1005" s="27" t="s">
        <v>18</v>
      </c>
      <c r="O1005" s="27" t="s">
        <v>100</v>
      </c>
      <c r="P1005" s="30">
        <v>2015</v>
      </c>
      <c r="Q1005" s="30">
        <v>7</v>
      </c>
      <c r="R1005" s="30">
        <v>10.85</v>
      </c>
    </row>
    <row r="1006" spans="14:18" ht="15.75" customHeight="1" x14ac:dyDescent="0.2">
      <c r="N1006" s="27" t="s">
        <v>18</v>
      </c>
      <c r="O1006" s="27" t="s">
        <v>100</v>
      </c>
      <c r="P1006" s="30">
        <v>2016</v>
      </c>
      <c r="Q1006" s="30">
        <v>11</v>
      </c>
      <c r="R1006" s="30">
        <v>13.18</v>
      </c>
    </row>
    <row r="1007" spans="14:18" ht="15.75" customHeight="1" x14ac:dyDescent="0.2">
      <c r="N1007" s="27" t="s">
        <v>18</v>
      </c>
      <c r="O1007" s="27" t="s">
        <v>100</v>
      </c>
      <c r="P1007" s="30">
        <v>2017</v>
      </c>
      <c r="Q1007" s="30">
        <v>11</v>
      </c>
      <c r="R1007" s="30">
        <v>13.47</v>
      </c>
    </row>
    <row r="1008" spans="14:18" ht="15.75" customHeight="1" x14ac:dyDescent="0.2">
      <c r="N1008" s="27" t="s">
        <v>18</v>
      </c>
      <c r="O1008" s="27" t="s">
        <v>100</v>
      </c>
      <c r="P1008" s="30">
        <v>2018</v>
      </c>
      <c r="Q1008" s="30">
        <v>11</v>
      </c>
      <c r="R1008" s="30">
        <v>14.04</v>
      </c>
    </row>
    <row r="1009" spans="14:18" ht="15.75" customHeight="1" x14ac:dyDescent="0.2">
      <c r="N1009" s="27" t="s">
        <v>18</v>
      </c>
      <c r="O1009" s="27" t="s">
        <v>100</v>
      </c>
      <c r="P1009" s="30">
        <v>2019</v>
      </c>
      <c r="Q1009" s="30">
        <v>16</v>
      </c>
      <c r="R1009" s="30">
        <v>15.33</v>
      </c>
    </row>
    <row r="1010" spans="14:18" ht="15.75" customHeight="1" x14ac:dyDescent="0.2">
      <c r="N1010" s="27" t="s">
        <v>18</v>
      </c>
      <c r="O1010" s="27" t="s">
        <v>63</v>
      </c>
      <c r="P1010" s="30">
        <v>2013</v>
      </c>
      <c r="Q1010" s="30">
        <v>21</v>
      </c>
      <c r="R1010" s="30">
        <v>12.94</v>
      </c>
    </row>
    <row r="1011" spans="14:18" ht="15.75" customHeight="1" x14ac:dyDescent="0.2">
      <c r="N1011" s="27" t="s">
        <v>18</v>
      </c>
      <c r="O1011" s="27" t="s">
        <v>63</v>
      </c>
      <c r="P1011" s="30">
        <v>2014</v>
      </c>
      <c r="Q1011" s="30">
        <v>23</v>
      </c>
      <c r="R1011" s="30">
        <v>12.8</v>
      </c>
    </row>
    <row r="1012" spans="14:18" ht="15.75" customHeight="1" x14ac:dyDescent="0.2">
      <c r="N1012" s="27" t="s">
        <v>18</v>
      </c>
      <c r="O1012" s="27" t="s">
        <v>63</v>
      </c>
      <c r="P1012" s="30">
        <v>2015</v>
      </c>
      <c r="Q1012" s="30">
        <v>15</v>
      </c>
      <c r="R1012" s="30">
        <v>11.98</v>
      </c>
    </row>
    <row r="1013" spans="14:18" ht="15.75" customHeight="1" x14ac:dyDescent="0.2">
      <c r="N1013" s="27" t="s">
        <v>18</v>
      </c>
      <c r="O1013" s="27" t="s">
        <v>63</v>
      </c>
      <c r="P1013" s="30">
        <v>2016</v>
      </c>
      <c r="Q1013" s="30">
        <v>13</v>
      </c>
      <c r="R1013" s="30">
        <v>14.18</v>
      </c>
    </row>
    <row r="1014" spans="14:18" ht="15.75" customHeight="1" x14ac:dyDescent="0.2">
      <c r="N1014" s="27" t="s">
        <v>18</v>
      </c>
      <c r="O1014" s="27" t="s">
        <v>63</v>
      </c>
      <c r="P1014" s="30">
        <v>2017</v>
      </c>
      <c r="Q1014" s="30">
        <v>9</v>
      </c>
      <c r="R1014" s="30">
        <v>12.75</v>
      </c>
    </row>
    <row r="1015" spans="14:18" ht="15.75" customHeight="1" x14ac:dyDescent="0.2">
      <c r="N1015" s="27" t="s">
        <v>18</v>
      </c>
      <c r="O1015" s="27" t="s">
        <v>63</v>
      </c>
      <c r="P1015" s="30">
        <v>2018</v>
      </c>
      <c r="Q1015" s="30">
        <v>7</v>
      </c>
      <c r="R1015" s="30">
        <v>13.16</v>
      </c>
    </row>
    <row r="1016" spans="14:18" ht="15.75" customHeight="1" x14ac:dyDescent="0.2">
      <c r="N1016" s="27" t="s">
        <v>18</v>
      </c>
      <c r="O1016" s="27" t="s">
        <v>63</v>
      </c>
      <c r="P1016" s="30">
        <v>2019</v>
      </c>
      <c r="Q1016" s="30">
        <v>9</v>
      </c>
      <c r="R1016" s="30">
        <v>12.07</v>
      </c>
    </row>
    <row r="1017" spans="14:18" ht="15.75" customHeight="1" x14ac:dyDescent="0.2">
      <c r="N1017" s="27" t="s">
        <v>18</v>
      </c>
      <c r="O1017" s="27" t="s">
        <v>295</v>
      </c>
      <c r="P1017" s="30">
        <v>2013</v>
      </c>
      <c r="Q1017" s="30">
        <v>68</v>
      </c>
      <c r="R1017" s="30">
        <v>26.86</v>
      </c>
    </row>
    <row r="1018" spans="14:18" ht="15.75" customHeight="1" x14ac:dyDescent="0.2">
      <c r="N1018" s="27" t="s">
        <v>18</v>
      </c>
      <c r="O1018" s="27" t="s">
        <v>295</v>
      </c>
      <c r="P1018" s="30">
        <v>2014</v>
      </c>
      <c r="Q1018" s="30">
        <v>66</v>
      </c>
      <c r="R1018" s="30">
        <v>26.86</v>
      </c>
    </row>
    <row r="1019" spans="14:18" ht="15.75" customHeight="1" x14ac:dyDescent="0.2">
      <c r="N1019" s="27" t="s">
        <v>18</v>
      </c>
      <c r="O1019" s="27" t="s">
        <v>295</v>
      </c>
      <c r="P1019" s="30">
        <v>2015</v>
      </c>
      <c r="Q1019" s="30">
        <v>66</v>
      </c>
      <c r="R1019" s="30">
        <v>27.51</v>
      </c>
    </row>
    <row r="1020" spans="14:18" ht="15.75" customHeight="1" x14ac:dyDescent="0.2">
      <c r="N1020" s="27" t="s">
        <v>18</v>
      </c>
      <c r="O1020" s="27" t="s">
        <v>295</v>
      </c>
      <c r="P1020" s="30">
        <v>2016</v>
      </c>
      <c r="Q1020" s="30">
        <v>68</v>
      </c>
      <c r="R1020" s="30">
        <v>28.45</v>
      </c>
    </row>
    <row r="1021" spans="14:18" ht="15.75" customHeight="1" x14ac:dyDescent="0.2">
      <c r="N1021" s="27" t="s">
        <v>18</v>
      </c>
      <c r="O1021" s="27" t="s">
        <v>295</v>
      </c>
      <c r="P1021" s="30">
        <v>2017</v>
      </c>
      <c r="Q1021" s="30">
        <v>65</v>
      </c>
      <c r="R1021" s="30">
        <v>27.83</v>
      </c>
    </row>
    <row r="1022" spans="14:18" ht="15.75" customHeight="1" x14ac:dyDescent="0.2">
      <c r="N1022" s="27" t="s">
        <v>18</v>
      </c>
      <c r="O1022" s="27" t="s">
        <v>295</v>
      </c>
      <c r="P1022" s="30">
        <v>2018</v>
      </c>
      <c r="Q1022" s="30">
        <v>62</v>
      </c>
      <c r="R1022" s="30">
        <v>27.37</v>
      </c>
    </row>
    <row r="1023" spans="14:18" ht="15.75" customHeight="1" x14ac:dyDescent="0.2">
      <c r="N1023" s="27" t="s">
        <v>18</v>
      </c>
      <c r="O1023" s="27" t="s">
        <v>295</v>
      </c>
      <c r="P1023" s="30">
        <v>2019</v>
      </c>
      <c r="Q1023" s="30">
        <v>63</v>
      </c>
      <c r="R1023" s="30">
        <v>29.02</v>
      </c>
    </row>
    <row r="1024" spans="14:18" ht="15.75" customHeight="1" x14ac:dyDescent="0.2">
      <c r="N1024" s="27" t="s">
        <v>18</v>
      </c>
      <c r="O1024" s="27" t="s">
        <v>498</v>
      </c>
      <c r="P1024" s="30">
        <v>2013</v>
      </c>
      <c r="Q1024" s="30">
        <v>87</v>
      </c>
      <c r="R1024" s="30">
        <v>28.58</v>
      </c>
    </row>
    <row r="1025" spans="14:18" ht="15.75" customHeight="1" x14ac:dyDescent="0.2">
      <c r="N1025" s="27" t="s">
        <v>18</v>
      </c>
      <c r="O1025" s="27" t="s">
        <v>498</v>
      </c>
      <c r="P1025" s="30">
        <v>2014</v>
      </c>
      <c r="Q1025" s="30">
        <v>100</v>
      </c>
      <c r="R1025" s="30">
        <v>31.42</v>
      </c>
    </row>
    <row r="1026" spans="14:18" ht="15.75" customHeight="1" x14ac:dyDescent="0.2">
      <c r="N1026" s="27" t="s">
        <v>18</v>
      </c>
      <c r="O1026" s="27" t="s">
        <v>498</v>
      </c>
      <c r="P1026" s="30">
        <v>2015</v>
      </c>
      <c r="Q1026" s="30">
        <v>106</v>
      </c>
      <c r="R1026" s="30">
        <v>32.909999999999997</v>
      </c>
    </row>
    <row r="1027" spans="14:18" ht="15.75" customHeight="1" x14ac:dyDescent="0.2">
      <c r="N1027" s="27" t="s">
        <v>18</v>
      </c>
      <c r="O1027" s="27" t="s">
        <v>498</v>
      </c>
      <c r="P1027" s="30">
        <v>2016</v>
      </c>
      <c r="Q1027" s="30">
        <v>113</v>
      </c>
      <c r="R1027" s="30">
        <v>34.46</v>
      </c>
    </row>
    <row r="1028" spans="14:18" ht="15.75" customHeight="1" x14ac:dyDescent="0.2">
      <c r="N1028" s="27" t="s">
        <v>18</v>
      </c>
      <c r="O1028" s="27" t="s">
        <v>498</v>
      </c>
      <c r="P1028" s="30">
        <v>2017</v>
      </c>
      <c r="Q1028" s="30">
        <v>109</v>
      </c>
      <c r="R1028" s="30">
        <v>35.01</v>
      </c>
    </row>
    <row r="1029" spans="14:18" ht="15.75" customHeight="1" x14ac:dyDescent="0.2">
      <c r="N1029" s="27" t="s">
        <v>18</v>
      </c>
      <c r="O1029" s="27" t="s">
        <v>498</v>
      </c>
      <c r="P1029" s="30">
        <v>2018</v>
      </c>
      <c r="Q1029" s="30">
        <v>111</v>
      </c>
      <c r="R1029" s="30">
        <v>35.22</v>
      </c>
    </row>
    <row r="1030" spans="14:18" ht="15.75" customHeight="1" x14ac:dyDescent="0.2">
      <c r="N1030" s="27" t="s">
        <v>18</v>
      </c>
      <c r="O1030" s="27" t="s">
        <v>498</v>
      </c>
      <c r="P1030" s="30">
        <v>2019</v>
      </c>
      <c r="Q1030" s="30">
        <v>111</v>
      </c>
      <c r="R1030" s="30">
        <v>35.11</v>
      </c>
    </row>
    <row r="1031" spans="14:18" ht="15.75" customHeight="1" x14ac:dyDescent="0.2">
      <c r="N1031" s="27" t="s">
        <v>18</v>
      </c>
      <c r="O1031" s="27" t="s">
        <v>159</v>
      </c>
      <c r="P1031" s="30">
        <v>2013</v>
      </c>
      <c r="Q1031" s="30">
        <v>24</v>
      </c>
      <c r="R1031" s="30">
        <v>13.83</v>
      </c>
    </row>
    <row r="1032" spans="14:18" ht="15.75" customHeight="1" x14ac:dyDescent="0.2">
      <c r="N1032" s="27" t="s">
        <v>18</v>
      </c>
      <c r="O1032" s="27" t="s">
        <v>159</v>
      </c>
      <c r="P1032" s="30">
        <v>2014</v>
      </c>
      <c r="Q1032" s="30">
        <v>25</v>
      </c>
      <c r="R1032" s="30">
        <v>14.45</v>
      </c>
    </row>
    <row r="1033" spans="14:18" ht="15.75" customHeight="1" x14ac:dyDescent="0.2">
      <c r="N1033" s="27" t="s">
        <v>18</v>
      </c>
      <c r="O1033" s="27" t="s">
        <v>159</v>
      </c>
      <c r="P1033" s="30">
        <v>2015</v>
      </c>
      <c r="Q1033" s="30">
        <v>24</v>
      </c>
      <c r="R1033" s="30">
        <v>16.52</v>
      </c>
    </row>
    <row r="1034" spans="14:18" ht="15.75" customHeight="1" x14ac:dyDescent="0.2">
      <c r="N1034" s="27" t="s">
        <v>18</v>
      </c>
      <c r="O1034" s="27" t="s">
        <v>159</v>
      </c>
      <c r="P1034" s="30">
        <v>2016</v>
      </c>
      <c r="Q1034" s="30">
        <v>27</v>
      </c>
      <c r="R1034" s="30">
        <v>18.260000000000002</v>
      </c>
    </row>
    <row r="1035" spans="14:18" ht="15.75" customHeight="1" x14ac:dyDescent="0.2">
      <c r="N1035" s="27" t="s">
        <v>18</v>
      </c>
      <c r="O1035" s="27" t="s">
        <v>159</v>
      </c>
      <c r="P1035" s="30">
        <v>2017</v>
      </c>
      <c r="Q1035" s="30">
        <v>30</v>
      </c>
      <c r="R1035" s="30">
        <v>19.79</v>
      </c>
    </row>
    <row r="1036" spans="14:18" ht="15.75" customHeight="1" x14ac:dyDescent="0.2">
      <c r="N1036" s="27" t="s">
        <v>18</v>
      </c>
      <c r="O1036" s="27" t="s">
        <v>159</v>
      </c>
      <c r="P1036" s="30">
        <v>2018</v>
      </c>
      <c r="Q1036" s="30">
        <v>25</v>
      </c>
      <c r="R1036" s="30">
        <v>19.850000000000001</v>
      </c>
    </row>
    <row r="1037" spans="14:18" ht="15.75" customHeight="1" x14ac:dyDescent="0.2">
      <c r="N1037" s="27" t="s">
        <v>18</v>
      </c>
      <c r="O1037" s="27" t="s">
        <v>159</v>
      </c>
      <c r="P1037" s="30">
        <v>2019</v>
      </c>
      <c r="Q1037" s="30">
        <v>28</v>
      </c>
      <c r="R1037" s="30">
        <v>21.74</v>
      </c>
    </row>
    <row r="1038" spans="14:18" ht="15.75" customHeight="1" x14ac:dyDescent="0.2">
      <c r="N1038" s="27" t="s">
        <v>18</v>
      </c>
      <c r="O1038" s="27" t="s">
        <v>351</v>
      </c>
      <c r="P1038" s="30">
        <v>2013</v>
      </c>
      <c r="Q1038" s="30">
        <v>94</v>
      </c>
      <c r="R1038" s="30">
        <v>29.34</v>
      </c>
    </row>
    <row r="1039" spans="14:18" ht="15.75" customHeight="1" x14ac:dyDescent="0.2">
      <c r="N1039" s="27" t="s">
        <v>18</v>
      </c>
      <c r="O1039" s="27" t="s">
        <v>351</v>
      </c>
      <c r="P1039" s="30">
        <v>2014</v>
      </c>
      <c r="Q1039" s="30">
        <v>83</v>
      </c>
      <c r="R1039" s="30">
        <v>29.54</v>
      </c>
    </row>
    <row r="1040" spans="14:18" ht="15.75" customHeight="1" x14ac:dyDescent="0.2">
      <c r="N1040" s="27" t="s">
        <v>18</v>
      </c>
      <c r="O1040" s="27" t="s">
        <v>351</v>
      </c>
      <c r="P1040" s="30">
        <v>2015</v>
      </c>
      <c r="Q1040" s="30">
        <v>76</v>
      </c>
      <c r="R1040" s="30">
        <v>28.33</v>
      </c>
    </row>
    <row r="1041" spans="14:18" ht="15.75" customHeight="1" x14ac:dyDescent="0.2">
      <c r="N1041" s="27" t="s">
        <v>18</v>
      </c>
      <c r="O1041" s="27" t="s">
        <v>351</v>
      </c>
      <c r="P1041" s="30">
        <v>2016</v>
      </c>
      <c r="Q1041" s="30">
        <v>81</v>
      </c>
      <c r="R1041" s="30">
        <v>29.54</v>
      </c>
    </row>
    <row r="1042" spans="14:18" ht="15.75" customHeight="1" x14ac:dyDescent="0.2">
      <c r="N1042" s="27" t="s">
        <v>18</v>
      </c>
      <c r="O1042" s="27" t="s">
        <v>351</v>
      </c>
      <c r="P1042" s="30">
        <v>2017</v>
      </c>
      <c r="Q1042" s="30">
        <v>75</v>
      </c>
      <c r="R1042" s="30">
        <v>29.88</v>
      </c>
    </row>
    <row r="1043" spans="14:18" ht="15.75" customHeight="1" x14ac:dyDescent="0.2">
      <c r="N1043" s="27" t="s">
        <v>18</v>
      </c>
      <c r="O1043" s="27" t="s">
        <v>351</v>
      </c>
      <c r="P1043" s="30">
        <v>2018</v>
      </c>
      <c r="Q1043" s="30">
        <v>77</v>
      </c>
      <c r="R1043" s="30">
        <v>29.59</v>
      </c>
    </row>
    <row r="1044" spans="14:18" ht="15.75" customHeight="1" x14ac:dyDescent="0.2">
      <c r="N1044" s="27" t="s">
        <v>18</v>
      </c>
      <c r="O1044" s="27" t="s">
        <v>351</v>
      </c>
      <c r="P1044" s="30">
        <v>2019</v>
      </c>
      <c r="Q1044" s="30">
        <v>74</v>
      </c>
      <c r="R1044" s="30">
        <v>29.67</v>
      </c>
    </row>
    <row r="1045" spans="14:18" ht="15.75" customHeight="1" x14ac:dyDescent="0.2">
      <c r="N1045" s="27" t="s">
        <v>18</v>
      </c>
      <c r="O1045" s="27" t="s">
        <v>322</v>
      </c>
      <c r="P1045" s="30">
        <v>2013</v>
      </c>
      <c r="Q1045" s="30">
        <v>64</v>
      </c>
      <c r="R1045" s="30">
        <v>26.61</v>
      </c>
    </row>
    <row r="1046" spans="14:18" ht="15.75" customHeight="1" x14ac:dyDescent="0.2">
      <c r="N1046" s="27" t="s">
        <v>18</v>
      </c>
      <c r="O1046" s="27" t="s">
        <v>322</v>
      </c>
      <c r="P1046" s="30">
        <v>2014</v>
      </c>
      <c r="Q1046" s="30">
        <v>65</v>
      </c>
      <c r="R1046" s="30">
        <v>26.82</v>
      </c>
    </row>
    <row r="1047" spans="14:18" ht="15.75" customHeight="1" x14ac:dyDescent="0.2">
      <c r="N1047" s="27" t="s">
        <v>18</v>
      </c>
      <c r="O1047" s="27" t="s">
        <v>322</v>
      </c>
      <c r="P1047" s="30">
        <v>2015</v>
      </c>
      <c r="Q1047" s="30">
        <v>58</v>
      </c>
      <c r="R1047" s="30">
        <v>26.12</v>
      </c>
    </row>
    <row r="1048" spans="14:18" ht="15.75" customHeight="1" x14ac:dyDescent="0.2">
      <c r="N1048" s="27" t="s">
        <v>18</v>
      </c>
      <c r="O1048" s="27" t="s">
        <v>322</v>
      </c>
      <c r="P1048" s="30">
        <v>2016</v>
      </c>
      <c r="Q1048" s="30">
        <v>63</v>
      </c>
      <c r="R1048" s="30">
        <v>27.91</v>
      </c>
    </row>
    <row r="1049" spans="14:18" ht="15.75" customHeight="1" x14ac:dyDescent="0.2">
      <c r="N1049" s="27" t="s">
        <v>18</v>
      </c>
      <c r="O1049" s="27" t="s">
        <v>322</v>
      </c>
      <c r="P1049" s="30">
        <v>2017</v>
      </c>
      <c r="Q1049" s="30">
        <v>74</v>
      </c>
      <c r="R1049" s="30">
        <v>29.59</v>
      </c>
    </row>
    <row r="1050" spans="14:18" ht="15.75" customHeight="1" x14ac:dyDescent="0.2">
      <c r="N1050" s="27" t="s">
        <v>18</v>
      </c>
      <c r="O1050" s="27" t="s">
        <v>322</v>
      </c>
      <c r="P1050" s="30">
        <v>2018</v>
      </c>
      <c r="Q1050" s="30">
        <v>69</v>
      </c>
      <c r="R1050" s="30">
        <v>28.94</v>
      </c>
    </row>
    <row r="1051" spans="14:18" ht="15.75" customHeight="1" x14ac:dyDescent="0.2">
      <c r="N1051" s="27" t="s">
        <v>18</v>
      </c>
      <c r="O1051" s="27" t="s">
        <v>322</v>
      </c>
      <c r="P1051" s="30">
        <v>2019</v>
      </c>
      <c r="Q1051" s="30">
        <v>64</v>
      </c>
      <c r="R1051" s="30">
        <v>29.03</v>
      </c>
    </row>
    <row r="1052" spans="14:18" ht="15.75" customHeight="1" x14ac:dyDescent="0.2">
      <c r="N1052" s="27" t="s">
        <v>18</v>
      </c>
      <c r="O1052" s="27" t="s">
        <v>38</v>
      </c>
      <c r="P1052" s="30">
        <v>2013</v>
      </c>
      <c r="Q1052" s="30">
        <v>6</v>
      </c>
      <c r="R1052" s="30">
        <v>7.08</v>
      </c>
    </row>
    <row r="1053" spans="14:18" ht="15.75" customHeight="1" x14ac:dyDescent="0.2">
      <c r="N1053" s="27" t="s">
        <v>18</v>
      </c>
      <c r="O1053" s="27" t="s">
        <v>38</v>
      </c>
      <c r="P1053" s="30">
        <v>2014</v>
      </c>
      <c r="Q1053" s="30">
        <v>7</v>
      </c>
      <c r="R1053" s="30">
        <v>7.43</v>
      </c>
    </row>
    <row r="1054" spans="14:18" ht="15.75" customHeight="1" x14ac:dyDescent="0.2">
      <c r="N1054" s="27" t="s">
        <v>18</v>
      </c>
      <c r="O1054" s="27" t="s">
        <v>38</v>
      </c>
      <c r="P1054" s="30">
        <v>2015</v>
      </c>
      <c r="Q1054" s="30">
        <v>3</v>
      </c>
      <c r="R1054" s="30">
        <v>8.24</v>
      </c>
    </row>
    <row r="1055" spans="14:18" ht="15.75" customHeight="1" x14ac:dyDescent="0.2">
      <c r="N1055" s="27" t="s">
        <v>18</v>
      </c>
      <c r="O1055" s="27" t="s">
        <v>38</v>
      </c>
      <c r="P1055" s="30">
        <v>2016</v>
      </c>
      <c r="Q1055" s="30">
        <v>4</v>
      </c>
      <c r="R1055" s="30">
        <v>8.89</v>
      </c>
    </row>
    <row r="1056" spans="14:18" ht="15.75" customHeight="1" x14ac:dyDescent="0.2">
      <c r="N1056" s="27" t="s">
        <v>18</v>
      </c>
      <c r="O1056" s="27" t="s">
        <v>38</v>
      </c>
      <c r="P1056" s="30">
        <v>2017</v>
      </c>
      <c r="Q1056" s="30">
        <v>4</v>
      </c>
      <c r="R1056" s="30">
        <v>10.36</v>
      </c>
    </row>
    <row r="1057" spans="14:18" ht="15.75" customHeight="1" x14ac:dyDescent="0.2">
      <c r="N1057" s="27" t="s">
        <v>18</v>
      </c>
      <c r="O1057" s="27" t="s">
        <v>38</v>
      </c>
      <c r="P1057" s="30">
        <v>2018</v>
      </c>
      <c r="Q1057" s="30">
        <v>9</v>
      </c>
      <c r="R1057" s="30">
        <v>13.99</v>
      </c>
    </row>
    <row r="1058" spans="14:18" ht="15.75" customHeight="1" x14ac:dyDescent="0.2">
      <c r="N1058" s="27" t="s">
        <v>18</v>
      </c>
      <c r="O1058" s="27" t="s">
        <v>38</v>
      </c>
      <c r="P1058" s="30">
        <v>2019</v>
      </c>
      <c r="Q1058" s="30">
        <v>5</v>
      </c>
      <c r="R1058" s="30">
        <v>9.8699999999999992</v>
      </c>
    </row>
    <row r="1059" spans="14:18" ht="15.75" customHeight="1" x14ac:dyDescent="0.2">
      <c r="N1059" s="27" t="s">
        <v>18</v>
      </c>
      <c r="O1059" s="27" t="s">
        <v>165</v>
      </c>
      <c r="P1059" s="30">
        <v>2013</v>
      </c>
      <c r="Q1059" s="30">
        <v>36</v>
      </c>
      <c r="R1059" s="30">
        <v>20.5</v>
      </c>
    </row>
    <row r="1060" spans="14:18" ht="15.75" customHeight="1" x14ac:dyDescent="0.2">
      <c r="N1060" s="27" t="s">
        <v>18</v>
      </c>
      <c r="O1060" s="27" t="s">
        <v>165</v>
      </c>
      <c r="P1060" s="30">
        <v>2014</v>
      </c>
      <c r="Q1060" s="30">
        <v>35</v>
      </c>
      <c r="R1060" s="30">
        <v>20.63</v>
      </c>
    </row>
    <row r="1061" spans="14:18" ht="15.75" customHeight="1" x14ac:dyDescent="0.2">
      <c r="N1061" s="27" t="s">
        <v>18</v>
      </c>
      <c r="O1061" s="27" t="s">
        <v>165</v>
      </c>
      <c r="P1061" s="30">
        <v>2015</v>
      </c>
      <c r="Q1061" s="30">
        <v>33</v>
      </c>
      <c r="R1061" s="30">
        <v>19.95</v>
      </c>
    </row>
    <row r="1062" spans="14:18" ht="15.75" customHeight="1" x14ac:dyDescent="0.2">
      <c r="N1062" s="27" t="s">
        <v>18</v>
      </c>
      <c r="O1062" s="27" t="s">
        <v>165</v>
      </c>
      <c r="P1062" s="30">
        <v>2016</v>
      </c>
      <c r="Q1062" s="30">
        <v>34</v>
      </c>
      <c r="R1062" s="30">
        <v>19.920000000000002</v>
      </c>
    </row>
    <row r="1063" spans="14:18" ht="15.75" customHeight="1" x14ac:dyDescent="0.2">
      <c r="N1063" s="27" t="s">
        <v>18</v>
      </c>
      <c r="O1063" s="27" t="s">
        <v>165</v>
      </c>
      <c r="P1063" s="30">
        <v>2017</v>
      </c>
      <c r="Q1063" s="30">
        <v>29</v>
      </c>
      <c r="R1063" s="30">
        <v>18.690000000000001</v>
      </c>
    </row>
    <row r="1064" spans="14:18" ht="15.75" customHeight="1" x14ac:dyDescent="0.2">
      <c r="N1064" s="27" t="s">
        <v>18</v>
      </c>
      <c r="O1064" s="27" t="s">
        <v>165</v>
      </c>
      <c r="P1064" s="30">
        <v>2018</v>
      </c>
      <c r="Q1064" s="30">
        <v>31</v>
      </c>
      <c r="R1064" s="30">
        <v>20.51</v>
      </c>
    </row>
    <row r="1065" spans="14:18" ht="15.75" customHeight="1" x14ac:dyDescent="0.2">
      <c r="N1065" s="27" t="s">
        <v>18</v>
      </c>
      <c r="O1065" s="27" t="s">
        <v>165</v>
      </c>
      <c r="P1065" s="30">
        <v>2019</v>
      </c>
      <c r="Q1065" s="30">
        <v>29</v>
      </c>
      <c r="R1065" s="30">
        <v>21.99</v>
      </c>
    </row>
    <row r="1066" spans="14:18" ht="15.75" customHeight="1" x14ac:dyDescent="0.2">
      <c r="N1066" s="27" t="s">
        <v>18</v>
      </c>
      <c r="O1066" s="27" t="s">
        <v>73</v>
      </c>
      <c r="P1066" s="30">
        <v>2013</v>
      </c>
      <c r="Q1066" s="30">
        <v>11</v>
      </c>
      <c r="R1066" s="30">
        <v>9.26</v>
      </c>
    </row>
    <row r="1067" spans="14:18" ht="15.75" customHeight="1" x14ac:dyDescent="0.2">
      <c r="N1067" s="27" t="s">
        <v>18</v>
      </c>
      <c r="O1067" s="27" t="s">
        <v>73</v>
      </c>
      <c r="P1067" s="30">
        <v>2014</v>
      </c>
      <c r="Q1067" s="30">
        <v>11</v>
      </c>
      <c r="R1067" s="30">
        <v>9.6300000000000008</v>
      </c>
    </row>
    <row r="1068" spans="14:18" ht="15.75" customHeight="1" x14ac:dyDescent="0.2">
      <c r="N1068" s="27" t="s">
        <v>18</v>
      </c>
      <c r="O1068" s="27" t="s">
        <v>73</v>
      </c>
      <c r="P1068" s="30">
        <v>2015</v>
      </c>
      <c r="Q1068" s="30">
        <v>10</v>
      </c>
      <c r="R1068" s="30">
        <v>11.19</v>
      </c>
    </row>
    <row r="1069" spans="14:18" ht="15.75" customHeight="1" x14ac:dyDescent="0.2">
      <c r="N1069" s="27" t="s">
        <v>18</v>
      </c>
      <c r="O1069" s="27" t="s">
        <v>73</v>
      </c>
      <c r="P1069" s="30">
        <v>2016</v>
      </c>
      <c r="Q1069" s="30">
        <v>14</v>
      </c>
      <c r="R1069" s="30">
        <v>14.31</v>
      </c>
    </row>
    <row r="1070" spans="14:18" ht="15.75" customHeight="1" x14ac:dyDescent="0.2">
      <c r="N1070" s="27" t="s">
        <v>18</v>
      </c>
      <c r="O1070" s="27" t="s">
        <v>73</v>
      </c>
      <c r="P1070" s="30">
        <v>2017</v>
      </c>
      <c r="Q1070" s="30">
        <v>12</v>
      </c>
      <c r="R1070" s="30">
        <v>13.55</v>
      </c>
    </row>
    <row r="1071" spans="14:18" ht="15.75" customHeight="1" x14ac:dyDescent="0.2">
      <c r="N1071" s="27" t="s">
        <v>18</v>
      </c>
      <c r="O1071" s="27" t="s">
        <v>73</v>
      </c>
      <c r="P1071" s="30">
        <v>2018</v>
      </c>
      <c r="Q1071" s="30">
        <v>12</v>
      </c>
      <c r="R1071" s="30">
        <v>14.08</v>
      </c>
    </row>
    <row r="1072" spans="14:18" ht="15.75" customHeight="1" x14ac:dyDescent="0.2">
      <c r="N1072" s="27" t="s">
        <v>18</v>
      </c>
      <c r="O1072" s="27" t="s">
        <v>73</v>
      </c>
      <c r="P1072" s="30">
        <v>2019</v>
      </c>
      <c r="Q1072" s="30">
        <v>11</v>
      </c>
      <c r="R1072" s="30">
        <v>12.27</v>
      </c>
    </row>
    <row r="1073" spans="14:18" ht="15.75" customHeight="1" x14ac:dyDescent="0.2">
      <c r="N1073" s="27" t="s">
        <v>18</v>
      </c>
      <c r="O1073" s="27" t="s">
        <v>20</v>
      </c>
      <c r="P1073" s="30">
        <v>2013</v>
      </c>
      <c r="Q1073" s="30">
        <v>1</v>
      </c>
      <c r="R1073" s="30">
        <v>6.38</v>
      </c>
    </row>
    <row r="1074" spans="14:18" ht="15.75" customHeight="1" x14ac:dyDescent="0.2">
      <c r="N1074" s="27" t="s">
        <v>18</v>
      </c>
      <c r="O1074" s="27" t="s">
        <v>20</v>
      </c>
      <c r="P1074" s="30">
        <v>2014</v>
      </c>
      <c r="Q1074" s="30">
        <v>1</v>
      </c>
      <c r="R1074" s="30">
        <v>6.4</v>
      </c>
    </row>
    <row r="1075" spans="14:18" ht="15.75" customHeight="1" x14ac:dyDescent="0.2">
      <c r="N1075" s="27" t="s">
        <v>18</v>
      </c>
      <c r="O1075" s="27" t="s">
        <v>20</v>
      </c>
      <c r="P1075" s="30">
        <v>2015</v>
      </c>
      <c r="Q1075" s="30">
        <v>1</v>
      </c>
      <c r="R1075" s="30">
        <v>7.52</v>
      </c>
    </row>
    <row r="1076" spans="14:18" ht="15.75" customHeight="1" x14ac:dyDescent="0.2">
      <c r="N1076" s="27" t="s">
        <v>18</v>
      </c>
      <c r="O1076" s="27" t="s">
        <v>20</v>
      </c>
      <c r="P1076" s="30">
        <v>2016</v>
      </c>
      <c r="Q1076" s="30">
        <v>1</v>
      </c>
      <c r="R1076" s="30">
        <v>8.59</v>
      </c>
    </row>
    <row r="1077" spans="14:18" ht="15.75" customHeight="1" x14ac:dyDescent="0.2">
      <c r="N1077" s="27" t="s">
        <v>18</v>
      </c>
      <c r="O1077" s="27" t="s">
        <v>20</v>
      </c>
      <c r="P1077" s="30">
        <v>2017</v>
      </c>
      <c r="Q1077" s="30">
        <v>3</v>
      </c>
      <c r="R1077" s="30">
        <v>8.92</v>
      </c>
    </row>
    <row r="1078" spans="14:18" ht="15.75" customHeight="1" x14ac:dyDescent="0.2">
      <c r="N1078" s="27" t="s">
        <v>18</v>
      </c>
      <c r="O1078" s="27" t="s">
        <v>20</v>
      </c>
      <c r="P1078" s="30">
        <v>2018</v>
      </c>
      <c r="Q1078" s="30">
        <v>4</v>
      </c>
      <c r="R1078" s="30">
        <v>10.26</v>
      </c>
    </row>
    <row r="1079" spans="14:18" ht="15.75" customHeight="1" x14ac:dyDescent="0.2">
      <c r="N1079" s="27" t="s">
        <v>18</v>
      </c>
      <c r="O1079" s="27" t="s">
        <v>20</v>
      </c>
      <c r="P1079" s="30">
        <v>2019</v>
      </c>
      <c r="Q1079" s="30">
        <v>2</v>
      </c>
      <c r="R1079" s="30">
        <v>7.9</v>
      </c>
    </row>
    <row r="1080" spans="14:18" ht="15.75" customHeight="1" x14ac:dyDescent="0.2">
      <c r="N1080" s="27" t="s">
        <v>18</v>
      </c>
      <c r="O1080" s="27" t="s">
        <v>183</v>
      </c>
      <c r="P1080" s="30">
        <v>2013</v>
      </c>
      <c r="Q1080" s="30">
        <v>37</v>
      </c>
      <c r="R1080" s="30">
        <v>21.6</v>
      </c>
    </row>
    <row r="1081" spans="14:18" ht="15.75" customHeight="1" x14ac:dyDescent="0.2">
      <c r="N1081" s="27" t="s">
        <v>18</v>
      </c>
      <c r="O1081" s="27" t="s">
        <v>183</v>
      </c>
      <c r="P1081" s="30">
        <v>2014</v>
      </c>
      <c r="Q1081" s="30">
        <v>39</v>
      </c>
      <c r="R1081" s="30">
        <v>21.89</v>
      </c>
    </row>
    <row r="1082" spans="14:18" ht="15.75" customHeight="1" x14ac:dyDescent="0.2">
      <c r="N1082" s="27" t="s">
        <v>18</v>
      </c>
      <c r="O1082" s="27" t="s">
        <v>183</v>
      </c>
      <c r="P1082" s="30">
        <v>2015</v>
      </c>
      <c r="Q1082" s="30">
        <v>38</v>
      </c>
      <c r="R1082" s="30">
        <v>21.15</v>
      </c>
    </row>
    <row r="1083" spans="14:18" ht="15.75" customHeight="1" x14ac:dyDescent="0.2">
      <c r="N1083" s="27" t="s">
        <v>18</v>
      </c>
      <c r="O1083" s="27" t="s">
        <v>183</v>
      </c>
      <c r="P1083" s="30">
        <v>2016</v>
      </c>
      <c r="Q1083" s="30">
        <v>45</v>
      </c>
      <c r="R1083" s="30">
        <v>23.83</v>
      </c>
    </row>
    <row r="1084" spans="14:18" ht="15.75" customHeight="1" x14ac:dyDescent="0.2">
      <c r="N1084" s="27" t="s">
        <v>18</v>
      </c>
      <c r="O1084" s="27" t="s">
        <v>183</v>
      </c>
      <c r="P1084" s="30">
        <v>2017</v>
      </c>
      <c r="Q1084" s="30">
        <v>39</v>
      </c>
      <c r="R1084" s="30">
        <v>22.24</v>
      </c>
    </row>
    <row r="1085" spans="14:18" ht="15.75" customHeight="1" x14ac:dyDescent="0.2">
      <c r="N1085" s="27" t="s">
        <v>18</v>
      </c>
      <c r="O1085" s="27" t="s">
        <v>183</v>
      </c>
      <c r="P1085" s="30">
        <v>2018</v>
      </c>
      <c r="Q1085" s="30">
        <v>33</v>
      </c>
      <c r="R1085" s="30">
        <v>21.87</v>
      </c>
    </row>
    <row r="1086" spans="14:18" ht="15.75" customHeight="1" x14ac:dyDescent="0.2">
      <c r="N1086" s="27" t="s">
        <v>18</v>
      </c>
      <c r="O1086" s="27" t="s">
        <v>183</v>
      </c>
      <c r="P1086" s="30">
        <v>2019</v>
      </c>
      <c r="Q1086" s="30">
        <v>32</v>
      </c>
      <c r="R1086" s="30">
        <v>22.21</v>
      </c>
    </row>
    <row r="1087" spans="14:18" ht="15.75" customHeight="1" x14ac:dyDescent="0.2">
      <c r="N1087" s="27" t="s">
        <v>18</v>
      </c>
      <c r="O1087" s="27" t="s">
        <v>341</v>
      </c>
      <c r="P1087" s="30">
        <v>2013</v>
      </c>
      <c r="Q1087" s="30">
        <v>84</v>
      </c>
      <c r="R1087" s="30">
        <v>28.46</v>
      </c>
    </row>
    <row r="1088" spans="14:18" ht="15.75" customHeight="1" x14ac:dyDescent="0.2">
      <c r="N1088" s="27" t="s">
        <v>18</v>
      </c>
      <c r="O1088" s="27" t="s">
        <v>341</v>
      </c>
      <c r="P1088" s="30">
        <v>2014</v>
      </c>
      <c r="Q1088" s="30">
        <v>99</v>
      </c>
      <c r="R1088" s="30">
        <v>31.33</v>
      </c>
    </row>
    <row r="1089" spans="14:18" ht="15.75" customHeight="1" x14ac:dyDescent="0.2">
      <c r="N1089" s="27" t="s">
        <v>18</v>
      </c>
      <c r="O1089" s="27" t="s">
        <v>341</v>
      </c>
      <c r="P1089" s="30">
        <v>2015</v>
      </c>
      <c r="Q1089" s="30">
        <v>91</v>
      </c>
      <c r="R1089" s="30">
        <v>31.01</v>
      </c>
    </row>
    <row r="1090" spans="14:18" ht="15.75" customHeight="1" x14ac:dyDescent="0.2">
      <c r="N1090" s="27" t="s">
        <v>18</v>
      </c>
      <c r="O1090" s="27" t="s">
        <v>341</v>
      </c>
      <c r="P1090" s="30">
        <v>2016</v>
      </c>
      <c r="Q1090" s="30">
        <v>89</v>
      </c>
      <c r="R1090" s="30">
        <v>30.35</v>
      </c>
    </row>
    <row r="1091" spans="14:18" ht="15.75" customHeight="1" x14ac:dyDescent="0.2">
      <c r="N1091" s="27" t="s">
        <v>18</v>
      </c>
      <c r="O1091" s="27" t="s">
        <v>341</v>
      </c>
      <c r="P1091" s="30">
        <v>2017</v>
      </c>
      <c r="Q1091" s="30">
        <v>88</v>
      </c>
      <c r="R1091" s="30">
        <v>30.89</v>
      </c>
    </row>
    <row r="1092" spans="14:18" ht="15.75" customHeight="1" x14ac:dyDescent="0.2">
      <c r="N1092" s="27" t="s">
        <v>18</v>
      </c>
      <c r="O1092" s="27" t="s">
        <v>341</v>
      </c>
      <c r="P1092" s="30">
        <v>2018</v>
      </c>
      <c r="Q1092" s="30">
        <v>74</v>
      </c>
      <c r="R1092" s="30">
        <v>29.19</v>
      </c>
    </row>
    <row r="1093" spans="14:18" ht="15.75" customHeight="1" x14ac:dyDescent="0.2">
      <c r="N1093" s="27" t="s">
        <v>18</v>
      </c>
      <c r="O1093" s="27" t="s">
        <v>341</v>
      </c>
      <c r="P1093" s="30">
        <v>2019</v>
      </c>
      <c r="Q1093" s="30">
        <v>65</v>
      </c>
      <c r="R1093" s="30">
        <v>29.08</v>
      </c>
    </row>
    <row r="1094" spans="14:18" ht="15.75" customHeight="1" x14ac:dyDescent="0.2">
      <c r="N1094" s="27" t="s">
        <v>18</v>
      </c>
      <c r="O1094" s="27" t="s">
        <v>337</v>
      </c>
      <c r="P1094" s="30">
        <v>2013</v>
      </c>
      <c r="Q1094" s="30">
        <v>56</v>
      </c>
      <c r="R1094" s="30">
        <v>26.09</v>
      </c>
    </row>
    <row r="1095" spans="14:18" ht="15.75" customHeight="1" x14ac:dyDescent="0.2">
      <c r="N1095" s="27" t="s">
        <v>18</v>
      </c>
      <c r="O1095" s="27" t="s">
        <v>337</v>
      </c>
      <c r="P1095" s="30">
        <v>2014</v>
      </c>
      <c r="Q1095" s="30">
        <v>64</v>
      </c>
      <c r="R1095" s="30">
        <v>26.73</v>
      </c>
    </row>
    <row r="1096" spans="14:18" ht="15.75" customHeight="1" x14ac:dyDescent="0.2">
      <c r="N1096" s="27" t="s">
        <v>18</v>
      </c>
      <c r="O1096" s="27" t="s">
        <v>337</v>
      </c>
      <c r="P1096" s="30">
        <v>2015</v>
      </c>
      <c r="Q1096" s="30">
        <v>65</v>
      </c>
      <c r="R1096" s="30">
        <v>27.44</v>
      </c>
    </row>
    <row r="1097" spans="14:18" ht="15.75" customHeight="1" x14ac:dyDescent="0.2">
      <c r="N1097" s="27" t="s">
        <v>18</v>
      </c>
      <c r="O1097" s="27" t="s">
        <v>337</v>
      </c>
      <c r="P1097" s="30">
        <v>2016</v>
      </c>
      <c r="Q1097" s="30">
        <v>67</v>
      </c>
      <c r="R1097" s="30">
        <v>28.17</v>
      </c>
    </row>
    <row r="1098" spans="14:18" ht="15.75" customHeight="1" x14ac:dyDescent="0.2">
      <c r="N1098" s="27" t="s">
        <v>18</v>
      </c>
      <c r="O1098" s="27" t="s">
        <v>337</v>
      </c>
      <c r="P1098" s="30">
        <v>2017</v>
      </c>
      <c r="Q1098" s="30">
        <v>71</v>
      </c>
      <c r="R1098" s="30">
        <v>29.01</v>
      </c>
    </row>
    <row r="1099" spans="14:18" ht="15.75" customHeight="1" x14ac:dyDescent="0.2">
      <c r="N1099" s="27" t="s">
        <v>18</v>
      </c>
      <c r="O1099" s="27" t="s">
        <v>337</v>
      </c>
      <c r="P1099" s="30">
        <v>2018</v>
      </c>
      <c r="Q1099" s="30">
        <v>73</v>
      </c>
      <c r="R1099" s="30">
        <v>29.11</v>
      </c>
    </row>
    <row r="1100" spans="14:18" ht="15.75" customHeight="1" x14ac:dyDescent="0.2">
      <c r="N1100" s="27" t="s">
        <v>18</v>
      </c>
      <c r="O1100" s="27" t="s">
        <v>337</v>
      </c>
      <c r="P1100" s="30">
        <v>2019</v>
      </c>
      <c r="Q1100" s="30">
        <v>87</v>
      </c>
      <c r="R1100" s="30">
        <v>30.44</v>
      </c>
    </row>
    <row r="1101" spans="14:18" ht="15.75" customHeight="1" x14ac:dyDescent="0.2">
      <c r="N1101" s="27" t="s">
        <v>18</v>
      </c>
      <c r="O1101" s="27" t="s">
        <v>94</v>
      </c>
      <c r="P1101" s="30">
        <v>2013</v>
      </c>
      <c r="Q1101" s="30">
        <v>15</v>
      </c>
      <c r="R1101" s="30">
        <v>10.06</v>
      </c>
    </row>
    <row r="1102" spans="14:18" ht="15.75" customHeight="1" x14ac:dyDescent="0.2">
      <c r="N1102" s="27" t="s">
        <v>18</v>
      </c>
      <c r="O1102" s="27" t="s">
        <v>94</v>
      </c>
      <c r="P1102" s="30">
        <v>2014</v>
      </c>
      <c r="Q1102" s="30">
        <v>16</v>
      </c>
      <c r="R1102" s="30">
        <v>10.87</v>
      </c>
    </row>
    <row r="1103" spans="14:18" ht="15.75" customHeight="1" x14ac:dyDescent="0.2">
      <c r="N1103" s="27" t="s">
        <v>18</v>
      </c>
      <c r="O1103" s="27" t="s">
        <v>94</v>
      </c>
      <c r="P1103" s="30">
        <v>2015</v>
      </c>
      <c r="Q1103" s="30">
        <v>11</v>
      </c>
      <c r="R1103" s="30">
        <v>11.2</v>
      </c>
    </row>
    <row r="1104" spans="14:18" ht="15.75" customHeight="1" x14ac:dyDescent="0.2">
      <c r="N1104" s="27" t="s">
        <v>18</v>
      </c>
      <c r="O1104" s="27" t="s">
        <v>94</v>
      </c>
      <c r="P1104" s="30">
        <v>2016</v>
      </c>
      <c r="Q1104" s="30">
        <v>9</v>
      </c>
      <c r="R1104" s="30">
        <v>12.4</v>
      </c>
    </row>
    <row r="1105" spans="14:18" ht="15.75" customHeight="1" x14ac:dyDescent="0.2">
      <c r="N1105" s="27" t="s">
        <v>18</v>
      </c>
      <c r="O1105" s="27" t="s">
        <v>94</v>
      </c>
      <c r="P1105" s="30">
        <v>2017</v>
      </c>
      <c r="Q1105" s="30">
        <v>14</v>
      </c>
      <c r="R1105" s="30">
        <v>14.08</v>
      </c>
    </row>
    <row r="1106" spans="14:18" ht="15.75" customHeight="1" x14ac:dyDescent="0.2">
      <c r="N1106" s="27" t="s">
        <v>18</v>
      </c>
      <c r="O1106" s="27" t="s">
        <v>94</v>
      </c>
      <c r="P1106" s="30">
        <v>2018</v>
      </c>
      <c r="Q1106" s="30">
        <v>16</v>
      </c>
      <c r="R1106" s="30">
        <v>14.59</v>
      </c>
    </row>
    <row r="1107" spans="14:18" ht="15.75" customHeight="1" x14ac:dyDescent="0.2">
      <c r="N1107" s="27" t="s">
        <v>18</v>
      </c>
      <c r="O1107" s="27" t="s">
        <v>94</v>
      </c>
      <c r="P1107" s="30">
        <v>2019</v>
      </c>
      <c r="Q1107" s="30">
        <v>15</v>
      </c>
      <c r="R1107" s="30">
        <v>15</v>
      </c>
    </row>
    <row r="1108" spans="14:18" ht="15.75" customHeight="1" x14ac:dyDescent="0.2">
      <c r="N1108" s="27" t="s">
        <v>18</v>
      </c>
      <c r="O1108" s="27" t="s">
        <v>88</v>
      </c>
      <c r="P1108" s="30">
        <v>2013</v>
      </c>
      <c r="Q1108" s="30">
        <v>9</v>
      </c>
      <c r="R1108" s="30">
        <v>8.49</v>
      </c>
    </row>
    <row r="1109" spans="14:18" ht="15.75" customHeight="1" x14ac:dyDescent="0.2">
      <c r="N1109" s="27" t="s">
        <v>18</v>
      </c>
      <c r="O1109" s="27" t="s">
        <v>88</v>
      </c>
      <c r="P1109" s="30">
        <v>2014</v>
      </c>
      <c r="Q1109" s="30">
        <v>8</v>
      </c>
      <c r="R1109" s="30">
        <v>8.5</v>
      </c>
    </row>
    <row r="1110" spans="14:18" ht="15.75" customHeight="1" x14ac:dyDescent="0.2">
      <c r="N1110" s="27" t="s">
        <v>18</v>
      </c>
      <c r="O1110" s="27" t="s">
        <v>88</v>
      </c>
      <c r="P1110" s="30">
        <v>2015</v>
      </c>
      <c r="Q1110" s="30">
        <v>21</v>
      </c>
      <c r="R1110" s="30">
        <v>13.87</v>
      </c>
    </row>
    <row r="1111" spans="14:18" ht="15.75" customHeight="1" x14ac:dyDescent="0.2">
      <c r="N1111" s="27" t="s">
        <v>18</v>
      </c>
      <c r="O1111" s="27" t="s">
        <v>88</v>
      </c>
      <c r="P1111" s="30">
        <v>2016</v>
      </c>
      <c r="Q1111" s="30">
        <v>19</v>
      </c>
      <c r="R1111" s="30">
        <v>15.3</v>
      </c>
    </row>
    <row r="1112" spans="14:18" ht="15.75" customHeight="1" x14ac:dyDescent="0.2">
      <c r="N1112" s="27" t="s">
        <v>18</v>
      </c>
      <c r="O1112" s="27" t="s">
        <v>88</v>
      </c>
      <c r="P1112" s="30">
        <v>2017</v>
      </c>
      <c r="Q1112" s="30">
        <v>10</v>
      </c>
      <c r="R1112" s="30">
        <v>13.03</v>
      </c>
    </row>
    <row r="1113" spans="14:18" ht="15.75" customHeight="1" x14ac:dyDescent="0.2">
      <c r="N1113" s="27" t="s">
        <v>18</v>
      </c>
      <c r="O1113" s="27" t="s">
        <v>88</v>
      </c>
      <c r="P1113" s="30">
        <v>2018</v>
      </c>
      <c r="Q1113" s="30">
        <v>13</v>
      </c>
      <c r="R1113" s="30">
        <v>14.1</v>
      </c>
    </row>
    <row r="1114" spans="14:18" ht="15.75" customHeight="1" x14ac:dyDescent="0.2">
      <c r="N1114" s="27" t="s">
        <v>18</v>
      </c>
      <c r="O1114" s="27" t="s">
        <v>88</v>
      </c>
      <c r="P1114" s="30">
        <v>2019</v>
      </c>
      <c r="Q1114" s="30">
        <v>14</v>
      </c>
      <c r="R1114" s="30">
        <v>14.71</v>
      </c>
    </row>
    <row r="1115" spans="14:18" ht="15.75" customHeight="1" x14ac:dyDescent="0.2">
      <c r="N1115" s="27" t="s">
        <v>18</v>
      </c>
      <c r="O1115" s="27" t="s">
        <v>240</v>
      </c>
      <c r="P1115" s="30">
        <v>2013</v>
      </c>
      <c r="Q1115" s="30">
        <v>57</v>
      </c>
      <c r="R1115" s="30">
        <v>26.11</v>
      </c>
    </row>
    <row r="1116" spans="14:18" ht="15.75" customHeight="1" x14ac:dyDescent="0.2">
      <c r="N1116" s="27" t="s">
        <v>18</v>
      </c>
      <c r="O1116" s="27" t="s">
        <v>240</v>
      </c>
      <c r="P1116" s="30">
        <v>2014</v>
      </c>
      <c r="Q1116" s="30">
        <v>49</v>
      </c>
      <c r="R1116" s="30">
        <v>23.75</v>
      </c>
    </row>
    <row r="1117" spans="14:18" ht="15.75" customHeight="1" x14ac:dyDescent="0.2">
      <c r="N1117" s="27" t="s">
        <v>18</v>
      </c>
      <c r="O1117" s="27" t="s">
        <v>240</v>
      </c>
      <c r="P1117" s="30">
        <v>2015</v>
      </c>
      <c r="Q1117" s="30">
        <v>73</v>
      </c>
      <c r="R1117" s="30">
        <v>27.94</v>
      </c>
    </row>
    <row r="1118" spans="14:18" ht="15.75" customHeight="1" x14ac:dyDescent="0.2">
      <c r="N1118" s="27" t="s">
        <v>18</v>
      </c>
      <c r="O1118" s="27" t="s">
        <v>240</v>
      </c>
      <c r="P1118" s="30">
        <v>2016</v>
      </c>
      <c r="Q1118" s="30">
        <v>77</v>
      </c>
      <c r="R1118" s="30">
        <v>28.93</v>
      </c>
    </row>
    <row r="1119" spans="14:18" ht="15.75" customHeight="1" x14ac:dyDescent="0.2">
      <c r="N1119" s="27" t="s">
        <v>18</v>
      </c>
      <c r="O1119" s="27" t="s">
        <v>240</v>
      </c>
      <c r="P1119" s="30">
        <v>2017</v>
      </c>
      <c r="Q1119" s="30">
        <v>52</v>
      </c>
      <c r="R1119" s="30">
        <v>26.26</v>
      </c>
    </row>
    <row r="1120" spans="14:18" ht="15.75" customHeight="1" x14ac:dyDescent="0.2">
      <c r="N1120" s="27" t="s">
        <v>18</v>
      </c>
      <c r="O1120" s="27" t="s">
        <v>240</v>
      </c>
      <c r="P1120" s="30">
        <v>2018</v>
      </c>
      <c r="Q1120" s="30">
        <v>46</v>
      </c>
      <c r="R1120" s="30">
        <v>24.12</v>
      </c>
    </row>
    <row r="1121" spans="14:18" ht="15.75" customHeight="1" x14ac:dyDescent="0.2">
      <c r="N1121" s="27" t="s">
        <v>18</v>
      </c>
      <c r="O1121" s="27" t="s">
        <v>240</v>
      </c>
      <c r="P1121" s="30">
        <v>2019</v>
      </c>
      <c r="Q1121" s="30">
        <v>43</v>
      </c>
      <c r="R1121" s="30">
        <v>24.98</v>
      </c>
    </row>
    <row r="1122" spans="14:18" ht="15.75" customHeight="1" x14ac:dyDescent="0.2">
      <c r="N1122" s="27" t="s">
        <v>18</v>
      </c>
      <c r="O1122" s="27" t="s">
        <v>355</v>
      </c>
      <c r="P1122" s="30">
        <v>2013</v>
      </c>
      <c r="Q1122" s="30">
        <v>85</v>
      </c>
      <c r="R1122" s="30">
        <v>28.47</v>
      </c>
    </row>
    <row r="1123" spans="14:18" ht="15.75" customHeight="1" x14ac:dyDescent="0.2">
      <c r="N1123" s="27" t="s">
        <v>18</v>
      </c>
      <c r="O1123" s="27" t="s">
        <v>355</v>
      </c>
      <c r="P1123" s="30">
        <v>2014</v>
      </c>
      <c r="Q1123" s="30">
        <v>80</v>
      </c>
      <c r="R1123" s="30">
        <v>29.29</v>
      </c>
    </row>
    <row r="1124" spans="14:18" ht="15.75" customHeight="1" x14ac:dyDescent="0.2">
      <c r="N1124" s="27" t="s">
        <v>18</v>
      </c>
      <c r="O1124" s="27" t="s">
        <v>355</v>
      </c>
      <c r="P1124" s="30">
        <v>2015</v>
      </c>
      <c r="Q1124" s="30">
        <v>87</v>
      </c>
      <c r="R1124" s="30">
        <v>30.63</v>
      </c>
    </row>
    <row r="1125" spans="14:18" ht="15.75" customHeight="1" x14ac:dyDescent="0.2">
      <c r="N1125" s="27" t="s">
        <v>18</v>
      </c>
      <c r="O1125" s="27" t="s">
        <v>355</v>
      </c>
      <c r="P1125" s="30">
        <v>2016</v>
      </c>
      <c r="Q1125" s="30">
        <v>90</v>
      </c>
      <c r="R1125" s="30">
        <v>30.5</v>
      </c>
    </row>
    <row r="1126" spans="14:18" ht="15.75" customHeight="1" x14ac:dyDescent="0.2">
      <c r="N1126" s="27" t="s">
        <v>18</v>
      </c>
      <c r="O1126" s="27" t="s">
        <v>355</v>
      </c>
      <c r="P1126" s="30">
        <v>2017</v>
      </c>
      <c r="Q1126" s="30">
        <v>82</v>
      </c>
      <c r="R1126" s="30">
        <v>30.45</v>
      </c>
    </row>
    <row r="1127" spans="14:18" ht="15.75" customHeight="1" x14ac:dyDescent="0.2">
      <c r="N1127" s="27" t="s">
        <v>18</v>
      </c>
      <c r="O1127" s="27" t="s">
        <v>355</v>
      </c>
      <c r="P1127" s="30">
        <v>2018</v>
      </c>
      <c r="Q1127" s="30">
        <v>78</v>
      </c>
      <c r="R1127" s="30">
        <v>29.61</v>
      </c>
    </row>
    <row r="1128" spans="14:18" ht="15.75" customHeight="1" x14ac:dyDescent="0.2">
      <c r="N1128" s="27" t="s">
        <v>18</v>
      </c>
      <c r="O1128" s="27" t="s">
        <v>355</v>
      </c>
      <c r="P1128" s="30">
        <v>2019</v>
      </c>
      <c r="Q1128" s="30">
        <v>75</v>
      </c>
      <c r="R1128" s="30">
        <v>29.68</v>
      </c>
    </row>
    <row r="1129" spans="14:18" ht="15.75" customHeight="1" x14ac:dyDescent="0.2">
      <c r="N1129" s="27" t="s">
        <v>18</v>
      </c>
      <c r="O1129" s="27" t="s">
        <v>139</v>
      </c>
      <c r="P1129" s="30">
        <v>2013</v>
      </c>
      <c r="Q1129" s="30">
        <v>39</v>
      </c>
      <c r="R1129" s="30">
        <v>22.89</v>
      </c>
    </row>
    <row r="1130" spans="14:18" ht="15.75" customHeight="1" x14ac:dyDescent="0.2">
      <c r="N1130" s="27" t="s">
        <v>18</v>
      </c>
      <c r="O1130" s="27" t="s">
        <v>139</v>
      </c>
      <c r="P1130" s="30">
        <v>2014</v>
      </c>
      <c r="Q1130" s="30">
        <v>37</v>
      </c>
      <c r="R1130" s="30">
        <v>21.1</v>
      </c>
    </row>
    <row r="1131" spans="14:18" ht="15.75" customHeight="1" x14ac:dyDescent="0.2">
      <c r="N1131" s="27" t="s">
        <v>18</v>
      </c>
      <c r="O1131" s="27" t="s">
        <v>139</v>
      </c>
      <c r="P1131" s="30">
        <v>2015</v>
      </c>
      <c r="Q1131" s="30">
        <v>28</v>
      </c>
      <c r="R1131" s="30">
        <v>18.12</v>
      </c>
    </row>
    <row r="1132" spans="14:18" ht="15.75" customHeight="1" x14ac:dyDescent="0.2">
      <c r="N1132" s="27" t="s">
        <v>18</v>
      </c>
      <c r="O1132" s="27" t="s">
        <v>139</v>
      </c>
      <c r="P1132" s="30">
        <v>2016</v>
      </c>
      <c r="Q1132" s="30">
        <v>24</v>
      </c>
      <c r="R1132" s="30">
        <v>17.38</v>
      </c>
    </row>
    <row r="1133" spans="14:18" ht="15.75" customHeight="1" x14ac:dyDescent="0.2">
      <c r="N1133" s="27" t="s">
        <v>18</v>
      </c>
      <c r="O1133" s="27" t="s">
        <v>139</v>
      </c>
      <c r="P1133" s="30">
        <v>2017</v>
      </c>
      <c r="Q1133" s="30">
        <v>28</v>
      </c>
      <c r="R1133" s="30">
        <v>18.62</v>
      </c>
    </row>
    <row r="1134" spans="14:18" ht="15.75" customHeight="1" x14ac:dyDescent="0.2">
      <c r="N1134" s="27" t="s">
        <v>18</v>
      </c>
      <c r="O1134" s="27" t="s">
        <v>139</v>
      </c>
      <c r="P1134" s="30">
        <v>2018</v>
      </c>
      <c r="Q1134" s="30">
        <v>24</v>
      </c>
      <c r="R1134" s="30">
        <v>19.63</v>
      </c>
    </row>
    <row r="1135" spans="14:18" ht="15.75" customHeight="1" x14ac:dyDescent="0.2">
      <c r="N1135" s="27" t="s">
        <v>18</v>
      </c>
      <c r="O1135" s="27" t="s">
        <v>139</v>
      </c>
      <c r="P1135" s="30">
        <v>2019</v>
      </c>
      <c r="Q1135" s="30">
        <v>24</v>
      </c>
      <c r="R1135" s="30">
        <v>19.53</v>
      </c>
    </row>
    <row r="1136" spans="14:18" ht="15.75" customHeight="1" x14ac:dyDescent="0.2">
      <c r="N1136" s="27" t="s">
        <v>18</v>
      </c>
      <c r="O1136" s="27" t="s">
        <v>151</v>
      </c>
      <c r="P1136" s="30">
        <v>2013</v>
      </c>
      <c r="Q1136" s="30">
        <v>7</v>
      </c>
      <c r="R1136" s="30">
        <v>7.35</v>
      </c>
    </row>
    <row r="1137" spans="14:18" ht="15.75" customHeight="1" x14ac:dyDescent="0.2">
      <c r="N1137" s="27" t="s">
        <v>18</v>
      </c>
      <c r="O1137" s="27" t="s">
        <v>151</v>
      </c>
      <c r="P1137" s="30">
        <v>2014</v>
      </c>
      <c r="Q1137" s="30">
        <v>6</v>
      </c>
      <c r="R1137" s="30">
        <v>7.02</v>
      </c>
    </row>
    <row r="1138" spans="14:18" ht="15.75" customHeight="1" x14ac:dyDescent="0.2">
      <c r="N1138" s="27" t="s">
        <v>18</v>
      </c>
      <c r="O1138" s="27" t="s">
        <v>151</v>
      </c>
      <c r="P1138" s="30">
        <v>2015</v>
      </c>
      <c r="Q1138" s="30">
        <v>27</v>
      </c>
      <c r="R1138" s="30">
        <v>17.670000000000002</v>
      </c>
    </row>
    <row r="1139" spans="14:18" ht="15.75" customHeight="1" x14ac:dyDescent="0.2">
      <c r="N1139" s="27" t="s">
        <v>18</v>
      </c>
      <c r="O1139" s="27" t="s">
        <v>151</v>
      </c>
      <c r="P1139" s="30">
        <v>2016</v>
      </c>
      <c r="Q1139" s="30">
        <v>28</v>
      </c>
      <c r="R1139" s="30">
        <v>18.36</v>
      </c>
    </row>
    <row r="1140" spans="14:18" ht="15.75" customHeight="1" x14ac:dyDescent="0.2">
      <c r="N1140" s="27" t="s">
        <v>18</v>
      </c>
      <c r="O1140" s="27" t="s">
        <v>151</v>
      </c>
      <c r="P1140" s="30">
        <v>2017</v>
      </c>
      <c r="Q1140" s="30">
        <v>32</v>
      </c>
      <c r="R1140" s="30">
        <v>20.309999999999999</v>
      </c>
    </row>
    <row r="1141" spans="14:18" ht="15.75" customHeight="1" x14ac:dyDescent="0.2">
      <c r="N1141" s="27" t="s">
        <v>18</v>
      </c>
      <c r="O1141" s="27" t="s">
        <v>151</v>
      </c>
      <c r="P1141" s="30">
        <v>2018</v>
      </c>
      <c r="Q1141" s="30">
        <v>30</v>
      </c>
      <c r="R1141" s="30">
        <v>20.49</v>
      </c>
    </row>
    <row r="1142" spans="14:18" ht="15.75" customHeight="1" x14ac:dyDescent="0.2">
      <c r="N1142" s="27" t="s">
        <v>18</v>
      </c>
      <c r="O1142" s="27" t="s">
        <v>151</v>
      </c>
      <c r="P1142" s="30">
        <v>2019</v>
      </c>
      <c r="Q1142" s="30">
        <v>26</v>
      </c>
      <c r="R1142" s="30">
        <v>20.49</v>
      </c>
    </row>
    <row r="1143" spans="14:18" ht="15.75" customHeight="1" x14ac:dyDescent="0.2">
      <c r="N1143" s="27" t="s">
        <v>18</v>
      </c>
      <c r="O1143" s="27" t="s">
        <v>171</v>
      </c>
      <c r="P1143" s="30">
        <v>2013</v>
      </c>
      <c r="Q1143" s="30">
        <v>33</v>
      </c>
      <c r="R1143" s="30">
        <v>18.239999999999998</v>
      </c>
    </row>
    <row r="1144" spans="14:18" ht="15.75" customHeight="1" x14ac:dyDescent="0.2">
      <c r="N1144" s="27" t="s">
        <v>18</v>
      </c>
      <c r="O1144" s="27" t="s">
        <v>171</v>
      </c>
      <c r="P1144" s="30">
        <v>2014</v>
      </c>
      <c r="Q1144" s="30">
        <v>32</v>
      </c>
      <c r="R1144" s="30">
        <v>19.2</v>
      </c>
    </row>
    <row r="1145" spans="14:18" ht="15.75" customHeight="1" x14ac:dyDescent="0.2">
      <c r="N1145" s="27" t="s">
        <v>18</v>
      </c>
      <c r="O1145" s="27" t="s">
        <v>171</v>
      </c>
      <c r="P1145" s="30">
        <v>2015</v>
      </c>
      <c r="Q1145" s="30">
        <v>31</v>
      </c>
      <c r="R1145" s="30">
        <v>18.8</v>
      </c>
    </row>
    <row r="1146" spans="14:18" ht="15.75" customHeight="1" x14ac:dyDescent="0.2">
      <c r="N1146" s="27" t="s">
        <v>18</v>
      </c>
      <c r="O1146" s="27" t="s">
        <v>171</v>
      </c>
      <c r="P1146" s="30">
        <v>2016</v>
      </c>
      <c r="Q1146" s="30">
        <v>35</v>
      </c>
      <c r="R1146" s="30">
        <v>19.95</v>
      </c>
    </row>
    <row r="1147" spans="14:18" ht="15.75" customHeight="1" x14ac:dyDescent="0.2">
      <c r="N1147" s="27" t="s">
        <v>18</v>
      </c>
      <c r="O1147" s="27" t="s">
        <v>171</v>
      </c>
      <c r="P1147" s="30">
        <v>2017</v>
      </c>
      <c r="Q1147" s="30">
        <v>36</v>
      </c>
      <c r="R1147" s="30">
        <v>21.37</v>
      </c>
    </row>
    <row r="1148" spans="14:18" ht="15.75" customHeight="1" x14ac:dyDescent="0.2">
      <c r="N1148" s="27" t="s">
        <v>18</v>
      </c>
      <c r="O1148" s="27" t="s">
        <v>171</v>
      </c>
      <c r="P1148" s="30">
        <v>2018</v>
      </c>
      <c r="Q1148" s="30">
        <v>36</v>
      </c>
      <c r="R1148" s="30">
        <v>22.2</v>
      </c>
    </row>
    <row r="1149" spans="14:18" ht="15.75" customHeight="1" x14ac:dyDescent="0.2">
      <c r="N1149" s="27" t="s">
        <v>18</v>
      </c>
      <c r="O1149" s="27" t="s">
        <v>171</v>
      </c>
      <c r="P1149" s="30">
        <v>2019</v>
      </c>
      <c r="Q1149" s="30">
        <v>30</v>
      </c>
      <c r="R1149" s="30">
        <v>22.06</v>
      </c>
    </row>
    <row r="1150" spans="14:18" ht="15.75" customHeight="1" x14ac:dyDescent="0.2">
      <c r="N1150" s="27" t="s">
        <v>18</v>
      </c>
      <c r="O1150" s="27" t="s">
        <v>105</v>
      </c>
      <c r="P1150" s="30">
        <v>2013</v>
      </c>
      <c r="Q1150" s="30">
        <v>4</v>
      </c>
      <c r="R1150" s="30">
        <v>6.68</v>
      </c>
    </row>
    <row r="1151" spans="14:18" ht="15.75" customHeight="1" x14ac:dyDescent="0.2">
      <c r="N1151" s="27" t="s">
        <v>18</v>
      </c>
      <c r="O1151" s="27" t="s">
        <v>105</v>
      </c>
      <c r="P1151" s="30">
        <v>2014</v>
      </c>
      <c r="Q1151" s="30">
        <v>4</v>
      </c>
      <c r="R1151" s="30">
        <v>6.7</v>
      </c>
    </row>
    <row r="1152" spans="14:18" ht="15.75" customHeight="1" x14ac:dyDescent="0.2">
      <c r="N1152" s="27" t="s">
        <v>18</v>
      </c>
      <c r="O1152" s="27" t="s">
        <v>105</v>
      </c>
      <c r="P1152" s="30">
        <v>2015</v>
      </c>
      <c r="Q1152" s="30">
        <v>19</v>
      </c>
      <c r="R1152" s="30">
        <v>13.61</v>
      </c>
    </row>
    <row r="1153" spans="14:18" ht="15.75" customHeight="1" x14ac:dyDescent="0.2">
      <c r="N1153" s="27" t="s">
        <v>18</v>
      </c>
      <c r="O1153" s="27" t="s">
        <v>105</v>
      </c>
      <c r="P1153" s="30">
        <v>2016</v>
      </c>
      <c r="Q1153" s="30">
        <v>15</v>
      </c>
      <c r="R1153" s="30">
        <v>14.43</v>
      </c>
    </row>
    <row r="1154" spans="14:18" ht="15.75" customHeight="1" x14ac:dyDescent="0.2">
      <c r="N1154" s="27" t="s">
        <v>18</v>
      </c>
      <c r="O1154" s="27" t="s">
        <v>105</v>
      </c>
      <c r="P1154" s="30">
        <v>2017</v>
      </c>
      <c r="Q1154" s="30">
        <v>15</v>
      </c>
      <c r="R1154" s="30">
        <v>14.72</v>
      </c>
    </row>
    <row r="1155" spans="14:18" ht="15.75" customHeight="1" x14ac:dyDescent="0.2">
      <c r="N1155" s="27" t="s">
        <v>18</v>
      </c>
      <c r="O1155" s="27" t="s">
        <v>105</v>
      </c>
      <c r="P1155" s="30">
        <v>2018</v>
      </c>
      <c r="Q1155" s="30">
        <v>17</v>
      </c>
      <c r="R1155" s="30">
        <v>14.72</v>
      </c>
    </row>
    <row r="1156" spans="14:18" ht="15.75" customHeight="1" x14ac:dyDescent="0.2">
      <c r="N1156" s="27" t="s">
        <v>18</v>
      </c>
      <c r="O1156" s="27" t="s">
        <v>105</v>
      </c>
      <c r="P1156" s="30">
        <v>2019</v>
      </c>
      <c r="Q1156" s="30">
        <v>17</v>
      </c>
      <c r="R1156" s="30">
        <v>15.66</v>
      </c>
    </row>
    <row r="1157" spans="14:18" ht="15.75" customHeight="1" x14ac:dyDescent="0.2">
      <c r="N1157" s="27" t="s">
        <v>18</v>
      </c>
      <c r="O1157" s="27" t="s">
        <v>487</v>
      </c>
      <c r="P1157" s="30">
        <v>2013</v>
      </c>
      <c r="Q1157" s="30">
        <v>116</v>
      </c>
      <c r="R1157" s="30">
        <v>34.270000000000003</v>
      </c>
    </row>
    <row r="1158" spans="14:18" ht="15.75" customHeight="1" x14ac:dyDescent="0.2">
      <c r="N1158" s="27" t="s">
        <v>18</v>
      </c>
      <c r="O1158" s="27" t="s">
        <v>487</v>
      </c>
      <c r="P1158" s="30">
        <v>2014</v>
      </c>
      <c r="Q1158" s="30">
        <v>123</v>
      </c>
      <c r="R1158" s="30">
        <v>36.43</v>
      </c>
    </row>
    <row r="1159" spans="14:18" ht="15.75" customHeight="1" x14ac:dyDescent="0.2">
      <c r="N1159" s="27" t="s">
        <v>18</v>
      </c>
      <c r="O1159" s="27" t="s">
        <v>487</v>
      </c>
      <c r="P1159" s="30">
        <v>2015</v>
      </c>
      <c r="Q1159" s="30">
        <v>117</v>
      </c>
      <c r="R1159" s="30">
        <v>36.26</v>
      </c>
    </row>
    <row r="1160" spans="14:18" ht="15.75" customHeight="1" x14ac:dyDescent="0.2">
      <c r="N1160" s="27" t="s">
        <v>18</v>
      </c>
      <c r="O1160" s="27" t="s">
        <v>487</v>
      </c>
      <c r="P1160" s="30">
        <v>2016</v>
      </c>
      <c r="Q1160" s="30">
        <v>118</v>
      </c>
      <c r="R1160" s="30">
        <v>36.090000000000003</v>
      </c>
    </row>
    <row r="1161" spans="14:18" ht="15.75" customHeight="1" x14ac:dyDescent="0.2">
      <c r="N1161" s="27" t="s">
        <v>18</v>
      </c>
      <c r="O1161" s="27" t="s">
        <v>487</v>
      </c>
      <c r="P1161" s="30">
        <v>2017</v>
      </c>
      <c r="Q1161" s="30">
        <v>111</v>
      </c>
      <c r="R1161" s="30">
        <v>35.74</v>
      </c>
    </row>
    <row r="1162" spans="14:18" ht="15.75" customHeight="1" x14ac:dyDescent="0.2">
      <c r="N1162" s="27" t="s">
        <v>18</v>
      </c>
      <c r="O1162" s="27" t="s">
        <v>487</v>
      </c>
      <c r="P1162" s="30">
        <v>2018</v>
      </c>
      <c r="Q1162" s="30">
        <v>109</v>
      </c>
      <c r="R1162" s="30">
        <v>32.43</v>
      </c>
    </row>
    <row r="1163" spans="14:18" ht="15.75" customHeight="1" x14ac:dyDescent="0.2">
      <c r="N1163" s="27" t="s">
        <v>18</v>
      </c>
      <c r="O1163" s="27" t="s">
        <v>487</v>
      </c>
      <c r="P1163" s="30">
        <v>2019</v>
      </c>
      <c r="Q1163" s="30">
        <v>95</v>
      </c>
      <c r="R1163" s="30">
        <v>31.66</v>
      </c>
    </row>
    <row r="1164" spans="14:18" ht="15.75" customHeight="1" x14ac:dyDescent="0.2">
      <c r="N1164" s="27" t="s">
        <v>18</v>
      </c>
      <c r="O1164" s="27" t="s">
        <v>306</v>
      </c>
      <c r="P1164" s="30">
        <v>2013</v>
      </c>
      <c r="Q1164" s="30">
        <v>45</v>
      </c>
      <c r="R1164" s="30">
        <v>23.3</v>
      </c>
    </row>
    <row r="1165" spans="14:18" ht="15.75" customHeight="1" x14ac:dyDescent="0.2">
      <c r="N1165" s="27" t="s">
        <v>18</v>
      </c>
      <c r="O1165" s="27" t="s">
        <v>306</v>
      </c>
      <c r="P1165" s="30">
        <v>2014</v>
      </c>
      <c r="Q1165" s="30">
        <v>51</v>
      </c>
      <c r="R1165" s="30">
        <v>23.84</v>
      </c>
    </row>
    <row r="1166" spans="14:18" ht="15.75" customHeight="1" x14ac:dyDescent="0.2">
      <c r="N1166" s="27" t="s">
        <v>18</v>
      </c>
      <c r="O1166" s="27" t="s">
        <v>306</v>
      </c>
      <c r="P1166" s="30">
        <v>2015</v>
      </c>
      <c r="Q1166" s="30">
        <v>48</v>
      </c>
      <c r="R1166" s="30">
        <v>24.16</v>
      </c>
    </row>
    <row r="1167" spans="14:18" ht="15.75" customHeight="1" x14ac:dyDescent="0.2">
      <c r="N1167" s="27" t="s">
        <v>18</v>
      </c>
      <c r="O1167" s="27" t="s">
        <v>306</v>
      </c>
      <c r="P1167" s="30">
        <v>2016</v>
      </c>
      <c r="Q1167" s="30">
        <v>46</v>
      </c>
      <c r="R1167" s="30">
        <v>23.84</v>
      </c>
    </row>
    <row r="1168" spans="14:18" ht="15.75" customHeight="1" x14ac:dyDescent="0.2">
      <c r="N1168" s="27" t="s">
        <v>18</v>
      </c>
      <c r="O1168" s="27" t="s">
        <v>306</v>
      </c>
      <c r="P1168" s="30">
        <v>2017</v>
      </c>
      <c r="Q1168" s="30">
        <v>47</v>
      </c>
      <c r="R1168" s="30">
        <v>24.76</v>
      </c>
    </row>
    <row r="1169" spans="14:18" ht="15.75" customHeight="1" x14ac:dyDescent="0.2">
      <c r="N1169" s="27" t="s">
        <v>18</v>
      </c>
      <c r="O1169" s="27" t="s">
        <v>306</v>
      </c>
      <c r="P1169" s="30">
        <v>2018</v>
      </c>
      <c r="Q1169" s="30">
        <v>65</v>
      </c>
      <c r="R1169" s="30">
        <v>27.44</v>
      </c>
    </row>
    <row r="1170" spans="14:18" ht="15.75" customHeight="1" x14ac:dyDescent="0.2">
      <c r="N1170" s="27" t="s">
        <v>18</v>
      </c>
      <c r="O1170" s="27" t="s">
        <v>306</v>
      </c>
      <c r="P1170" s="30">
        <v>2019</v>
      </c>
      <c r="Q1170" s="30">
        <v>77</v>
      </c>
      <c r="R1170" s="30">
        <v>29.74</v>
      </c>
    </row>
    <row r="1171" spans="14:18" ht="15.75" customHeight="1" x14ac:dyDescent="0.2">
      <c r="N1171" s="27" t="s">
        <v>18</v>
      </c>
      <c r="O1171" s="27" t="s">
        <v>464</v>
      </c>
      <c r="P1171" s="30">
        <v>2013</v>
      </c>
      <c r="Q1171" s="30">
        <v>113</v>
      </c>
      <c r="R1171" s="30">
        <v>32.97</v>
      </c>
    </row>
    <row r="1172" spans="14:18" ht="15.75" customHeight="1" x14ac:dyDescent="0.2">
      <c r="N1172" s="27" t="s">
        <v>18</v>
      </c>
      <c r="O1172" s="27" t="s">
        <v>464</v>
      </c>
      <c r="P1172" s="30">
        <v>2014</v>
      </c>
      <c r="Q1172" s="30">
        <v>114</v>
      </c>
      <c r="R1172" s="30">
        <v>34.78</v>
      </c>
    </row>
    <row r="1173" spans="14:18" ht="15.75" customHeight="1" x14ac:dyDescent="0.2">
      <c r="N1173" s="27" t="s">
        <v>18</v>
      </c>
      <c r="O1173" s="27" t="s">
        <v>464</v>
      </c>
      <c r="P1173" s="30">
        <v>2015</v>
      </c>
      <c r="Q1173" s="30">
        <v>114</v>
      </c>
      <c r="R1173" s="30">
        <v>34.630000000000003</v>
      </c>
    </row>
    <row r="1174" spans="14:18" ht="15.75" customHeight="1" x14ac:dyDescent="0.2">
      <c r="N1174" s="27" t="s">
        <v>18</v>
      </c>
      <c r="O1174" s="27" t="s">
        <v>464</v>
      </c>
      <c r="P1174" s="30">
        <v>2016</v>
      </c>
      <c r="Q1174" s="30">
        <v>106</v>
      </c>
      <c r="R1174" s="30">
        <v>32.79</v>
      </c>
    </row>
    <row r="1175" spans="14:18" ht="15.75" customHeight="1" x14ac:dyDescent="0.2">
      <c r="N1175" s="27" t="s">
        <v>18</v>
      </c>
      <c r="O1175" s="27" t="s">
        <v>464</v>
      </c>
      <c r="P1175" s="30">
        <v>2017</v>
      </c>
      <c r="Q1175" s="30">
        <v>106</v>
      </c>
      <c r="R1175" s="30">
        <v>33.65</v>
      </c>
    </row>
    <row r="1176" spans="14:18" ht="15.75" customHeight="1" x14ac:dyDescent="0.2">
      <c r="N1176" s="27" t="s">
        <v>18</v>
      </c>
      <c r="O1176" s="27" t="s">
        <v>464</v>
      </c>
      <c r="P1176" s="30">
        <v>2018</v>
      </c>
      <c r="Q1176" s="30">
        <v>103</v>
      </c>
      <c r="R1176" s="30">
        <v>31.21</v>
      </c>
    </row>
    <row r="1177" spans="14:18" ht="15.75" customHeight="1" x14ac:dyDescent="0.2">
      <c r="N1177" s="27" t="s">
        <v>18</v>
      </c>
      <c r="O1177" s="27" t="s">
        <v>464</v>
      </c>
      <c r="P1177" s="30">
        <v>2019</v>
      </c>
      <c r="Q1177" s="30">
        <v>104</v>
      </c>
      <c r="R1177" s="30">
        <v>32.74</v>
      </c>
    </row>
    <row r="1178" spans="14:18" ht="15.75" customHeight="1" x14ac:dyDescent="0.2">
      <c r="N1178" s="27" t="s">
        <v>18</v>
      </c>
      <c r="O1178" s="27" t="s">
        <v>13</v>
      </c>
      <c r="P1178" s="30">
        <v>2013</v>
      </c>
      <c r="Q1178" s="30">
        <v>3</v>
      </c>
      <c r="R1178" s="30">
        <v>6.52</v>
      </c>
    </row>
    <row r="1179" spans="14:18" ht="15.75" customHeight="1" x14ac:dyDescent="0.2">
      <c r="N1179" s="27" t="s">
        <v>18</v>
      </c>
      <c r="O1179" s="27" t="s">
        <v>13</v>
      </c>
      <c r="P1179" s="30">
        <v>2014</v>
      </c>
      <c r="Q1179" s="30">
        <v>3</v>
      </c>
      <c r="R1179" s="30">
        <v>6.52</v>
      </c>
    </row>
    <row r="1180" spans="14:18" ht="15.75" customHeight="1" x14ac:dyDescent="0.2">
      <c r="N1180" s="27" t="s">
        <v>18</v>
      </c>
      <c r="O1180" s="27" t="s">
        <v>13</v>
      </c>
      <c r="P1180" s="30">
        <v>2015</v>
      </c>
      <c r="Q1180" s="30">
        <v>2</v>
      </c>
      <c r="R1180" s="30">
        <v>7.75</v>
      </c>
    </row>
    <row r="1181" spans="14:18" ht="15.75" customHeight="1" x14ac:dyDescent="0.2">
      <c r="N1181" s="27" t="s">
        <v>18</v>
      </c>
      <c r="O1181" s="27" t="s">
        <v>13</v>
      </c>
      <c r="P1181" s="30">
        <v>2016</v>
      </c>
      <c r="Q1181" s="30">
        <v>3</v>
      </c>
      <c r="R1181" s="30">
        <v>8.7899999999999991</v>
      </c>
    </row>
    <row r="1182" spans="14:18" ht="15.75" customHeight="1" x14ac:dyDescent="0.2">
      <c r="N1182" s="27" t="s">
        <v>18</v>
      </c>
      <c r="O1182" s="27" t="s">
        <v>13</v>
      </c>
      <c r="P1182" s="30">
        <v>2017</v>
      </c>
      <c r="Q1182" s="30">
        <v>1</v>
      </c>
      <c r="R1182" s="30">
        <v>7.6</v>
      </c>
    </row>
    <row r="1183" spans="14:18" ht="15.75" customHeight="1" x14ac:dyDescent="0.2">
      <c r="N1183" s="27" t="s">
        <v>18</v>
      </c>
      <c r="O1183" s="27" t="s">
        <v>13</v>
      </c>
      <c r="P1183" s="30">
        <v>2018</v>
      </c>
      <c r="Q1183" s="30">
        <v>1</v>
      </c>
      <c r="R1183" s="30">
        <v>7.63</v>
      </c>
    </row>
    <row r="1184" spans="14:18" ht="15.75" customHeight="1" x14ac:dyDescent="0.2">
      <c r="N1184" s="27" t="s">
        <v>18</v>
      </c>
      <c r="O1184" s="27" t="s">
        <v>13</v>
      </c>
      <c r="P1184" s="30">
        <v>2019</v>
      </c>
      <c r="Q1184" s="30">
        <v>1</v>
      </c>
      <c r="R1184" s="30">
        <v>7.82</v>
      </c>
    </row>
    <row r="1185" spans="14:18" ht="15.75" customHeight="1" x14ac:dyDescent="0.2">
      <c r="N1185" s="27" t="s">
        <v>18</v>
      </c>
      <c r="O1185" s="27" t="s">
        <v>32</v>
      </c>
      <c r="P1185" s="30">
        <v>2013</v>
      </c>
      <c r="Q1185" s="30">
        <v>2</v>
      </c>
      <c r="R1185" s="30">
        <v>6.48</v>
      </c>
    </row>
    <row r="1186" spans="14:18" ht="15.75" customHeight="1" x14ac:dyDescent="0.2">
      <c r="N1186" s="27" t="s">
        <v>18</v>
      </c>
      <c r="O1186" s="27" t="s">
        <v>32</v>
      </c>
      <c r="P1186" s="30">
        <v>2014</v>
      </c>
      <c r="Q1186" s="30">
        <v>2</v>
      </c>
      <c r="R1186" s="30">
        <v>6.46</v>
      </c>
    </row>
    <row r="1187" spans="14:18" ht="15.75" customHeight="1" x14ac:dyDescent="0.2">
      <c r="N1187" s="27" t="s">
        <v>18</v>
      </c>
      <c r="O1187" s="27" t="s">
        <v>32</v>
      </c>
      <c r="P1187" s="30">
        <v>2015</v>
      </c>
      <c r="Q1187" s="30">
        <v>4</v>
      </c>
      <c r="R1187" s="30">
        <v>9.2200000000000006</v>
      </c>
    </row>
    <row r="1188" spans="14:18" ht="15.75" customHeight="1" x14ac:dyDescent="0.2">
      <c r="N1188" s="27" t="s">
        <v>18</v>
      </c>
      <c r="O1188" s="27" t="s">
        <v>32</v>
      </c>
      <c r="P1188" s="30">
        <v>2016</v>
      </c>
      <c r="Q1188" s="30">
        <v>2</v>
      </c>
      <c r="R1188" s="30">
        <v>8.76</v>
      </c>
    </row>
    <row r="1189" spans="14:18" ht="15.75" customHeight="1" x14ac:dyDescent="0.2">
      <c r="N1189" s="27" t="s">
        <v>18</v>
      </c>
      <c r="O1189" s="27" t="s">
        <v>32</v>
      </c>
      <c r="P1189" s="30">
        <v>2017</v>
      </c>
      <c r="Q1189" s="30">
        <v>5</v>
      </c>
      <c r="R1189" s="30">
        <v>11.28</v>
      </c>
    </row>
    <row r="1190" spans="14:18" ht="15.75" customHeight="1" x14ac:dyDescent="0.2">
      <c r="N1190" s="27" t="s">
        <v>18</v>
      </c>
      <c r="O1190" s="27" t="s">
        <v>32</v>
      </c>
      <c r="P1190" s="30">
        <v>2018</v>
      </c>
      <c r="Q1190" s="30">
        <v>3</v>
      </c>
      <c r="R1190" s="30">
        <v>10.01</v>
      </c>
    </row>
    <row r="1191" spans="14:18" ht="15.75" customHeight="1" x14ac:dyDescent="0.2">
      <c r="N1191" s="27" t="s">
        <v>18</v>
      </c>
      <c r="O1191" s="27" t="s">
        <v>32</v>
      </c>
      <c r="P1191" s="30">
        <v>2019</v>
      </c>
      <c r="Q1191" s="30">
        <v>4</v>
      </c>
      <c r="R1191" s="30">
        <v>8.6300000000000008</v>
      </c>
    </row>
    <row r="1192" spans="14:18" ht="15.75" customHeight="1" x14ac:dyDescent="0.2">
      <c r="N1192" s="27" t="s">
        <v>18</v>
      </c>
      <c r="O1192" s="27" t="s">
        <v>279</v>
      </c>
      <c r="P1192" s="30">
        <v>2013</v>
      </c>
      <c r="Q1192" s="30">
        <v>22</v>
      </c>
      <c r="R1192" s="30">
        <v>13.11</v>
      </c>
    </row>
    <row r="1193" spans="14:18" ht="15.75" customHeight="1" x14ac:dyDescent="0.2">
      <c r="N1193" s="27" t="s">
        <v>18</v>
      </c>
      <c r="O1193" s="27" t="s">
        <v>279</v>
      </c>
      <c r="P1193" s="30">
        <v>2014</v>
      </c>
      <c r="Q1193" s="30">
        <v>19</v>
      </c>
      <c r="R1193" s="30">
        <v>11.03</v>
      </c>
    </row>
    <row r="1194" spans="14:18" ht="15.75" customHeight="1" x14ac:dyDescent="0.2">
      <c r="N1194" s="27" t="s">
        <v>18</v>
      </c>
      <c r="O1194" s="27" t="s">
        <v>279</v>
      </c>
      <c r="P1194" s="30">
        <v>2015</v>
      </c>
      <c r="Q1194" s="30">
        <v>18</v>
      </c>
      <c r="R1194" s="30">
        <v>12.71</v>
      </c>
    </row>
    <row r="1195" spans="14:18" ht="15.75" customHeight="1" x14ac:dyDescent="0.2">
      <c r="N1195" s="27" t="s">
        <v>18</v>
      </c>
      <c r="O1195" s="27" t="s">
        <v>279</v>
      </c>
      <c r="P1195" s="30">
        <v>2016</v>
      </c>
      <c r="Q1195" s="30">
        <v>47</v>
      </c>
      <c r="R1195" s="30">
        <v>23.89</v>
      </c>
    </row>
    <row r="1196" spans="14:18" ht="15.75" customHeight="1" x14ac:dyDescent="0.2">
      <c r="N1196" s="27" t="s">
        <v>18</v>
      </c>
      <c r="O1196" s="27" t="s">
        <v>279</v>
      </c>
      <c r="P1196" s="30">
        <v>2017</v>
      </c>
      <c r="Q1196" s="30">
        <v>54</v>
      </c>
      <c r="R1196" s="30">
        <v>26.47</v>
      </c>
    </row>
    <row r="1197" spans="14:18" ht="15.75" customHeight="1" x14ac:dyDescent="0.2">
      <c r="N1197" s="27" t="s">
        <v>18</v>
      </c>
      <c r="O1197" s="27" t="s">
        <v>279</v>
      </c>
      <c r="P1197" s="30">
        <v>2018</v>
      </c>
      <c r="Q1197" s="30">
        <v>58</v>
      </c>
      <c r="R1197" s="30">
        <v>26.59</v>
      </c>
    </row>
    <row r="1198" spans="14:18" ht="15.75" customHeight="1" x14ac:dyDescent="0.2">
      <c r="N1198" s="27" t="s">
        <v>18</v>
      </c>
      <c r="O1198" s="27" t="s">
        <v>279</v>
      </c>
      <c r="P1198" s="30">
        <v>2019</v>
      </c>
      <c r="Q1198" s="30">
        <v>59</v>
      </c>
      <c r="R1198" s="30">
        <v>28.89</v>
      </c>
    </row>
    <row r="1199" spans="14:18" ht="15.75" customHeight="1" x14ac:dyDescent="0.2">
      <c r="N1199" s="27" t="s">
        <v>18</v>
      </c>
      <c r="O1199" s="27" t="s">
        <v>78</v>
      </c>
      <c r="P1199" s="30">
        <v>2013</v>
      </c>
      <c r="Q1199" s="30">
        <v>28</v>
      </c>
      <c r="R1199" s="30">
        <v>16.75</v>
      </c>
    </row>
    <row r="1200" spans="14:18" ht="15.75" customHeight="1" x14ac:dyDescent="0.2">
      <c r="N1200" s="27" t="s">
        <v>18</v>
      </c>
      <c r="O1200" s="27" t="s">
        <v>78</v>
      </c>
      <c r="P1200" s="30">
        <v>2014</v>
      </c>
      <c r="Q1200" s="30">
        <v>30</v>
      </c>
      <c r="R1200" s="30">
        <v>17.73</v>
      </c>
    </row>
    <row r="1201" spans="14:18" ht="15.75" customHeight="1" x14ac:dyDescent="0.2">
      <c r="N1201" s="27" t="s">
        <v>18</v>
      </c>
      <c r="O1201" s="27" t="s">
        <v>78</v>
      </c>
      <c r="P1201" s="30">
        <v>2015</v>
      </c>
      <c r="Q1201" s="30">
        <v>26</v>
      </c>
      <c r="R1201" s="30">
        <v>17.11</v>
      </c>
    </row>
    <row r="1202" spans="14:18" ht="15.75" customHeight="1" x14ac:dyDescent="0.2">
      <c r="N1202" s="27" t="s">
        <v>18</v>
      </c>
      <c r="O1202" s="27" t="s">
        <v>78</v>
      </c>
      <c r="P1202" s="30">
        <v>2016</v>
      </c>
      <c r="Q1202" s="30">
        <v>23</v>
      </c>
      <c r="R1202" s="30">
        <v>17.27</v>
      </c>
    </row>
    <row r="1203" spans="14:18" ht="15.75" customHeight="1" x14ac:dyDescent="0.2">
      <c r="N1203" s="27" t="s">
        <v>18</v>
      </c>
      <c r="O1203" s="27" t="s">
        <v>78</v>
      </c>
      <c r="P1203" s="30">
        <v>2017</v>
      </c>
      <c r="Q1203" s="30">
        <v>18</v>
      </c>
      <c r="R1203" s="30">
        <v>15.77</v>
      </c>
    </row>
    <row r="1204" spans="14:18" ht="15.75" customHeight="1" x14ac:dyDescent="0.2">
      <c r="N1204" s="27" t="s">
        <v>18</v>
      </c>
      <c r="O1204" s="27" t="s">
        <v>78</v>
      </c>
      <c r="P1204" s="30">
        <v>2018</v>
      </c>
      <c r="Q1204" s="30">
        <v>14</v>
      </c>
      <c r="R1204" s="30">
        <v>14.17</v>
      </c>
    </row>
    <row r="1205" spans="14:18" ht="15.75" customHeight="1" x14ac:dyDescent="0.2">
      <c r="N1205" s="27" t="s">
        <v>18</v>
      </c>
      <c r="O1205" s="27" t="s">
        <v>78</v>
      </c>
      <c r="P1205" s="30">
        <v>2019</v>
      </c>
      <c r="Q1205" s="30">
        <v>12</v>
      </c>
      <c r="R1205" s="30">
        <v>12.63</v>
      </c>
    </row>
    <row r="1206" spans="14:18" ht="15.75" customHeight="1" x14ac:dyDescent="0.2">
      <c r="N1206" s="27" t="s">
        <v>18</v>
      </c>
      <c r="O1206" s="27" t="s">
        <v>202</v>
      </c>
      <c r="P1206" s="30">
        <v>2013</v>
      </c>
      <c r="Q1206" s="30">
        <v>16</v>
      </c>
      <c r="R1206" s="30">
        <v>10.17</v>
      </c>
    </row>
    <row r="1207" spans="14:18" ht="15.75" customHeight="1" x14ac:dyDescent="0.2">
      <c r="N1207" s="27" t="s">
        <v>18</v>
      </c>
      <c r="O1207" s="27" t="s">
        <v>202</v>
      </c>
      <c r="P1207" s="30">
        <v>2014</v>
      </c>
      <c r="Q1207" s="30">
        <v>13</v>
      </c>
      <c r="R1207" s="30">
        <v>10.07</v>
      </c>
    </row>
    <row r="1208" spans="14:18" ht="15.75" customHeight="1" x14ac:dyDescent="0.2">
      <c r="N1208" s="27" t="s">
        <v>18</v>
      </c>
      <c r="O1208" s="27" t="s">
        <v>202</v>
      </c>
      <c r="P1208" s="30">
        <v>2015</v>
      </c>
      <c r="Q1208" s="30">
        <v>13</v>
      </c>
      <c r="R1208" s="30">
        <v>11.62</v>
      </c>
    </row>
    <row r="1209" spans="14:18" ht="15.75" customHeight="1" x14ac:dyDescent="0.2">
      <c r="N1209" s="27" t="s">
        <v>18</v>
      </c>
      <c r="O1209" s="27" t="s">
        <v>202</v>
      </c>
      <c r="P1209" s="30">
        <v>2016</v>
      </c>
      <c r="Q1209" s="30">
        <v>21</v>
      </c>
      <c r="R1209" s="30">
        <v>16.66</v>
      </c>
    </row>
    <row r="1210" spans="14:18" ht="15.75" customHeight="1" x14ac:dyDescent="0.2">
      <c r="N1210" s="27" t="s">
        <v>18</v>
      </c>
      <c r="O1210" s="27" t="s">
        <v>202</v>
      </c>
      <c r="P1210" s="30">
        <v>2017</v>
      </c>
      <c r="Q1210" s="30">
        <v>23</v>
      </c>
      <c r="R1210" s="30">
        <v>16.91</v>
      </c>
    </row>
    <row r="1211" spans="14:18" ht="15.75" customHeight="1" x14ac:dyDescent="0.2">
      <c r="N1211" s="27" t="s">
        <v>18</v>
      </c>
      <c r="O1211" s="27" t="s">
        <v>202</v>
      </c>
      <c r="P1211" s="30">
        <v>2018</v>
      </c>
      <c r="Q1211" s="30">
        <v>34</v>
      </c>
      <c r="R1211" s="30">
        <v>21.89</v>
      </c>
    </row>
    <row r="1212" spans="14:18" ht="15.75" customHeight="1" x14ac:dyDescent="0.2">
      <c r="N1212" s="27" t="s">
        <v>18</v>
      </c>
      <c r="O1212" s="27" t="s">
        <v>202</v>
      </c>
      <c r="P1212" s="30">
        <v>2019</v>
      </c>
      <c r="Q1212" s="30">
        <v>40</v>
      </c>
      <c r="R1212" s="30">
        <v>24.89</v>
      </c>
    </row>
    <row r="1213" spans="14:18" ht="15.75" customHeight="1" x14ac:dyDescent="0.2">
      <c r="N1213" s="27" t="s">
        <v>18</v>
      </c>
      <c r="O1213" s="27" t="s">
        <v>232</v>
      </c>
      <c r="P1213" s="30">
        <v>2013</v>
      </c>
      <c r="Q1213" s="30">
        <v>42</v>
      </c>
      <c r="R1213" s="30">
        <v>23.05</v>
      </c>
    </row>
    <row r="1214" spans="14:18" ht="15.75" customHeight="1" x14ac:dyDescent="0.2">
      <c r="N1214" s="27" t="s">
        <v>18</v>
      </c>
      <c r="O1214" s="27" t="s">
        <v>232</v>
      </c>
      <c r="P1214" s="30">
        <v>2014</v>
      </c>
      <c r="Q1214" s="30">
        <v>45</v>
      </c>
      <c r="R1214" s="30">
        <v>23.48</v>
      </c>
    </row>
    <row r="1215" spans="14:18" ht="15.75" customHeight="1" x14ac:dyDescent="0.2">
      <c r="N1215" s="27" t="s">
        <v>18</v>
      </c>
      <c r="O1215" s="27" t="s">
        <v>232</v>
      </c>
      <c r="P1215" s="30">
        <v>2015</v>
      </c>
      <c r="Q1215" s="30">
        <v>52</v>
      </c>
      <c r="R1215" s="30">
        <v>24.9</v>
      </c>
    </row>
    <row r="1216" spans="14:18" ht="15.75" customHeight="1" x14ac:dyDescent="0.2">
      <c r="N1216" s="27" t="s">
        <v>18</v>
      </c>
      <c r="O1216" s="27" t="s">
        <v>232</v>
      </c>
      <c r="P1216" s="30">
        <v>2016</v>
      </c>
      <c r="Q1216" s="30">
        <v>49</v>
      </c>
      <c r="R1216" s="30">
        <v>24.29</v>
      </c>
    </row>
    <row r="1217" spans="14:18" ht="15.75" customHeight="1" x14ac:dyDescent="0.2">
      <c r="N1217" s="27" t="s">
        <v>18</v>
      </c>
      <c r="O1217" s="27" t="s">
        <v>232</v>
      </c>
      <c r="P1217" s="30">
        <v>2017</v>
      </c>
      <c r="Q1217" s="30">
        <v>46</v>
      </c>
      <c r="R1217" s="30">
        <v>24.46</v>
      </c>
    </row>
    <row r="1218" spans="14:18" ht="15.75" customHeight="1" x14ac:dyDescent="0.2">
      <c r="N1218" s="27" t="s">
        <v>18</v>
      </c>
      <c r="O1218" s="27" t="s">
        <v>232</v>
      </c>
      <c r="P1218" s="30">
        <v>2018</v>
      </c>
      <c r="Q1218" s="30">
        <v>44</v>
      </c>
      <c r="R1218" s="30">
        <v>23.65</v>
      </c>
    </row>
    <row r="1219" spans="14:18" ht="15.75" customHeight="1" x14ac:dyDescent="0.2">
      <c r="N1219" s="27" t="s">
        <v>18</v>
      </c>
      <c r="O1219" s="27" t="s">
        <v>232</v>
      </c>
      <c r="P1219" s="30">
        <v>2019</v>
      </c>
      <c r="Q1219" s="30">
        <v>47</v>
      </c>
      <c r="R1219" s="30">
        <v>25.67</v>
      </c>
    </row>
    <row r="1220" spans="14:18" ht="15.75" customHeight="1" x14ac:dyDescent="0.2">
      <c r="N1220" s="27" t="s">
        <v>18</v>
      </c>
      <c r="O1220" s="27" t="s">
        <v>218</v>
      </c>
      <c r="P1220" s="30">
        <v>2013</v>
      </c>
      <c r="Q1220" s="30">
        <v>29</v>
      </c>
      <c r="R1220" s="30">
        <v>16.89</v>
      </c>
    </row>
    <row r="1221" spans="14:18" ht="15.75" customHeight="1" x14ac:dyDescent="0.2">
      <c r="N1221" s="27" t="s">
        <v>18</v>
      </c>
      <c r="O1221" s="27" t="s">
        <v>218</v>
      </c>
      <c r="P1221" s="30">
        <v>2014</v>
      </c>
      <c r="Q1221" s="30">
        <v>33</v>
      </c>
      <c r="R1221" s="30">
        <v>19.93</v>
      </c>
    </row>
    <row r="1222" spans="14:18" ht="15.75" customHeight="1" x14ac:dyDescent="0.2">
      <c r="N1222" s="27" t="s">
        <v>18</v>
      </c>
      <c r="O1222" s="27" t="s">
        <v>218</v>
      </c>
      <c r="P1222" s="30">
        <v>2015</v>
      </c>
      <c r="Q1222" s="30">
        <v>34</v>
      </c>
      <c r="R1222" s="30">
        <v>20</v>
      </c>
    </row>
    <row r="1223" spans="14:18" ht="15.75" customHeight="1" x14ac:dyDescent="0.2">
      <c r="N1223" s="27" t="s">
        <v>18</v>
      </c>
      <c r="O1223" s="27" t="s">
        <v>218</v>
      </c>
      <c r="P1223" s="30">
        <v>2016</v>
      </c>
      <c r="Q1223" s="30">
        <v>38</v>
      </c>
      <c r="R1223" s="30">
        <v>21.7</v>
      </c>
    </row>
    <row r="1224" spans="14:18" ht="15.75" customHeight="1" x14ac:dyDescent="0.2">
      <c r="N1224" s="27" t="s">
        <v>18</v>
      </c>
      <c r="O1224" s="27" t="s">
        <v>218</v>
      </c>
      <c r="P1224" s="30">
        <v>2017</v>
      </c>
      <c r="Q1224" s="30">
        <v>40</v>
      </c>
      <c r="R1224" s="30">
        <v>22.26</v>
      </c>
    </row>
    <row r="1225" spans="14:18" ht="15.75" customHeight="1" x14ac:dyDescent="0.2">
      <c r="N1225" s="27" t="s">
        <v>18</v>
      </c>
      <c r="O1225" s="27" t="s">
        <v>218</v>
      </c>
      <c r="P1225" s="30">
        <v>2018</v>
      </c>
      <c r="Q1225" s="30">
        <v>40</v>
      </c>
      <c r="R1225" s="30">
        <v>23.25</v>
      </c>
    </row>
    <row r="1226" spans="14:18" ht="15.75" customHeight="1" x14ac:dyDescent="0.2">
      <c r="N1226" s="27" t="s">
        <v>18</v>
      </c>
      <c r="O1226" s="27" t="s">
        <v>218</v>
      </c>
      <c r="P1226" s="30">
        <v>2019</v>
      </c>
      <c r="Q1226" s="30">
        <v>33</v>
      </c>
      <c r="R1226" s="30">
        <v>22.23</v>
      </c>
    </row>
    <row r="1227" spans="14:18" ht="15.75" customHeight="1" x14ac:dyDescent="0.2">
      <c r="N1227" s="27" t="s">
        <v>18</v>
      </c>
      <c r="O1227" s="27" t="s">
        <v>348</v>
      </c>
      <c r="P1227" s="30">
        <v>2013</v>
      </c>
      <c r="Q1227" s="30">
        <v>63</v>
      </c>
      <c r="R1227" s="30">
        <v>26.59</v>
      </c>
    </row>
    <row r="1228" spans="14:18" ht="15.75" customHeight="1" x14ac:dyDescent="0.2">
      <c r="N1228" s="27" t="s">
        <v>18</v>
      </c>
      <c r="O1228" s="27" t="s">
        <v>348</v>
      </c>
      <c r="P1228" s="30">
        <v>2014</v>
      </c>
      <c r="Q1228" s="30">
        <v>54</v>
      </c>
      <c r="R1228" s="30">
        <v>25.05</v>
      </c>
    </row>
    <row r="1229" spans="14:18" ht="15.75" customHeight="1" x14ac:dyDescent="0.2">
      <c r="N1229" s="27" t="s">
        <v>18</v>
      </c>
      <c r="O1229" s="27" t="s">
        <v>348</v>
      </c>
      <c r="P1229" s="30">
        <v>2015</v>
      </c>
      <c r="Q1229" s="30">
        <v>67</v>
      </c>
      <c r="R1229" s="30">
        <v>27.66</v>
      </c>
    </row>
    <row r="1230" spans="14:18" ht="15.75" customHeight="1" x14ac:dyDescent="0.2">
      <c r="N1230" s="27" t="s">
        <v>18</v>
      </c>
      <c r="O1230" s="27" t="s">
        <v>348</v>
      </c>
      <c r="P1230" s="30">
        <v>2016</v>
      </c>
      <c r="Q1230" s="30">
        <v>59</v>
      </c>
      <c r="R1230" s="30">
        <v>27.6</v>
      </c>
    </row>
    <row r="1231" spans="14:18" ht="15.75" customHeight="1" x14ac:dyDescent="0.2">
      <c r="N1231" s="27" t="s">
        <v>18</v>
      </c>
      <c r="O1231" s="27" t="s">
        <v>348</v>
      </c>
      <c r="P1231" s="30">
        <v>2017</v>
      </c>
      <c r="Q1231" s="30">
        <v>66</v>
      </c>
      <c r="R1231" s="30">
        <v>28.05</v>
      </c>
    </row>
    <row r="1232" spans="14:18" ht="15.75" customHeight="1" x14ac:dyDescent="0.2">
      <c r="N1232" s="27" t="s">
        <v>18</v>
      </c>
      <c r="O1232" s="27" t="s">
        <v>348</v>
      </c>
      <c r="P1232" s="30">
        <v>2018</v>
      </c>
      <c r="Q1232" s="30">
        <v>76</v>
      </c>
      <c r="R1232" s="30">
        <v>29.58</v>
      </c>
    </row>
    <row r="1233" spans="14:18" ht="15.75" customHeight="1" x14ac:dyDescent="0.2">
      <c r="N1233" s="27" t="s">
        <v>18</v>
      </c>
      <c r="O1233" s="27" t="s">
        <v>348</v>
      </c>
      <c r="P1233" s="30">
        <v>2019</v>
      </c>
      <c r="Q1233" s="30">
        <v>90</v>
      </c>
      <c r="R1233" s="30">
        <v>31.18</v>
      </c>
    </row>
    <row r="1234" spans="14:18" ht="15.75" customHeight="1" x14ac:dyDescent="0.2">
      <c r="N1234" s="27" t="s">
        <v>18</v>
      </c>
      <c r="O1234" s="27" t="s">
        <v>194</v>
      </c>
      <c r="P1234" s="30">
        <v>2013</v>
      </c>
      <c r="Q1234" s="30">
        <v>23</v>
      </c>
      <c r="R1234" s="30">
        <v>13.25</v>
      </c>
    </row>
    <row r="1235" spans="14:18" ht="15.75" customHeight="1" x14ac:dyDescent="0.2">
      <c r="N1235" s="27" t="s">
        <v>18</v>
      </c>
      <c r="O1235" s="27" t="s">
        <v>194</v>
      </c>
      <c r="P1235" s="30">
        <v>2014</v>
      </c>
      <c r="Q1235" s="30">
        <v>20</v>
      </c>
      <c r="R1235" s="30">
        <v>11.39</v>
      </c>
    </row>
    <row r="1236" spans="14:18" ht="15.75" customHeight="1" x14ac:dyDescent="0.2">
      <c r="N1236" s="27" t="s">
        <v>18</v>
      </c>
      <c r="O1236" s="27" t="s">
        <v>194</v>
      </c>
      <c r="P1236" s="30">
        <v>2015</v>
      </c>
      <c r="Q1236" s="30">
        <v>14</v>
      </c>
      <c r="R1236" s="30">
        <v>11.66</v>
      </c>
    </row>
    <row r="1237" spans="14:18" ht="15.75" customHeight="1" x14ac:dyDescent="0.2">
      <c r="N1237" s="27" t="s">
        <v>18</v>
      </c>
      <c r="O1237" s="27" t="s">
        <v>194</v>
      </c>
      <c r="P1237" s="30">
        <v>2016</v>
      </c>
      <c r="Q1237" s="30">
        <v>12</v>
      </c>
      <c r="R1237" s="30">
        <v>13.26</v>
      </c>
    </row>
    <row r="1238" spans="14:18" ht="15.75" customHeight="1" x14ac:dyDescent="0.2">
      <c r="N1238" s="27" t="s">
        <v>18</v>
      </c>
      <c r="O1238" s="27" t="s">
        <v>194</v>
      </c>
      <c r="P1238" s="30">
        <v>2017</v>
      </c>
      <c r="Q1238" s="30">
        <v>17</v>
      </c>
      <c r="R1238" s="30">
        <v>15.51</v>
      </c>
    </row>
    <row r="1239" spans="14:18" ht="15.75" customHeight="1" x14ac:dyDescent="0.2">
      <c r="N1239" s="27" t="s">
        <v>18</v>
      </c>
      <c r="O1239" s="27" t="s">
        <v>194</v>
      </c>
      <c r="P1239" s="30">
        <v>2018</v>
      </c>
      <c r="Q1239" s="30">
        <v>27</v>
      </c>
      <c r="R1239" s="30">
        <v>20.260000000000002</v>
      </c>
    </row>
    <row r="1240" spans="14:18" ht="15.75" customHeight="1" x14ac:dyDescent="0.2">
      <c r="N1240" s="27" t="s">
        <v>18</v>
      </c>
      <c r="O1240" s="27" t="s">
        <v>194</v>
      </c>
      <c r="P1240" s="30">
        <v>2019</v>
      </c>
      <c r="Q1240" s="30">
        <v>35</v>
      </c>
      <c r="R1240" s="30">
        <v>23.58</v>
      </c>
    </row>
    <row r="1241" spans="14:18" ht="15.75" customHeight="1" x14ac:dyDescent="0.2">
      <c r="N1241" s="27" t="s">
        <v>18</v>
      </c>
      <c r="O1241" s="27" t="s">
        <v>198</v>
      </c>
      <c r="P1241" s="30">
        <v>2013</v>
      </c>
      <c r="Q1241" s="30">
        <v>35</v>
      </c>
      <c r="R1241" s="30">
        <v>20.49</v>
      </c>
    </row>
    <row r="1242" spans="14:18" ht="15.75" customHeight="1" x14ac:dyDescent="0.2">
      <c r="N1242" s="27" t="s">
        <v>18</v>
      </c>
      <c r="O1242" s="27" t="s">
        <v>198</v>
      </c>
      <c r="P1242" s="30">
        <v>2014</v>
      </c>
      <c r="Q1242" s="30">
        <v>34</v>
      </c>
      <c r="R1242" s="30">
        <v>20.38</v>
      </c>
    </row>
    <row r="1243" spans="14:18" ht="15.75" customHeight="1" x14ac:dyDescent="0.2">
      <c r="N1243" s="27" t="s">
        <v>18</v>
      </c>
      <c r="O1243" s="27" t="s">
        <v>198</v>
      </c>
      <c r="P1243" s="30">
        <v>2015</v>
      </c>
      <c r="Q1243" s="30">
        <v>35</v>
      </c>
      <c r="R1243" s="30">
        <v>20.55</v>
      </c>
    </row>
    <row r="1244" spans="14:18" ht="15.75" customHeight="1" x14ac:dyDescent="0.2">
      <c r="N1244" s="27" t="s">
        <v>18</v>
      </c>
      <c r="O1244" s="27" t="s">
        <v>198</v>
      </c>
      <c r="P1244" s="30">
        <v>2016</v>
      </c>
      <c r="Q1244" s="30">
        <v>40</v>
      </c>
      <c r="R1244" s="30">
        <v>22.26</v>
      </c>
    </row>
    <row r="1245" spans="14:18" ht="15.75" customHeight="1" x14ac:dyDescent="0.2">
      <c r="N1245" s="27" t="s">
        <v>18</v>
      </c>
      <c r="O1245" s="27" t="s">
        <v>198</v>
      </c>
      <c r="P1245" s="30">
        <v>2017</v>
      </c>
      <c r="Q1245" s="30">
        <v>37</v>
      </c>
      <c r="R1245" s="30">
        <v>21.7</v>
      </c>
    </row>
    <row r="1246" spans="14:18" ht="15.75" customHeight="1" x14ac:dyDescent="0.2">
      <c r="N1246" s="27" t="s">
        <v>18</v>
      </c>
      <c r="O1246" s="27" t="s">
        <v>198</v>
      </c>
      <c r="P1246" s="30">
        <v>2018</v>
      </c>
      <c r="Q1246" s="30">
        <v>32</v>
      </c>
      <c r="R1246" s="30">
        <v>21.69</v>
      </c>
    </row>
    <row r="1247" spans="14:18" ht="15.75" customHeight="1" x14ac:dyDescent="0.2">
      <c r="N1247" s="27" t="s">
        <v>18</v>
      </c>
      <c r="O1247" s="27" t="s">
        <v>198</v>
      </c>
      <c r="P1247" s="30">
        <v>2019</v>
      </c>
      <c r="Q1247" s="30">
        <v>34</v>
      </c>
      <c r="R1247" s="30">
        <v>22.31</v>
      </c>
    </row>
    <row r="1248" spans="14:18" ht="15.75" customHeight="1" x14ac:dyDescent="0.2">
      <c r="N1248" s="27" t="s">
        <v>18</v>
      </c>
      <c r="O1248" s="27" t="s">
        <v>26</v>
      </c>
      <c r="P1248" s="30">
        <v>2013</v>
      </c>
      <c r="Q1248" s="30">
        <v>10</v>
      </c>
      <c r="R1248" s="30">
        <v>9.23</v>
      </c>
    </row>
    <row r="1249" spans="14:18" ht="15.75" customHeight="1" x14ac:dyDescent="0.2">
      <c r="N1249" s="27" t="s">
        <v>18</v>
      </c>
      <c r="O1249" s="27" t="s">
        <v>26</v>
      </c>
      <c r="P1249" s="30">
        <v>2014</v>
      </c>
      <c r="Q1249" s="30">
        <v>10</v>
      </c>
      <c r="R1249" s="30">
        <v>8.98</v>
      </c>
    </row>
    <row r="1250" spans="14:18" ht="15.75" customHeight="1" x14ac:dyDescent="0.2">
      <c r="N1250" s="27" t="s">
        <v>18</v>
      </c>
      <c r="O1250" s="27" t="s">
        <v>26</v>
      </c>
      <c r="P1250" s="30">
        <v>2015</v>
      </c>
      <c r="Q1250" s="30">
        <v>5</v>
      </c>
      <c r="R1250" s="30">
        <v>9.4700000000000006</v>
      </c>
    </row>
    <row r="1251" spans="14:18" ht="15.75" customHeight="1" x14ac:dyDescent="0.2">
      <c r="N1251" s="27" t="s">
        <v>18</v>
      </c>
      <c r="O1251" s="27" t="s">
        <v>26</v>
      </c>
      <c r="P1251" s="30">
        <v>2016</v>
      </c>
      <c r="Q1251" s="30">
        <v>8</v>
      </c>
      <c r="R1251" s="30">
        <v>12.33</v>
      </c>
    </row>
    <row r="1252" spans="14:18" ht="15.75" customHeight="1" x14ac:dyDescent="0.2">
      <c r="N1252" s="27" t="s">
        <v>18</v>
      </c>
      <c r="O1252" s="27" t="s">
        <v>26</v>
      </c>
      <c r="P1252" s="30">
        <v>2017</v>
      </c>
      <c r="Q1252" s="30">
        <v>2</v>
      </c>
      <c r="R1252" s="30">
        <v>8.27</v>
      </c>
    </row>
    <row r="1253" spans="14:18" ht="15.75" customHeight="1" x14ac:dyDescent="0.2">
      <c r="N1253" s="27" t="s">
        <v>18</v>
      </c>
      <c r="O1253" s="27" t="s">
        <v>26</v>
      </c>
      <c r="P1253" s="30">
        <v>2018</v>
      </c>
      <c r="Q1253" s="30">
        <v>2</v>
      </c>
      <c r="R1253" s="30">
        <v>8.31</v>
      </c>
    </row>
    <row r="1254" spans="14:18" ht="15.75" customHeight="1" x14ac:dyDescent="0.2">
      <c r="N1254" s="27" t="s">
        <v>18</v>
      </c>
      <c r="O1254" s="27" t="s">
        <v>26</v>
      </c>
      <c r="P1254" s="30">
        <v>2019</v>
      </c>
      <c r="Q1254" s="30">
        <v>3</v>
      </c>
      <c r="R1254" s="30">
        <v>8.31</v>
      </c>
    </row>
    <row r="1255" spans="14:18" ht="15.75" customHeight="1" x14ac:dyDescent="0.2">
      <c r="N1255" s="27" t="s">
        <v>18</v>
      </c>
      <c r="O1255" s="27" t="s">
        <v>44</v>
      </c>
      <c r="P1255" s="30">
        <v>2013</v>
      </c>
      <c r="Q1255" s="30">
        <v>14</v>
      </c>
      <c r="R1255" s="30">
        <v>9.94</v>
      </c>
    </row>
    <row r="1256" spans="14:18" ht="15.75" customHeight="1" x14ac:dyDescent="0.2">
      <c r="N1256" s="27" t="s">
        <v>18</v>
      </c>
      <c r="O1256" s="27" t="s">
        <v>44</v>
      </c>
      <c r="P1256" s="30">
        <v>2014</v>
      </c>
      <c r="Q1256" s="30">
        <v>15</v>
      </c>
      <c r="R1256" s="30">
        <v>10.47</v>
      </c>
    </row>
    <row r="1257" spans="14:18" ht="15.75" customHeight="1" x14ac:dyDescent="0.2">
      <c r="N1257" s="27" t="s">
        <v>18</v>
      </c>
      <c r="O1257" s="27" t="s">
        <v>44</v>
      </c>
      <c r="P1257" s="30">
        <v>2015</v>
      </c>
      <c r="Q1257" s="30">
        <v>20</v>
      </c>
      <c r="R1257" s="30">
        <v>13.85</v>
      </c>
    </row>
    <row r="1258" spans="14:18" ht="15.75" customHeight="1" x14ac:dyDescent="0.2">
      <c r="N1258" s="27" t="s">
        <v>18</v>
      </c>
      <c r="O1258" s="27" t="s">
        <v>44</v>
      </c>
      <c r="P1258" s="30">
        <v>2016</v>
      </c>
      <c r="Q1258" s="30">
        <v>7</v>
      </c>
      <c r="R1258" s="30">
        <v>11.76</v>
      </c>
    </row>
    <row r="1259" spans="14:18" ht="15.75" customHeight="1" x14ac:dyDescent="0.2">
      <c r="N1259" s="27" t="s">
        <v>18</v>
      </c>
      <c r="O1259" s="27" t="s">
        <v>44</v>
      </c>
      <c r="P1259" s="30">
        <v>2017</v>
      </c>
      <c r="Q1259" s="30">
        <v>7</v>
      </c>
      <c r="R1259" s="30">
        <v>12.13</v>
      </c>
    </row>
    <row r="1260" spans="14:18" ht="15.75" customHeight="1" x14ac:dyDescent="0.2">
      <c r="N1260" s="27" t="s">
        <v>18</v>
      </c>
      <c r="O1260" s="27" t="s">
        <v>44</v>
      </c>
      <c r="P1260" s="30">
        <v>2018</v>
      </c>
      <c r="Q1260" s="30">
        <v>5</v>
      </c>
      <c r="R1260" s="30">
        <v>11.27</v>
      </c>
    </row>
    <row r="1261" spans="14:18" ht="15.75" customHeight="1" x14ac:dyDescent="0.2">
      <c r="N1261" s="27" t="s">
        <v>18</v>
      </c>
      <c r="O1261" s="27" t="s">
        <v>44</v>
      </c>
      <c r="P1261" s="30">
        <v>2019</v>
      </c>
      <c r="Q1261" s="30">
        <v>6</v>
      </c>
      <c r="R1261" s="30">
        <v>10.52</v>
      </c>
    </row>
  </sheetData>
  <autoFilter ref="A1:K181" xr:uid="{00000000-0009-0000-0000-000009000000}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901"/>
  <sheetViews>
    <sheetView workbookViewId="0"/>
  </sheetViews>
  <sheetFormatPr baseColWidth="10" defaultColWidth="14.33203125" defaultRowHeight="15" customHeight="1" x14ac:dyDescent="0.2"/>
  <sheetData>
    <row r="1" spans="1:5" x14ac:dyDescent="0.2">
      <c r="A1" s="32" t="s">
        <v>0</v>
      </c>
      <c r="B1" s="32" t="s">
        <v>11</v>
      </c>
      <c r="C1" s="32" t="s">
        <v>2</v>
      </c>
      <c r="D1" s="32" t="s">
        <v>1005</v>
      </c>
      <c r="E1" s="32" t="s">
        <v>1006</v>
      </c>
    </row>
    <row r="2" spans="1:5" x14ac:dyDescent="0.2">
      <c r="A2" s="14" t="s">
        <v>527</v>
      </c>
      <c r="B2" s="14" t="s">
        <v>55</v>
      </c>
      <c r="C2" s="14" t="s">
        <v>528</v>
      </c>
      <c r="D2" s="32">
        <v>2013</v>
      </c>
      <c r="E2" s="34">
        <v>128</v>
      </c>
    </row>
    <row r="3" spans="1:5" x14ac:dyDescent="0.2">
      <c r="A3" s="14" t="s">
        <v>539</v>
      </c>
      <c r="B3" s="14" t="s">
        <v>137</v>
      </c>
      <c r="C3" s="14" t="s">
        <v>540</v>
      </c>
      <c r="D3" s="32">
        <v>2013</v>
      </c>
      <c r="E3" s="34">
        <v>130</v>
      </c>
    </row>
    <row r="4" spans="1:5" x14ac:dyDescent="0.2">
      <c r="A4" s="14" t="s">
        <v>344</v>
      </c>
      <c r="B4" s="14" t="s">
        <v>18</v>
      </c>
      <c r="C4" s="14" t="s">
        <v>345</v>
      </c>
      <c r="D4" s="32">
        <v>2013</v>
      </c>
      <c r="E4" s="34">
        <v>102</v>
      </c>
    </row>
    <row r="5" spans="1:5" x14ac:dyDescent="0.2">
      <c r="A5" s="14" t="s">
        <v>207</v>
      </c>
      <c r="B5" s="14" t="s">
        <v>18</v>
      </c>
      <c r="C5" s="14" t="s">
        <v>208</v>
      </c>
      <c r="D5" s="32">
        <v>2013</v>
      </c>
      <c r="E5" s="34">
        <v>5</v>
      </c>
    </row>
    <row r="6" spans="1:5" x14ac:dyDescent="0.2">
      <c r="A6" s="14" t="s">
        <v>559</v>
      </c>
      <c r="B6" s="14" t="s">
        <v>398</v>
      </c>
      <c r="C6" s="14" t="s">
        <v>560</v>
      </c>
      <c r="D6" s="32">
        <v>2013</v>
      </c>
      <c r="E6" s="34">
        <v>114</v>
      </c>
    </row>
    <row r="7" spans="1:5" x14ac:dyDescent="0.2">
      <c r="A7" s="14" t="s">
        <v>259</v>
      </c>
      <c r="B7" s="14" t="s">
        <v>61</v>
      </c>
      <c r="C7" s="14" t="s">
        <v>260</v>
      </c>
      <c r="D7" s="32">
        <v>2013</v>
      </c>
      <c r="E7" s="34">
        <v>54</v>
      </c>
    </row>
    <row r="8" spans="1:5" x14ac:dyDescent="0.2">
      <c r="A8" s="14" t="s">
        <v>362</v>
      </c>
      <c r="B8" s="14" t="s">
        <v>293</v>
      </c>
      <c r="C8" s="14" t="s">
        <v>364</v>
      </c>
      <c r="D8" s="32">
        <v>2013</v>
      </c>
      <c r="E8" s="34">
        <v>74</v>
      </c>
    </row>
    <row r="9" spans="1:5" x14ac:dyDescent="0.2">
      <c r="A9" s="14" t="s">
        <v>123</v>
      </c>
      <c r="B9" s="14" t="s">
        <v>55</v>
      </c>
      <c r="C9" s="14" t="s">
        <v>124</v>
      </c>
      <c r="D9" s="32">
        <v>2013</v>
      </c>
      <c r="E9" s="34">
        <v>26</v>
      </c>
    </row>
    <row r="10" spans="1:5" x14ac:dyDescent="0.2">
      <c r="A10" s="14" t="s">
        <v>99</v>
      </c>
      <c r="B10" s="14" t="s">
        <v>18</v>
      </c>
      <c r="C10" s="14" t="s">
        <v>100</v>
      </c>
      <c r="D10" s="32">
        <v>2013</v>
      </c>
      <c r="E10" s="34">
        <v>12</v>
      </c>
    </row>
    <row r="11" spans="1:5" x14ac:dyDescent="0.2">
      <c r="A11" s="14" t="s">
        <v>722</v>
      </c>
      <c r="B11" s="14" t="s">
        <v>293</v>
      </c>
      <c r="C11" s="14" t="s">
        <v>723</v>
      </c>
      <c r="D11" s="32">
        <v>2013</v>
      </c>
      <c r="E11" s="34">
        <v>156</v>
      </c>
    </row>
    <row r="12" spans="1:5" x14ac:dyDescent="0.2">
      <c r="A12" s="14" t="s">
        <v>704</v>
      </c>
      <c r="B12" s="14" t="s">
        <v>137</v>
      </c>
      <c r="C12" s="14" t="s">
        <v>705</v>
      </c>
      <c r="D12" s="32">
        <v>2013</v>
      </c>
      <c r="E12" s="34">
        <v>132</v>
      </c>
    </row>
    <row r="13" spans="1:5" x14ac:dyDescent="0.2">
      <c r="A13" s="14" t="s">
        <v>62</v>
      </c>
      <c r="B13" s="14" t="s">
        <v>18</v>
      </c>
      <c r="C13" s="14" t="s">
        <v>63</v>
      </c>
      <c r="D13" s="32">
        <v>2013</v>
      </c>
      <c r="E13" s="34">
        <v>21</v>
      </c>
    </row>
    <row r="14" spans="1:5" x14ac:dyDescent="0.2">
      <c r="A14" s="14" t="s">
        <v>382</v>
      </c>
      <c r="B14" s="14" t="s">
        <v>137</v>
      </c>
      <c r="C14" s="14" t="s">
        <v>383</v>
      </c>
      <c r="D14" s="32">
        <v>2013</v>
      </c>
      <c r="E14" s="34">
        <v>79</v>
      </c>
    </row>
    <row r="15" spans="1:5" x14ac:dyDescent="0.2">
      <c r="A15" s="14" t="s">
        <v>221</v>
      </c>
      <c r="B15" s="14" t="s">
        <v>137</v>
      </c>
      <c r="C15" s="14" t="s">
        <v>222</v>
      </c>
      <c r="D15" s="32">
        <v>2013</v>
      </c>
      <c r="E15" s="34">
        <v>46</v>
      </c>
    </row>
    <row r="16" spans="1:5" x14ac:dyDescent="0.2">
      <c r="A16" s="14" t="s">
        <v>642</v>
      </c>
      <c r="B16" s="14" t="s">
        <v>55</v>
      </c>
      <c r="C16" s="14" t="s">
        <v>643</v>
      </c>
      <c r="D16" s="32">
        <v>2013</v>
      </c>
      <c r="E16" s="34">
        <v>144</v>
      </c>
    </row>
    <row r="17" spans="1:5" x14ac:dyDescent="0.2">
      <c r="A17" s="14" t="s">
        <v>497</v>
      </c>
      <c r="B17" s="14" t="s">
        <v>18</v>
      </c>
      <c r="C17" s="14" t="s">
        <v>498</v>
      </c>
      <c r="D17" s="32">
        <v>2013</v>
      </c>
      <c r="E17" s="34">
        <v>87</v>
      </c>
    </row>
    <row r="18" spans="1:5" x14ac:dyDescent="0.2">
      <c r="A18" s="14" t="s">
        <v>740</v>
      </c>
      <c r="B18" s="14" t="s">
        <v>398</v>
      </c>
      <c r="C18" s="14" t="s">
        <v>741</v>
      </c>
      <c r="D18" s="32">
        <v>2013</v>
      </c>
      <c r="E18" s="34">
        <v>165</v>
      </c>
    </row>
    <row r="19" spans="1:5" x14ac:dyDescent="0.2">
      <c r="A19" s="14" t="s">
        <v>294</v>
      </c>
      <c r="B19" s="14" t="s">
        <v>18</v>
      </c>
      <c r="C19" s="14" t="s">
        <v>295</v>
      </c>
      <c r="D19" s="32">
        <v>2013</v>
      </c>
      <c r="E19" s="34">
        <v>68</v>
      </c>
    </row>
    <row r="20" spans="1:5" x14ac:dyDescent="0.2">
      <c r="A20" s="14" t="s">
        <v>684</v>
      </c>
      <c r="B20" s="14" t="s">
        <v>293</v>
      </c>
      <c r="C20" s="14" t="s">
        <v>685</v>
      </c>
      <c r="D20" s="32">
        <v>2013</v>
      </c>
      <c r="E20" s="34">
        <v>157</v>
      </c>
    </row>
    <row r="21" spans="1:5" x14ac:dyDescent="0.2">
      <c r="A21" s="14" t="s">
        <v>243</v>
      </c>
      <c r="B21" s="14" t="s">
        <v>61</v>
      </c>
      <c r="C21" s="14" t="s">
        <v>244</v>
      </c>
      <c r="D21" s="32">
        <v>2013</v>
      </c>
      <c r="E21" s="34" t="s">
        <v>999</v>
      </c>
    </row>
    <row r="22" spans="1:5" x14ac:dyDescent="0.2">
      <c r="A22" s="14" t="s">
        <v>492</v>
      </c>
      <c r="B22" s="14" t="s">
        <v>61</v>
      </c>
      <c r="C22" s="14" t="s">
        <v>493</v>
      </c>
      <c r="D22" s="32">
        <v>2013</v>
      </c>
      <c r="E22" s="34">
        <v>109</v>
      </c>
    </row>
    <row r="23" spans="1:5" x14ac:dyDescent="0.2">
      <c r="A23" s="14" t="s">
        <v>457</v>
      </c>
      <c r="B23" s="14" t="s">
        <v>61</v>
      </c>
      <c r="C23" s="14" t="s">
        <v>458</v>
      </c>
      <c r="D23" s="32">
        <v>2013</v>
      </c>
      <c r="E23" s="34">
        <v>108</v>
      </c>
    </row>
    <row r="24" spans="1:5" x14ac:dyDescent="0.2">
      <c r="A24" s="14" t="s">
        <v>673</v>
      </c>
      <c r="B24" s="14" t="s">
        <v>55</v>
      </c>
      <c r="C24" s="14" t="s">
        <v>675</v>
      </c>
      <c r="D24" s="32">
        <v>2013</v>
      </c>
      <c r="E24" s="34">
        <v>122</v>
      </c>
    </row>
    <row r="25" spans="1:5" x14ac:dyDescent="0.2">
      <c r="A25" s="14" t="s">
        <v>421</v>
      </c>
      <c r="B25" s="14" t="s">
        <v>55</v>
      </c>
      <c r="C25" s="14" t="s">
        <v>422</v>
      </c>
      <c r="D25" s="32">
        <v>2013</v>
      </c>
      <c r="E25" s="34">
        <v>82</v>
      </c>
    </row>
    <row r="26" spans="1:5" x14ac:dyDescent="0.2">
      <c r="A26" s="14" t="s">
        <v>247</v>
      </c>
      <c r="B26" s="14" t="s">
        <v>137</v>
      </c>
      <c r="C26" s="14" t="s">
        <v>248</v>
      </c>
      <c r="D26" s="32">
        <v>2013</v>
      </c>
      <c r="E26" s="34">
        <v>40</v>
      </c>
    </row>
    <row r="27" spans="1:5" x14ac:dyDescent="0.2">
      <c r="A27" s="14" t="s">
        <v>500</v>
      </c>
      <c r="B27" s="14" t="s">
        <v>137</v>
      </c>
      <c r="C27" s="14" t="s">
        <v>501</v>
      </c>
      <c r="D27" s="32">
        <v>2013</v>
      </c>
      <c r="E27" s="34">
        <v>65</v>
      </c>
    </row>
    <row r="28" spans="1:5" x14ac:dyDescent="0.2">
      <c r="A28" s="14" t="s">
        <v>109</v>
      </c>
      <c r="B28" s="14" t="s">
        <v>61</v>
      </c>
      <c r="C28" s="14" t="s">
        <v>110</v>
      </c>
      <c r="D28" s="32">
        <v>2013</v>
      </c>
      <c r="E28" s="34">
        <v>20</v>
      </c>
    </row>
    <row r="29" spans="1:5" x14ac:dyDescent="0.2">
      <c r="A29" s="14" t="s">
        <v>43</v>
      </c>
      <c r="B29" s="14" t="s">
        <v>18</v>
      </c>
      <c r="C29" s="14" t="s">
        <v>44</v>
      </c>
      <c r="D29" s="32">
        <v>2013</v>
      </c>
      <c r="E29" s="34">
        <v>14</v>
      </c>
    </row>
    <row r="30" spans="1:5" x14ac:dyDescent="0.2">
      <c r="A30" s="14" t="s">
        <v>210</v>
      </c>
      <c r="B30" s="14" t="s">
        <v>61</v>
      </c>
      <c r="C30" s="14" t="s">
        <v>211</v>
      </c>
      <c r="D30" s="32">
        <v>2013</v>
      </c>
      <c r="E30" s="34">
        <v>60</v>
      </c>
    </row>
    <row r="31" spans="1:5" x14ac:dyDescent="0.2">
      <c r="A31" s="14" t="s">
        <v>787</v>
      </c>
      <c r="B31" s="14" t="s">
        <v>55</v>
      </c>
      <c r="C31" s="14" t="s">
        <v>788</v>
      </c>
      <c r="D31" s="32">
        <v>2013</v>
      </c>
      <c r="E31" s="34">
        <v>173</v>
      </c>
    </row>
    <row r="32" spans="1:5" x14ac:dyDescent="0.2">
      <c r="A32" s="14" t="s">
        <v>373</v>
      </c>
      <c r="B32" s="14" t="s">
        <v>137</v>
      </c>
      <c r="C32" s="14" t="s">
        <v>374</v>
      </c>
      <c r="D32" s="32">
        <v>2013</v>
      </c>
      <c r="E32" s="34">
        <v>96</v>
      </c>
    </row>
    <row r="33" spans="1:5" x14ac:dyDescent="0.2">
      <c r="A33" s="14" t="s">
        <v>563</v>
      </c>
      <c r="B33" s="14" t="s">
        <v>137</v>
      </c>
      <c r="C33" s="14" t="s">
        <v>566</v>
      </c>
      <c r="D33" s="32">
        <v>2013</v>
      </c>
      <c r="E33" s="34">
        <v>120</v>
      </c>
    </row>
    <row r="34" spans="1:5" x14ac:dyDescent="0.2">
      <c r="A34" s="14" t="s">
        <v>679</v>
      </c>
      <c r="B34" s="14" t="s">
        <v>137</v>
      </c>
      <c r="C34" s="14" t="s">
        <v>680</v>
      </c>
      <c r="D34" s="32">
        <v>2013</v>
      </c>
      <c r="E34" s="34">
        <v>142</v>
      </c>
    </row>
    <row r="35" spans="1:5" x14ac:dyDescent="0.2">
      <c r="A35" s="14" t="s">
        <v>509</v>
      </c>
      <c r="B35" s="14" t="s">
        <v>137</v>
      </c>
      <c r="C35" s="14" t="s">
        <v>510</v>
      </c>
      <c r="D35" s="32">
        <v>2013</v>
      </c>
      <c r="E35" s="34">
        <v>76</v>
      </c>
    </row>
    <row r="36" spans="1:5" x14ac:dyDescent="0.2">
      <c r="A36" s="14" t="s">
        <v>569</v>
      </c>
      <c r="B36" s="14" t="s">
        <v>61</v>
      </c>
      <c r="C36" s="14" t="s">
        <v>570</v>
      </c>
      <c r="D36" s="32">
        <v>2013</v>
      </c>
      <c r="E36" s="34">
        <v>129</v>
      </c>
    </row>
    <row r="37" spans="1:5" x14ac:dyDescent="0.2">
      <c r="A37" s="14" t="s">
        <v>250</v>
      </c>
      <c r="B37" s="14" t="s">
        <v>137</v>
      </c>
      <c r="C37" s="14" t="s">
        <v>251</v>
      </c>
      <c r="D37" s="32">
        <v>2013</v>
      </c>
      <c r="E37" s="34">
        <v>51</v>
      </c>
    </row>
    <row r="38" spans="1:5" x14ac:dyDescent="0.2">
      <c r="A38" s="14" t="s">
        <v>144</v>
      </c>
      <c r="B38" s="14" t="s">
        <v>137</v>
      </c>
      <c r="C38" s="14" t="s">
        <v>145</v>
      </c>
      <c r="D38" s="32">
        <v>2013</v>
      </c>
      <c r="E38" s="34">
        <v>25</v>
      </c>
    </row>
    <row r="39" spans="1:5" x14ac:dyDescent="0.2">
      <c r="A39" s="14" t="s">
        <v>68</v>
      </c>
      <c r="B39" s="14" t="s">
        <v>61</v>
      </c>
      <c r="C39" s="14" t="s">
        <v>69</v>
      </c>
      <c r="D39" s="32">
        <v>2013</v>
      </c>
      <c r="E39" s="34">
        <v>18</v>
      </c>
    </row>
    <row r="40" spans="1:5" x14ac:dyDescent="0.2">
      <c r="A40" s="14" t="s">
        <v>350</v>
      </c>
      <c r="B40" s="14" t="s">
        <v>18</v>
      </c>
      <c r="C40" s="14" t="s">
        <v>351</v>
      </c>
      <c r="D40" s="32">
        <v>2013</v>
      </c>
      <c r="E40" s="34">
        <v>94</v>
      </c>
    </row>
    <row r="41" spans="1:5" x14ac:dyDescent="0.2">
      <c r="A41" s="14" t="s">
        <v>773</v>
      </c>
      <c r="B41" s="14" t="s">
        <v>61</v>
      </c>
      <c r="C41" s="14" t="s">
        <v>774</v>
      </c>
      <c r="D41" s="32">
        <v>2013</v>
      </c>
      <c r="E41" s="34">
        <v>171</v>
      </c>
    </row>
    <row r="42" spans="1:5" x14ac:dyDescent="0.2">
      <c r="A42" s="14" t="s">
        <v>158</v>
      </c>
      <c r="B42" s="14" t="s">
        <v>18</v>
      </c>
      <c r="C42" s="14" t="s">
        <v>159</v>
      </c>
      <c r="D42" s="32">
        <v>2013</v>
      </c>
      <c r="E42" s="34">
        <v>24</v>
      </c>
    </row>
    <row r="43" spans="1:5" x14ac:dyDescent="0.2">
      <c r="A43" s="14" t="s">
        <v>201</v>
      </c>
      <c r="B43" s="14" t="s">
        <v>18</v>
      </c>
      <c r="C43" s="14" t="s">
        <v>202</v>
      </c>
      <c r="D43" s="32">
        <v>2013</v>
      </c>
      <c r="E43" s="34">
        <v>16</v>
      </c>
    </row>
    <row r="44" spans="1:5" x14ac:dyDescent="0.2">
      <c r="A44" s="14" t="s">
        <v>81</v>
      </c>
      <c r="B44" s="14" t="s">
        <v>18</v>
      </c>
      <c r="C44" s="14" t="s">
        <v>82</v>
      </c>
      <c r="D44" s="32">
        <v>2013</v>
      </c>
      <c r="E44" s="34">
        <v>17</v>
      </c>
    </row>
    <row r="45" spans="1:5" x14ac:dyDescent="0.2">
      <c r="A45" s="14" t="s">
        <v>775</v>
      </c>
      <c r="B45" s="14" t="s">
        <v>137</v>
      </c>
      <c r="C45" s="14" t="s">
        <v>776</v>
      </c>
      <c r="D45" s="32">
        <v>2013</v>
      </c>
      <c r="E45" s="34">
        <v>167</v>
      </c>
    </row>
    <row r="46" spans="1:5" x14ac:dyDescent="0.2">
      <c r="A46" s="14" t="s">
        <v>37</v>
      </c>
      <c r="B46" s="14" t="s">
        <v>18</v>
      </c>
      <c r="C46" s="14" t="s">
        <v>38</v>
      </c>
      <c r="D46" s="32">
        <v>2013</v>
      </c>
      <c r="E46" s="34">
        <v>6</v>
      </c>
    </row>
    <row r="47" spans="1:5" x14ac:dyDescent="0.2">
      <c r="A47" s="14" t="s">
        <v>282</v>
      </c>
      <c r="B47" s="14" t="s">
        <v>61</v>
      </c>
      <c r="C47" s="14" t="s">
        <v>283</v>
      </c>
      <c r="D47" s="32">
        <v>2013</v>
      </c>
      <c r="E47" s="34">
        <v>80</v>
      </c>
    </row>
    <row r="48" spans="1:5" x14ac:dyDescent="0.2">
      <c r="A48" s="14" t="s">
        <v>596</v>
      </c>
      <c r="B48" s="14" t="s">
        <v>398</v>
      </c>
      <c r="C48" s="14" t="s">
        <v>597</v>
      </c>
      <c r="D48" s="32">
        <v>2013</v>
      </c>
      <c r="E48" s="34">
        <v>125</v>
      </c>
    </row>
    <row r="49" spans="1:5" x14ac:dyDescent="0.2">
      <c r="A49" s="14" t="s">
        <v>415</v>
      </c>
      <c r="B49" s="14" t="s">
        <v>61</v>
      </c>
      <c r="C49" s="14" t="s">
        <v>416</v>
      </c>
      <c r="D49" s="32">
        <v>2013</v>
      </c>
      <c r="E49" s="34">
        <v>119</v>
      </c>
    </row>
    <row r="50" spans="1:5" x14ac:dyDescent="0.2">
      <c r="A50" s="14" t="s">
        <v>710</v>
      </c>
      <c r="B50" s="14" t="s">
        <v>398</v>
      </c>
      <c r="C50" s="14" t="s">
        <v>711</v>
      </c>
      <c r="D50" s="32">
        <v>2013</v>
      </c>
      <c r="E50" s="34">
        <v>158</v>
      </c>
    </row>
    <row r="51" spans="1:5" x14ac:dyDescent="0.2">
      <c r="A51" s="14" t="s">
        <v>800</v>
      </c>
      <c r="B51" s="14" t="s">
        <v>137</v>
      </c>
      <c r="C51" s="14" t="s">
        <v>801</v>
      </c>
      <c r="D51" s="32">
        <v>2013</v>
      </c>
      <c r="E51" s="34">
        <v>179</v>
      </c>
    </row>
    <row r="52" spans="1:5" x14ac:dyDescent="0.2">
      <c r="A52" s="14" t="s">
        <v>164</v>
      </c>
      <c r="B52" s="14" t="s">
        <v>18</v>
      </c>
      <c r="C52" s="14" t="s">
        <v>165</v>
      </c>
      <c r="D52" s="32">
        <v>2013</v>
      </c>
      <c r="E52" s="34">
        <v>36</v>
      </c>
    </row>
    <row r="53" spans="1:5" x14ac:dyDescent="0.2">
      <c r="A53" s="14" t="s">
        <v>72</v>
      </c>
      <c r="B53" s="14" t="s">
        <v>18</v>
      </c>
      <c r="C53" s="14" t="s">
        <v>73</v>
      </c>
      <c r="D53" s="32">
        <v>2013</v>
      </c>
      <c r="E53" s="34">
        <v>11</v>
      </c>
    </row>
    <row r="54" spans="1:5" x14ac:dyDescent="0.2">
      <c r="A54" s="14" t="s">
        <v>660</v>
      </c>
      <c r="B54" s="14" t="s">
        <v>137</v>
      </c>
      <c r="C54" s="14" t="s">
        <v>661</v>
      </c>
      <c r="D54" s="32">
        <v>2013</v>
      </c>
      <c r="E54" s="34">
        <v>137</v>
      </c>
    </row>
    <row r="55" spans="1:5" x14ac:dyDescent="0.2">
      <c r="A55" s="14" t="s">
        <v>19</v>
      </c>
      <c r="B55" s="14" t="s">
        <v>18</v>
      </c>
      <c r="C55" s="14" t="s">
        <v>20</v>
      </c>
      <c r="D55" s="32">
        <v>2013</v>
      </c>
      <c r="E55" s="34">
        <v>1</v>
      </c>
    </row>
    <row r="56" spans="1:5" x14ac:dyDescent="0.2">
      <c r="A56" s="14" t="s">
        <v>274</v>
      </c>
      <c r="B56" s="14" t="s">
        <v>55</v>
      </c>
      <c r="C56" s="14" t="s">
        <v>275</v>
      </c>
      <c r="D56" s="32">
        <v>2013</v>
      </c>
      <c r="E56" s="34">
        <v>107</v>
      </c>
    </row>
    <row r="57" spans="1:5" x14ac:dyDescent="0.2">
      <c r="A57" s="14" t="s">
        <v>182</v>
      </c>
      <c r="B57" s="14" t="s">
        <v>18</v>
      </c>
      <c r="C57" s="14" t="s">
        <v>183</v>
      </c>
      <c r="D57" s="32">
        <v>2013</v>
      </c>
      <c r="E57" s="34">
        <v>37</v>
      </c>
    </row>
    <row r="58" spans="1:5" x14ac:dyDescent="0.2">
      <c r="A58" s="14" t="s">
        <v>483</v>
      </c>
      <c r="B58" s="14" t="s">
        <v>137</v>
      </c>
      <c r="C58" s="14" t="s">
        <v>484</v>
      </c>
      <c r="D58" s="32">
        <v>2013</v>
      </c>
      <c r="E58" s="34">
        <v>89</v>
      </c>
    </row>
    <row r="59" spans="1:5" x14ac:dyDescent="0.2">
      <c r="A59" s="14" t="s">
        <v>217</v>
      </c>
      <c r="B59" s="14" t="s">
        <v>18</v>
      </c>
      <c r="C59" s="14" t="s">
        <v>218</v>
      </c>
      <c r="D59" s="32">
        <v>2013</v>
      </c>
      <c r="E59" s="34">
        <v>29</v>
      </c>
    </row>
    <row r="60" spans="1:5" x14ac:dyDescent="0.2">
      <c r="A60" s="14" t="s">
        <v>290</v>
      </c>
      <c r="B60" s="14" t="s">
        <v>293</v>
      </c>
      <c r="C60" s="14" t="s">
        <v>291</v>
      </c>
      <c r="D60" s="32">
        <v>2013</v>
      </c>
      <c r="E60" s="34">
        <v>100</v>
      </c>
    </row>
    <row r="61" spans="1:5" x14ac:dyDescent="0.2">
      <c r="A61" s="14" t="s">
        <v>154</v>
      </c>
      <c r="B61" s="14" t="s">
        <v>137</v>
      </c>
      <c r="C61" s="14" t="s">
        <v>155</v>
      </c>
      <c r="D61" s="32">
        <v>2013</v>
      </c>
      <c r="E61" s="34">
        <v>30</v>
      </c>
    </row>
    <row r="62" spans="1:5" x14ac:dyDescent="0.2">
      <c r="A62" s="14" t="s">
        <v>466</v>
      </c>
      <c r="B62" s="14" t="s">
        <v>137</v>
      </c>
      <c r="C62" s="14" t="s">
        <v>467</v>
      </c>
      <c r="D62" s="32">
        <v>2013</v>
      </c>
      <c r="E62" s="34">
        <v>86</v>
      </c>
    </row>
    <row r="63" spans="1:5" x14ac:dyDescent="0.2">
      <c r="A63" s="14" t="s">
        <v>541</v>
      </c>
      <c r="B63" s="14" t="s">
        <v>137</v>
      </c>
      <c r="C63" s="14" t="s">
        <v>542</v>
      </c>
      <c r="D63" s="32">
        <v>2013</v>
      </c>
      <c r="E63" s="34">
        <v>152</v>
      </c>
    </row>
    <row r="64" spans="1:5" x14ac:dyDescent="0.2">
      <c r="A64" s="14" t="s">
        <v>377</v>
      </c>
      <c r="B64" s="14" t="s">
        <v>137</v>
      </c>
      <c r="C64" s="14" t="s">
        <v>378</v>
      </c>
      <c r="D64" s="32">
        <v>2013</v>
      </c>
      <c r="E64" s="34">
        <v>92</v>
      </c>
    </row>
    <row r="65" spans="1:5" x14ac:dyDescent="0.2">
      <c r="A65" s="14" t="s">
        <v>767</v>
      </c>
      <c r="B65" s="14" t="s">
        <v>137</v>
      </c>
      <c r="C65" s="14" t="s">
        <v>768</v>
      </c>
      <c r="D65" s="32">
        <v>2013</v>
      </c>
      <c r="E65" s="34">
        <v>166</v>
      </c>
    </row>
    <row r="66" spans="1:5" x14ac:dyDescent="0.2">
      <c r="A66" s="14" t="s">
        <v>340</v>
      </c>
      <c r="B66" s="14" t="s">
        <v>18</v>
      </c>
      <c r="C66" s="14" t="s">
        <v>341</v>
      </c>
      <c r="D66" s="32">
        <v>2013</v>
      </c>
      <c r="E66" s="34">
        <v>84</v>
      </c>
    </row>
    <row r="67" spans="1:5" x14ac:dyDescent="0.2">
      <c r="A67" s="14" t="s">
        <v>517</v>
      </c>
      <c r="B67" s="14" t="s">
        <v>61</v>
      </c>
      <c r="C67" s="14" t="s">
        <v>518</v>
      </c>
      <c r="D67" s="32">
        <v>2013</v>
      </c>
      <c r="E67" s="34">
        <v>95</v>
      </c>
    </row>
    <row r="68" spans="1:5" x14ac:dyDescent="0.2">
      <c r="A68" s="14" t="s">
        <v>268</v>
      </c>
      <c r="B68" s="14" t="s">
        <v>61</v>
      </c>
      <c r="C68" s="14" t="s">
        <v>269</v>
      </c>
      <c r="D68" s="32">
        <v>2013</v>
      </c>
      <c r="E68" s="34">
        <v>69</v>
      </c>
    </row>
    <row r="69" spans="1:5" x14ac:dyDescent="0.2">
      <c r="A69" s="14" t="s">
        <v>327</v>
      </c>
      <c r="B69" s="14" t="s">
        <v>55</v>
      </c>
      <c r="C69" s="14" t="s">
        <v>328</v>
      </c>
      <c r="D69" s="32">
        <v>2013</v>
      </c>
      <c r="E69" s="34">
        <v>58</v>
      </c>
    </row>
    <row r="70" spans="1:5" x14ac:dyDescent="0.2">
      <c r="A70" s="14" t="s">
        <v>622</v>
      </c>
      <c r="B70" s="14" t="s">
        <v>61</v>
      </c>
      <c r="C70" s="14" t="s">
        <v>623</v>
      </c>
      <c r="D70" s="32">
        <v>2013</v>
      </c>
      <c r="E70" s="34">
        <v>127</v>
      </c>
    </row>
    <row r="71" spans="1:5" x14ac:dyDescent="0.2">
      <c r="A71" s="14" t="s">
        <v>321</v>
      </c>
      <c r="B71" s="14" t="s">
        <v>18</v>
      </c>
      <c r="C71" s="14" t="s">
        <v>322</v>
      </c>
      <c r="D71" s="32">
        <v>2013</v>
      </c>
      <c r="E71" s="34">
        <v>64</v>
      </c>
    </row>
    <row r="72" spans="1:5" x14ac:dyDescent="0.2">
      <c r="A72" s="14" t="s">
        <v>286</v>
      </c>
      <c r="B72" s="14" t="s">
        <v>61</v>
      </c>
      <c r="C72" s="14" t="s">
        <v>287</v>
      </c>
      <c r="D72" s="32">
        <v>2013</v>
      </c>
      <c r="E72" s="34">
        <v>49</v>
      </c>
    </row>
    <row r="73" spans="1:5" x14ac:dyDescent="0.2">
      <c r="A73" s="14" t="s">
        <v>336</v>
      </c>
      <c r="B73" s="14" t="s">
        <v>18</v>
      </c>
      <c r="C73" s="14" t="s">
        <v>337</v>
      </c>
      <c r="D73" s="32">
        <v>2013</v>
      </c>
      <c r="E73" s="34">
        <v>56</v>
      </c>
    </row>
    <row r="74" spans="1:5" x14ac:dyDescent="0.2">
      <c r="A74" s="14" t="s">
        <v>547</v>
      </c>
      <c r="B74" s="14" t="s">
        <v>55</v>
      </c>
      <c r="C74" s="14" t="s">
        <v>548</v>
      </c>
      <c r="D74" s="32">
        <v>2013</v>
      </c>
      <c r="E74" s="34">
        <v>139</v>
      </c>
    </row>
    <row r="75" spans="1:5" x14ac:dyDescent="0.2">
      <c r="A75" s="14" t="s">
        <v>608</v>
      </c>
      <c r="B75" s="14" t="s">
        <v>55</v>
      </c>
      <c r="C75" s="14" t="s">
        <v>609</v>
      </c>
      <c r="D75" s="32">
        <v>2013</v>
      </c>
      <c r="E75" s="34">
        <v>140</v>
      </c>
    </row>
    <row r="76" spans="1:5" x14ac:dyDescent="0.2">
      <c r="A76" s="14" t="s">
        <v>93</v>
      </c>
      <c r="B76" s="14" t="s">
        <v>18</v>
      </c>
      <c r="C76" s="14" t="s">
        <v>94</v>
      </c>
      <c r="D76" s="32">
        <v>2013</v>
      </c>
      <c r="E76" s="34">
        <v>15</v>
      </c>
    </row>
    <row r="77" spans="1:5" x14ac:dyDescent="0.2">
      <c r="A77" s="14" t="s">
        <v>728</v>
      </c>
      <c r="B77" s="14" t="s">
        <v>398</v>
      </c>
      <c r="C77" s="14" t="s">
        <v>729</v>
      </c>
      <c r="D77" s="32">
        <v>2013</v>
      </c>
      <c r="E77" s="34">
        <v>174</v>
      </c>
    </row>
    <row r="78" spans="1:5" x14ac:dyDescent="0.2">
      <c r="A78" s="14" t="s">
        <v>706</v>
      </c>
      <c r="B78" s="14" t="s">
        <v>398</v>
      </c>
      <c r="C78" s="14" t="s">
        <v>707</v>
      </c>
      <c r="D78" s="32">
        <v>2013</v>
      </c>
      <c r="E78" s="34">
        <v>150</v>
      </c>
    </row>
    <row r="79" spans="1:5" x14ac:dyDescent="0.2">
      <c r="A79" s="14" t="s">
        <v>87</v>
      </c>
      <c r="B79" s="14" t="s">
        <v>18</v>
      </c>
      <c r="C79" s="14" t="s">
        <v>88</v>
      </c>
      <c r="D79" s="32">
        <v>2013</v>
      </c>
      <c r="E79" s="34">
        <v>9</v>
      </c>
    </row>
    <row r="80" spans="1:5" x14ac:dyDescent="0.2">
      <c r="A80" s="14" t="s">
        <v>393</v>
      </c>
      <c r="B80" s="14" t="s">
        <v>398</v>
      </c>
      <c r="C80" s="14" t="s">
        <v>394</v>
      </c>
      <c r="D80" s="32">
        <v>2013</v>
      </c>
      <c r="E80" s="34">
        <v>112</v>
      </c>
    </row>
    <row r="81" spans="1:5" x14ac:dyDescent="0.2">
      <c r="A81" s="14" t="s">
        <v>239</v>
      </c>
      <c r="B81" s="14" t="s">
        <v>18</v>
      </c>
      <c r="C81" s="14" t="s">
        <v>240</v>
      </c>
      <c r="D81" s="32">
        <v>2013</v>
      </c>
      <c r="E81" s="34">
        <v>57</v>
      </c>
    </row>
    <row r="82" spans="1:5" x14ac:dyDescent="0.2">
      <c r="A82" s="14" t="s">
        <v>56</v>
      </c>
      <c r="B82" s="14" t="s">
        <v>61</v>
      </c>
      <c r="C82" s="14" t="s">
        <v>57</v>
      </c>
      <c r="D82" s="32">
        <v>2013</v>
      </c>
      <c r="E82" s="34">
        <v>13</v>
      </c>
    </row>
    <row r="83" spans="1:5" x14ac:dyDescent="0.2">
      <c r="A83" s="14" t="s">
        <v>576</v>
      </c>
      <c r="B83" s="14" t="s">
        <v>398</v>
      </c>
      <c r="C83" s="14" t="s">
        <v>577</v>
      </c>
      <c r="D83" s="32">
        <v>2013</v>
      </c>
      <c r="E83" s="34">
        <v>134</v>
      </c>
    </row>
    <row r="84" spans="1:5" x14ac:dyDescent="0.2">
      <c r="A84" s="14" t="s">
        <v>310</v>
      </c>
      <c r="B84" s="14" t="s">
        <v>55</v>
      </c>
      <c r="C84" s="14" t="s">
        <v>312</v>
      </c>
      <c r="D84" s="32">
        <v>2013</v>
      </c>
      <c r="E84" s="34">
        <v>53</v>
      </c>
    </row>
    <row r="85" spans="1:5" x14ac:dyDescent="0.2">
      <c r="A85" s="14" t="s">
        <v>699</v>
      </c>
      <c r="B85" s="14" t="s">
        <v>293</v>
      </c>
      <c r="C85" s="14" t="s">
        <v>700</v>
      </c>
      <c r="D85" s="32">
        <v>2013</v>
      </c>
      <c r="E85" s="34">
        <v>160</v>
      </c>
    </row>
    <row r="86" spans="1:5" x14ac:dyDescent="0.2">
      <c r="A86" s="14" t="s">
        <v>429</v>
      </c>
      <c r="B86" s="14" t="s">
        <v>137</v>
      </c>
      <c r="C86" s="14" t="s">
        <v>430</v>
      </c>
      <c r="D86" s="32">
        <v>2013</v>
      </c>
      <c r="E86" s="34">
        <v>71</v>
      </c>
    </row>
    <row r="87" spans="1:5" x14ac:dyDescent="0.2">
      <c r="A87" s="14" t="s">
        <v>438</v>
      </c>
      <c r="B87" s="14" t="s">
        <v>293</v>
      </c>
      <c r="C87" s="14" t="s">
        <v>439</v>
      </c>
      <c r="D87" s="32">
        <v>2013</v>
      </c>
      <c r="E87" s="34">
        <v>106</v>
      </c>
    </row>
    <row r="88" spans="1:5" x14ac:dyDescent="0.2">
      <c r="A88" s="14" t="s">
        <v>624</v>
      </c>
      <c r="B88" s="14" t="s">
        <v>55</v>
      </c>
      <c r="C88" s="14" t="s">
        <v>625</v>
      </c>
      <c r="D88" s="32">
        <v>2013</v>
      </c>
      <c r="E88" s="34">
        <v>143</v>
      </c>
    </row>
    <row r="89" spans="1:5" x14ac:dyDescent="0.2">
      <c r="A89" s="14" t="s">
        <v>227</v>
      </c>
      <c r="B89" s="14" t="s">
        <v>55</v>
      </c>
      <c r="C89" s="14" t="s">
        <v>228</v>
      </c>
      <c r="D89" s="32">
        <v>2013</v>
      </c>
      <c r="E89" s="34">
        <v>50</v>
      </c>
    </row>
    <row r="90" spans="1:5" x14ac:dyDescent="0.2">
      <c r="A90" s="14" t="s">
        <v>471</v>
      </c>
      <c r="B90" s="14" t="s">
        <v>398</v>
      </c>
      <c r="C90" s="14" t="s">
        <v>472</v>
      </c>
      <c r="D90" s="32">
        <v>2013</v>
      </c>
      <c r="E90" s="34">
        <v>77</v>
      </c>
    </row>
    <row r="91" spans="1:5" x14ac:dyDescent="0.2">
      <c r="A91" s="14" t="s">
        <v>762</v>
      </c>
      <c r="B91" s="14" t="s">
        <v>55</v>
      </c>
      <c r="C91" s="14" t="s">
        <v>763</v>
      </c>
      <c r="D91" s="32">
        <v>2013</v>
      </c>
      <c r="E91" s="34">
        <v>168</v>
      </c>
    </row>
    <row r="92" spans="1:5" x14ac:dyDescent="0.2">
      <c r="A92" s="14" t="s">
        <v>446</v>
      </c>
      <c r="B92" s="14" t="s">
        <v>398</v>
      </c>
      <c r="C92" s="14" t="s">
        <v>447</v>
      </c>
      <c r="D92" s="32">
        <v>2013</v>
      </c>
      <c r="E92" s="34">
        <v>101</v>
      </c>
    </row>
    <row r="93" spans="1:5" x14ac:dyDescent="0.2">
      <c r="A93" s="14" t="s">
        <v>404</v>
      </c>
      <c r="B93" s="14" t="s">
        <v>137</v>
      </c>
      <c r="C93" s="14" t="s">
        <v>405</v>
      </c>
      <c r="D93" s="32">
        <v>2013</v>
      </c>
      <c r="E93" s="34">
        <v>97</v>
      </c>
    </row>
    <row r="94" spans="1:5" x14ac:dyDescent="0.2">
      <c r="A94" s="14" t="s">
        <v>716</v>
      </c>
      <c r="B94" s="14" t="s">
        <v>398</v>
      </c>
      <c r="C94" s="14" t="s">
        <v>717</v>
      </c>
      <c r="D94" s="32">
        <v>2013</v>
      </c>
      <c r="E94" s="34">
        <v>131</v>
      </c>
    </row>
    <row r="95" spans="1:5" x14ac:dyDescent="0.2">
      <c r="A95" s="14" t="s">
        <v>150</v>
      </c>
      <c r="B95" s="14" t="s">
        <v>18</v>
      </c>
      <c r="C95" s="14" t="s">
        <v>151</v>
      </c>
      <c r="D95" s="32">
        <v>2013</v>
      </c>
      <c r="E95" s="34">
        <v>7</v>
      </c>
    </row>
    <row r="96" spans="1:5" x14ac:dyDescent="0.2">
      <c r="A96" s="14" t="s">
        <v>574</v>
      </c>
      <c r="B96" s="14" t="s">
        <v>55</v>
      </c>
      <c r="C96" s="14" t="s">
        <v>575</v>
      </c>
      <c r="D96" s="32">
        <v>2013</v>
      </c>
      <c r="E96" s="34">
        <v>162</v>
      </c>
    </row>
    <row r="97" spans="1:5" x14ac:dyDescent="0.2">
      <c r="A97" s="14" t="s">
        <v>316</v>
      </c>
      <c r="B97" s="14" t="s">
        <v>137</v>
      </c>
      <c r="C97" s="14" t="s">
        <v>317</v>
      </c>
      <c r="D97" s="32">
        <v>2013</v>
      </c>
      <c r="E97" s="34">
        <v>81</v>
      </c>
    </row>
    <row r="98" spans="1:5" x14ac:dyDescent="0.2">
      <c r="A98" s="14" t="s">
        <v>170</v>
      </c>
      <c r="B98" s="14" t="s">
        <v>18</v>
      </c>
      <c r="C98" s="14" t="s">
        <v>171</v>
      </c>
      <c r="D98" s="32">
        <v>2013</v>
      </c>
      <c r="E98" s="34">
        <v>33</v>
      </c>
    </row>
    <row r="99" spans="1:5" x14ac:dyDescent="0.2">
      <c r="A99" s="14" t="s">
        <v>104</v>
      </c>
      <c r="B99" s="14" t="s">
        <v>18</v>
      </c>
      <c r="C99" s="14" t="s">
        <v>105</v>
      </c>
      <c r="D99" s="32">
        <v>2013</v>
      </c>
      <c r="E99" s="34">
        <v>4</v>
      </c>
    </row>
    <row r="100" spans="1:5" x14ac:dyDescent="0.2">
      <c r="A100" s="14" t="s">
        <v>138</v>
      </c>
      <c r="B100" s="14" t="s">
        <v>18</v>
      </c>
      <c r="C100" s="14" t="s">
        <v>139</v>
      </c>
      <c r="D100" s="32">
        <v>2013</v>
      </c>
      <c r="E100" s="34">
        <v>39</v>
      </c>
    </row>
    <row r="101" spans="1:5" x14ac:dyDescent="0.2">
      <c r="A101" s="14" t="s">
        <v>590</v>
      </c>
      <c r="B101" s="14" t="s">
        <v>398</v>
      </c>
      <c r="C101" s="14" t="s">
        <v>591</v>
      </c>
      <c r="D101" s="32">
        <v>2013</v>
      </c>
      <c r="E101" s="34">
        <v>136</v>
      </c>
    </row>
    <row r="102" spans="1:5" x14ac:dyDescent="0.2">
      <c r="A102" s="14" t="s">
        <v>367</v>
      </c>
      <c r="B102" s="14" t="s">
        <v>293</v>
      </c>
      <c r="C102" s="14" t="s">
        <v>368</v>
      </c>
      <c r="D102" s="32">
        <v>2013</v>
      </c>
      <c r="E102" s="34">
        <v>55</v>
      </c>
    </row>
    <row r="103" spans="1:5" x14ac:dyDescent="0.2">
      <c r="A103" s="14" t="s">
        <v>266</v>
      </c>
      <c r="B103" s="14" t="s">
        <v>137</v>
      </c>
      <c r="C103" s="14" t="s">
        <v>267</v>
      </c>
      <c r="D103" s="32">
        <v>2013</v>
      </c>
      <c r="E103" s="34">
        <v>88</v>
      </c>
    </row>
    <row r="104" spans="1:5" x14ac:dyDescent="0.2">
      <c r="A104" s="14" t="s">
        <v>534</v>
      </c>
      <c r="B104" s="14" t="s">
        <v>55</v>
      </c>
      <c r="C104" s="14" t="s">
        <v>535</v>
      </c>
      <c r="D104" s="32">
        <v>2013</v>
      </c>
      <c r="E104" s="34">
        <v>103</v>
      </c>
    </row>
    <row r="105" spans="1:5" x14ac:dyDescent="0.2">
      <c r="A105" s="14" t="s">
        <v>646</v>
      </c>
      <c r="B105" s="14" t="s">
        <v>61</v>
      </c>
      <c r="C105" s="14" t="s">
        <v>647</v>
      </c>
      <c r="D105" s="32">
        <v>2013</v>
      </c>
      <c r="E105" s="34">
        <v>153</v>
      </c>
    </row>
    <row r="106" spans="1:5" x14ac:dyDescent="0.2">
      <c r="A106" s="14" t="s">
        <v>486</v>
      </c>
      <c r="B106" s="14" t="s">
        <v>18</v>
      </c>
      <c r="C106" s="14" t="s">
        <v>487</v>
      </c>
      <c r="D106" s="32">
        <v>2013</v>
      </c>
      <c r="E106" s="34">
        <v>116</v>
      </c>
    </row>
    <row r="107" spans="1:5" x14ac:dyDescent="0.2">
      <c r="A107" s="14" t="s">
        <v>512</v>
      </c>
      <c r="B107" s="14" t="s">
        <v>137</v>
      </c>
      <c r="C107" s="14" t="s">
        <v>513</v>
      </c>
      <c r="D107" s="32">
        <v>2013</v>
      </c>
      <c r="E107" s="34">
        <v>99</v>
      </c>
    </row>
    <row r="108" spans="1:5" x14ac:dyDescent="0.2">
      <c r="A108" s="14" t="s">
        <v>305</v>
      </c>
      <c r="B108" s="14" t="s">
        <v>18</v>
      </c>
      <c r="C108" s="14" t="s">
        <v>306</v>
      </c>
      <c r="D108" s="32">
        <v>2013</v>
      </c>
      <c r="E108" s="34">
        <v>45</v>
      </c>
    </row>
    <row r="109" spans="1:5" x14ac:dyDescent="0.2">
      <c r="A109" s="14" t="s">
        <v>602</v>
      </c>
      <c r="B109" s="14" t="s">
        <v>55</v>
      </c>
      <c r="C109" s="14" t="s">
        <v>603</v>
      </c>
      <c r="D109" s="32">
        <v>2013</v>
      </c>
      <c r="E109" s="34">
        <v>151</v>
      </c>
    </row>
    <row r="110" spans="1:5" x14ac:dyDescent="0.2">
      <c r="A110" s="14" t="s">
        <v>463</v>
      </c>
      <c r="B110" s="14" t="s">
        <v>18</v>
      </c>
      <c r="C110" s="14" t="s">
        <v>464</v>
      </c>
      <c r="D110" s="32">
        <v>2013</v>
      </c>
      <c r="E110" s="34">
        <v>113</v>
      </c>
    </row>
    <row r="111" spans="1:5" x14ac:dyDescent="0.2">
      <c r="A111" s="14" t="s">
        <v>330</v>
      </c>
      <c r="B111" s="14" t="s">
        <v>55</v>
      </c>
      <c r="C111" s="14" t="s">
        <v>331</v>
      </c>
      <c r="D111" s="32">
        <v>2013</v>
      </c>
      <c r="E111" s="34">
        <v>98</v>
      </c>
    </row>
    <row r="112" spans="1:5" x14ac:dyDescent="0.2">
      <c r="A112" s="14" t="s">
        <v>442</v>
      </c>
      <c r="B112" s="14" t="s">
        <v>137</v>
      </c>
      <c r="C112" s="14" t="s">
        <v>443</v>
      </c>
      <c r="D112" s="32">
        <v>2013</v>
      </c>
      <c r="E112" s="34">
        <v>73</v>
      </c>
    </row>
    <row r="113" spans="1:5" x14ac:dyDescent="0.2">
      <c r="A113" s="14" t="s">
        <v>333</v>
      </c>
      <c r="B113" s="14" t="s">
        <v>137</v>
      </c>
      <c r="C113" s="14" t="s">
        <v>334</v>
      </c>
      <c r="D113" s="32">
        <v>2013</v>
      </c>
      <c r="E113" s="34">
        <v>67</v>
      </c>
    </row>
    <row r="114" spans="1:5" x14ac:dyDescent="0.2">
      <c r="A114" s="14" t="s">
        <v>270</v>
      </c>
      <c r="B114" s="14" t="s">
        <v>137</v>
      </c>
      <c r="C114" s="14" t="s">
        <v>271</v>
      </c>
      <c r="D114" s="32">
        <v>2013</v>
      </c>
      <c r="E114" s="34">
        <v>62</v>
      </c>
    </row>
    <row r="115" spans="1:5" x14ac:dyDescent="0.2">
      <c r="A115" s="14" t="s">
        <v>302</v>
      </c>
      <c r="B115" s="14" t="s">
        <v>137</v>
      </c>
      <c r="C115" s="14" t="s">
        <v>303</v>
      </c>
      <c r="D115" s="32">
        <v>2013</v>
      </c>
      <c r="E115" s="34">
        <v>75</v>
      </c>
    </row>
    <row r="116" spans="1:5" x14ac:dyDescent="0.2">
      <c r="A116" s="14" t="s">
        <v>638</v>
      </c>
      <c r="B116" s="14" t="s">
        <v>55</v>
      </c>
      <c r="C116" s="14" t="s">
        <v>639</v>
      </c>
      <c r="D116" s="32">
        <v>2013</v>
      </c>
      <c r="E116" s="34">
        <v>145</v>
      </c>
    </row>
    <row r="117" spans="1:5" x14ac:dyDescent="0.2">
      <c r="A117" s="14" t="s">
        <v>132</v>
      </c>
      <c r="B117" s="14" t="s">
        <v>137</v>
      </c>
      <c r="C117" s="14" t="s">
        <v>133</v>
      </c>
      <c r="D117" s="32">
        <v>2013</v>
      </c>
      <c r="E117" s="34">
        <v>19</v>
      </c>
    </row>
    <row r="118" spans="1:5" x14ac:dyDescent="0.2">
      <c r="A118" s="14" t="s">
        <v>298</v>
      </c>
      <c r="B118" s="14" t="s">
        <v>137</v>
      </c>
      <c r="C118" s="14" t="s">
        <v>299</v>
      </c>
      <c r="D118" s="32">
        <v>2013</v>
      </c>
      <c r="E118" s="34">
        <v>43</v>
      </c>
    </row>
    <row r="119" spans="1:5" x14ac:dyDescent="0.2">
      <c r="A119" s="14" t="s">
        <v>532</v>
      </c>
      <c r="B119" s="14" t="s">
        <v>137</v>
      </c>
      <c r="C119" s="14" t="s">
        <v>533</v>
      </c>
      <c r="D119" s="32">
        <v>2013</v>
      </c>
      <c r="E119" s="34">
        <v>115</v>
      </c>
    </row>
    <row r="120" spans="1:5" x14ac:dyDescent="0.2">
      <c r="A120" s="14" t="s">
        <v>406</v>
      </c>
      <c r="B120" s="14" t="s">
        <v>61</v>
      </c>
      <c r="C120" s="14" t="s">
        <v>407</v>
      </c>
      <c r="D120" s="32">
        <v>2013</v>
      </c>
      <c r="E120" s="34">
        <v>78</v>
      </c>
    </row>
    <row r="121" spans="1:5" x14ac:dyDescent="0.2">
      <c r="A121" s="14" t="s">
        <v>31</v>
      </c>
      <c r="B121" s="14" t="s">
        <v>18</v>
      </c>
      <c r="C121" s="14" t="s">
        <v>32</v>
      </c>
      <c r="D121" s="32">
        <v>2013</v>
      </c>
      <c r="E121" s="34">
        <v>2</v>
      </c>
    </row>
    <row r="122" spans="1:5" x14ac:dyDescent="0.2">
      <c r="A122" s="14" t="s">
        <v>12</v>
      </c>
      <c r="B122" s="14" t="s">
        <v>18</v>
      </c>
      <c r="C122" s="14" t="s">
        <v>13</v>
      </c>
      <c r="D122" s="32">
        <v>2013</v>
      </c>
      <c r="E122" s="34">
        <v>3</v>
      </c>
    </row>
    <row r="123" spans="1:5" x14ac:dyDescent="0.2">
      <c r="A123" s="14" t="s">
        <v>476</v>
      </c>
      <c r="B123" s="14" t="s">
        <v>55</v>
      </c>
      <c r="C123" s="14" t="s">
        <v>477</v>
      </c>
      <c r="D123" s="32">
        <v>2013</v>
      </c>
      <c r="E123" s="34">
        <v>118</v>
      </c>
    </row>
    <row r="124" spans="1:5" x14ac:dyDescent="0.2">
      <c r="A124" s="14" t="s">
        <v>49</v>
      </c>
      <c r="B124" s="14" t="s">
        <v>55</v>
      </c>
      <c r="C124" s="14" t="s">
        <v>50</v>
      </c>
      <c r="D124" s="32">
        <v>2013</v>
      </c>
      <c r="E124" s="34">
        <v>8</v>
      </c>
    </row>
    <row r="125" spans="1:5" x14ac:dyDescent="0.2">
      <c r="A125" s="14" t="s">
        <v>556</v>
      </c>
      <c r="B125" s="14" t="s">
        <v>398</v>
      </c>
      <c r="C125" s="14" t="s">
        <v>557</v>
      </c>
      <c r="D125" s="32">
        <v>2013</v>
      </c>
      <c r="E125" s="34">
        <v>141</v>
      </c>
    </row>
    <row r="126" spans="1:5" x14ac:dyDescent="0.2">
      <c r="A126" s="14" t="s">
        <v>611</v>
      </c>
      <c r="B126" s="14" t="s">
        <v>55</v>
      </c>
      <c r="C126" s="14" t="s">
        <v>612</v>
      </c>
      <c r="D126" s="32">
        <v>2013</v>
      </c>
      <c r="E126" s="34">
        <v>159</v>
      </c>
    </row>
    <row r="127" spans="1:5" x14ac:dyDescent="0.2">
      <c r="A127" s="14" t="s">
        <v>410</v>
      </c>
      <c r="B127" s="14" t="s">
        <v>61</v>
      </c>
      <c r="C127" s="14" t="s">
        <v>411</v>
      </c>
      <c r="D127" s="32">
        <v>2013</v>
      </c>
      <c r="E127" s="34">
        <v>111</v>
      </c>
    </row>
    <row r="128" spans="1:5" x14ac:dyDescent="0.2">
      <c r="A128" s="14" t="s">
        <v>399</v>
      </c>
      <c r="B128" s="14" t="s">
        <v>61</v>
      </c>
      <c r="C128" s="14" t="s">
        <v>400</v>
      </c>
      <c r="D128" s="32">
        <v>2013</v>
      </c>
      <c r="E128" s="34">
        <v>105</v>
      </c>
    </row>
    <row r="129" spans="1:5" x14ac:dyDescent="0.2">
      <c r="A129" s="14" t="s">
        <v>582</v>
      </c>
      <c r="B129" s="14" t="s">
        <v>55</v>
      </c>
      <c r="C129" s="14" t="s">
        <v>583</v>
      </c>
      <c r="D129" s="32">
        <v>2013</v>
      </c>
      <c r="E129" s="34">
        <v>147</v>
      </c>
    </row>
    <row r="130" spans="1:5" x14ac:dyDescent="0.2">
      <c r="A130" s="14" t="s">
        <v>262</v>
      </c>
      <c r="B130" s="14" t="s">
        <v>55</v>
      </c>
      <c r="C130" s="14" t="s">
        <v>263</v>
      </c>
      <c r="D130" s="32">
        <v>2013</v>
      </c>
      <c r="E130" s="34">
        <v>41</v>
      </c>
    </row>
    <row r="131" spans="1:5" x14ac:dyDescent="0.2">
      <c r="A131" s="14" t="s">
        <v>278</v>
      </c>
      <c r="B131" s="14" t="s">
        <v>18</v>
      </c>
      <c r="C131" s="14" t="s">
        <v>279</v>
      </c>
      <c r="D131" s="32">
        <v>2013</v>
      </c>
      <c r="E131" s="34">
        <v>22</v>
      </c>
    </row>
    <row r="132" spans="1:5" x14ac:dyDescent="0.2">
      <c r="A132" s="14" t="s">
        <v>805</v>
      </c>
      <c r="B132" s="14" t="s">
        <v>55</v>
      </c>
      <c r="C132" s="14" t="s">
        <v>806</v>
      </c>
      <c r="D132" s="32">
        <v>2013</v>
      </c>
      <c r="E132" s="34">
        <v>178</v>
      </c>
    </row>
    <row r="133" spans="1:5" x14ac:dyDescent="0.2">
      <c r="A133" s="14" t="s">
        <v>77</v>
      </c>
      <c r="B133" s="14" t="s">
        <v>18</v>
      </c>
      <c r="C133" s="14" t="s">
        <v>78</v>
      </c>
      <c r="D133" s="32">
        <v>2013</v>
      </c>
      <c r="E133" s="34">
        <v>28</v>
      </c>
    </row>
    <row r="134" spans="1:5" x14ac:dyDescent="0.2">
      <c r="A134" s="14" t="s">
        <v>479</v>
      </c>
      <c r="B134" s="14" t="s">
        <v>61</v>
      </c>
      <c r="C134" s="14" t="s">
        <v>480</v>
      </c>
      <c r="D134" s="32">
        <v>2013</v>
      </c>
      <c r="E134" s="34">
        <v>91</v>
      </c>
    </row>
    <row r="135" spans="1:5" x14ac:dyDescent="0.2">
      <c r="A135" s="14" t="s">
        <v>587</v>
      </c>
      <c r="B135" s="14" t="s">
        <v>398</v>
      </c>
      <c r="C135" s="14" t="s">
        <v>588</v>
      </c>
      <c r="D135" s="32">
        <v>2013</v>
      </c>
      <c r="E135" s="34">
        <v>146</v>
      </c>
    </row>
    <row r="136" spans="1:5" x14ac:dyDescent="0.2">
      <c r="A136" s="14" t="s">
        <v>550</v>
      </c>
      <c r="B136" s="14" t="s">
        <v>398</v>
      </c>
      <c r="C136" s="14" t="s">
        <v>551</v>
      </c>
      <c r="D136" s="32">
        <v>2013</v>
      </c>
      <c r="E136" s="34">
        <v>110</v>
      </c>
    </row>
    <row r="137" spans="1:5" x14ac:dyDescent="0.2">
      <c r="A137" s="14" t="s">
        <v>231</v>
      </c>
      <c r="B137" s="14" t="s">
        <v>18</v>
      </c>
      <c r="C137" s="14" t="s">
        <v>232</v>
      </c>
      <c r="D137" s="32">
        <v>2013</v>
      </c>
      <c r="E137" s="34">
        <v>42</v>
      </c>
    </row>
    <row r="138" spans="1:5" x14ac:dyDescent="0.2">
      <c r="A138" s="14" t="s">
        <v>650</v>
      </c>
      <c r="B138" s="14" t="s">
        <v>293</v>
      </c>
      <c r="C138" s="14" t="s">
        <v>651</v>
      </c>
      <c r="D138" s="32">
        <v>2013</v>
      </c>
      <c r="E138" s="34">
        <v>148</v>
      </c>
    </row>
    <row r="139" spans="1:5" x14ac:dyDescent="0.2">
      <c r="A139" s="14" t="s">
        <v>688</v>
      </c>
      <c r="B139" s="14" t="s">
        <v>137</v>
      </c>
      <c r="C139" s="14" t="s">
        <v>689</v>
      </c>
      <c r="D139" s="32">
        <v>2013</v>
      </c>
      <c r="E139" s="34">
        <v>161</v>
      </c>
    </row>
    <row r="140" spans="1:5" x14ac:dyDescent="0.2">
      <c r="A140" s="14" t="s">
        <v>754</v>
      </c>
      <c r="B140" s="14" t="s">
        <v>398</v>
      </c>
      <c r="C140" s="14" t="s">
        <v>756</v>
      </c>
      <c r="D140" s="32">
        <v>2013</v>
      </c>
      <c r="E140" s="34">
        <v>163</v>
      </c>
    </row>
    <row r="141" spans="1:5" x14ac:dyDescent="0.2">
      <c r="A141" s="14" t="s">
        <v>778</v>
      </c>
      <c r="B141" s="14" t="s">
        <v>137</v>
      </c>
      <c r="C141" s="14" t="s">
        <v>779</v>
      </c>
      <c r="D141" s="32">
        <v>2013</v>
      </c>
      <c r="E141" s="34">
        <v>170</v>
      </c>
    </row>
    <row r="142" spans="1:5" x14ac:dyDescent="0.2">
      <c r="A142" s="14" t="s">
        <v>254</v>
      </c>
      <c r="B142" s="14" t="s">
        <v>137</v>
      </c>
      <c r="C142" s="14" t="s">
        <v>255</v>
      </c>
      <c r="D142" s="32">
        <v>2013</v>
      </c>
      <c r="E142" s="34">
        <v>59</v>
      </c>
    </row>
    <row r="143" spans="1:5" x14ac:dyDescent="0.2">
      <c r="A143" s="14" t="s">
        <v>666</v>
      </c>
      <c r="B143" s="14" t="s">
        <v>55</v>
      </c>
      <c r="C143" s="14" t="s">
        <v>667</v>
      </c>
      <c r="D143" s="32">
        <v>2013</v>
      </c>
      <c r="E143" s="34">
        <v>149</v>
      </c>
    </row>
    <row r="144" spans="1:5" x14ac:dyDescent="0.2">
      <c r="A144" s="14" t="s">
        <v>358</v>
      </c>
      <c r="B144" s="14" t="s">
        <v>137</v>
      </c>
      <c r="C144" s="14" t="s">
        <v>360</v>
      </c>
      <c r="D144" s="32">
        <v>2013</v>
      </c>
      <c r="E144" s="34">
        <v>61</v>
      </c>
    </row>
    <row r="145" spans="1:5" x14ac:dyDescent="0.2">
      <c r="A145" s="14" t="s">
        <v>308</v>
      </c>
      <c r="B145" s="14" t="s">
        <v>61</v>
      </c>
      <c r="C145" s="14" t="s">
        <v>309</v>
      </c>
      <c r="D145" s="32">
        <v>2013</v>
      </c>
      <c r="E145" s="34">
        <v>38</v>
      </c>
    </row>
    <row r="146" spans="1:5" x14ac:dyDescent="0.2">
      <c r="A146" s="14" t="s">
        <v>749</v>
      </c>
      <c r="B146" s="14" t="s">
        <v>137</v>
      </c>
      <c r="C146" s="14" t="s">
        <v>752</v>
      </c>
      <c r="D146" s="32">
        <v>2013</v>
      </c>
      <c r="E146" s="34">
        <v>175</v>
      </c>
    </row>
    <row r="147" spans="1:5" x14ac:dyDescent="0.2">
      <c r="A147" s="14" t="s">
        <v>347</v>
      </c>
      <c r="B147" s="14" t="s">
        <v>18</v>
      </c>
      <c r="C147" s="14" t="s">
        <v>348</v>
      </c>
      <c r="D147" s="32">
        <v>2013</v>
      </c>
      <c r="E147" s="34">
        <v>63</v>
      </c>
    </row>
    <row r="148" spans="1:5" x14ac:dyDescent="0.2">
      <c r="A148" s="14" t="s">
        <v>632</v>
      </c>
      <c r="B148" s="14" t="s">
        <v>137</v>
      </c>
      <c r="C148" s="14" t="s">
        <v>633</v>
      </c>
      <c r="D148" s="32">
        <v>2013</v>
      </c>
      <c r="E148" s="34">
        <v>124</v>
      </c>
    </row>
    <row r="149" spans="1:5" x14ac:dyDescent="0.2">
      <c r="A149" s="14" t="s">
        <v>118</v>
      </c>
      <c r="B149" s="14" t="s">
        <v>61</v>
      </c>
      <c r="C149" s="14" t="s">
        <v>119</v>
      </c>
      <c r="D149" s="32">
        <v>2013</v>
      </c>
      <c r="E149" s="34">
        <v>31</v>
      </c>
    </row>
    <row r="150" spans="1:5" x14ac:dyDescent="0.2">
      <c r="A150" s="14" t="s">
        <v>193</v>
      </c>
      <c r="B150" s="14" t="s">
        <v>18</v>
      </c>
      <c r="C150" s="14" t="s">
        <v>194</v>
      </c>
      <c r="D150" s="32">
        <v>2013</v>
      </c>
      <c r="E150" s="34">
        <v>23</v>
      </c>
    </row>
    <row r="151" spans="1:5" x14ac:dyDescent="0.2">
      <c r="A151" s="14" t="s">
        <v>197</v>
      </c>
      <c r="B151" s="14" t="s">
        <v>18</v>
      </c>
      <c r="C151" s="14" t="s">
        <v>198</v>
      </c>
      <c r="D151" s="32">
        <v>2013</v>
      </c>
      <c r="E151" s="34">
        <v>35</v>
      </c>
    </row>
    <row r="152" spans="1:5" x14ac:dyDescent="0.2">
      <c r="A152" s="14" t="s">
        <v>25</v>
      </c>
      <c r="B152" s="14" t="s">
        <v>18</v>
      </c>
      <c r="C152" s="14" t="s">
        <v>26</v>
      </c>
      <c r="D152" s="32">
        <v>2013</v>
      </c>
      <c r="E152" s="34">
        <v>10</v>
      </c>
    </row>
    <row r="153" spans="1:5" x14ac:dyDescent="0.2">
      <c r="A153" s="14" t="s">
        <v>670</v>
      </c>
      <c r="B153" s="14" t="s">
        <v>137</v>
      </c>
      <c r="C153" s="14" t="s">
        <v>671</v>
      </c>
      <c r="D153" s="32">
        <v>2013</v>
      </c>
      <c r="E153" s="34">
        <v>155</v>
      </c>
    </row>
    <row r="154" spans="1:5" x14ac:dyDescent="0.2">
      <c r="A154" s="14" t="s">
        <v>387</v>
      </c>
      <c r="B154" s="14" t="s">
        <v>137</v>
      </c>
      <c r="C154" s="14" t="s">
        <v>388</v>
      </c>
      <c r="D154" s="32">
        <v>2013</v>
      </c>
      <c r="E154" s="34">
        <v>93</v>
      </c>
    </row>
    <row r="155" spans="1:5" x14ac:dyDescent="0.2">
      <c r="A155" s="14" t="s">
        <v>790</v>
      </c>
      <c r="B155" s="14" t="s">
        <v>398</v>
      </c>
      <c r="C155" s="14" t="s">
        <v>791</v>
      </c>
      <c r="D155" s="32">
        <v>2013</v>
      </c>
      <c r="E155" s="34">
        <v>176</v>
      </c>
    </row>
    <row r="156" spans="1:5" x14ac:dyDescent="0.2">
      <c r="A156" s="14" t="s">
        <v>544</v>
      </c>
      <c r="B156" s="14" t="s">
        <v>137</v>
      </c>
      <c r="C156" s="14" t="s">
        <v>545</v>
      </c>
      <c r="D156" s="32">
        <v>2013</v>
      </c>
      <c r="E156" s="34">
        <v>121</v>
      </c>
    </row>
    <row r="157" spans="1:5" x14ac:dyDescent="0.2">
      <c r="A157" s="14" t="s">
        <v>389</v>
      </c>
      <c r="B157" s="14" t="s">
        <v>137</v>
      </c>
      <c r="C157" s="14" t="s">
        <v>390</v>
      </c>
      <c r="D157" s="32">
        <v>2013</v>
      </c>
      <c r="E157" s="34">
        <v>83</v>
      </c>
    </row>
    <row r="158" spans="1:5" x14ac:dyDescent="0.2">
      <c r="A158" s="14" t="s">
        <v>616</v>
      </c>
      <c r="B158" s="14" t="s">
        <v>55</v>
      </c>
      <c r="C158" s="14" t="s">
        <v>617</v>
      </c>
      <c r="D158" s="32">
        <v>2013</v>
      </c>
      <c r="E158" s="34">
        <v>135</v>
      </c>
    </row>
    <row r="159" spans="1:5" x14ac:dyDescent="0.2">
      <c r="A159" s="14" t="s">
        <v>654</v>
      </c>
      <c r="B159" s="14" t="s">
        <v>293</v>
      </c>
      <c r="C159" s="14" t="s">
        <v>655</v>
      </c>
      <c r="D159" s="32">
        <v>2013</v>
      </c>
      <c r="E159" s="34">
        <v>123</v>
      </c>
    </row>
    <row r="160" spans="1:5" x14ac:dyDescent="0.2">
      <c r="A160" s="14" t="s">
        <v>794</v>
      </c>
      <c r="B160" s="14" t="s">
        <v>293</v>
      </c>
      <c r="C160" s="14" t="s">
        <v>795</v>
      </c>
      <c r="D160" s="32">
        <v>2013</v>
      </c>
      <c r="E160" s="34">
        <v>177</v>
      </c>
    </row>
    <row r="161" spans="1:5" x14ac:dyDescent="0.2">
      <c r="A161" s="14" t="s">
        <v>425</v>
      </c>
      <c r="B161" s="14" t="s">
        <v>55</v>
      </c>
      <c r="C161" s="14" t="s">
        <v>426</v>
      </c>
      <c r="D161" s="32">
        <v>2013</v>
      </c>
      <c r="E161" s="34">
        <v>90</v>
      </c>
    </row>
    <row r="162" spans="1:5" x14ac:dyDescent="0.2">
      <c r="A162" s="14" t="s">
        <v>257</v>
      </c>
      <c r="B162" s="14" t="s">
        <v>55</v>
      </c>
      <c r="C162" s="14" t="s">
        <v>258</v>
      </c>
      <c r="D162" s="32">
        <v>2013</v>
      </c>
      <c r="E162" s="34">
        <v>66</v>
      </c>
    </row>
    <row r="163" spans="1:5" x14ac:dyDescent="0.2">
      <c r="A163" s="14" t="s">
        <v>213</v>
      </c>
      <c r="B163" s="14" t="s">
        <v>61</v>
      </c>
      <c r="C163" s="14" t="s">
        <v>214</v>
      </c>
      <c r="D163" s="32">
        <v>2013</v>
      </c>
      <c r="E163" s="34">
        <v>44</v>
      </c>
    </row>
    <row r="164" spans="1:5" x14ac:dyDescent="0.2">
      <c r="A164" s="14" t="s">
        <v>432</v>
      </c>
      <c r="B164" s="14" t="s">
        <v>398</v>
      </c>
      <c r="C164" s="14" t="s">
        <v>433</v>
      </c>
      <c r="D164" s="32">
        <v>2013</v>
      </c>
      <c r="E164" s="34">
        <v>138</v>
      </c>
    </row>
    <row r="165" spans="1:5" x14ac:dyDescent="0.2">
      <c r="A165" s="14" t="s">
        <v>693</v>
      </c>
      <c r="B165" s="14" t="s">
        <v>293</v>
      </c>
      <c r="C165" s="14" t="s">
        <v>694</v>
      </c>
      <c r="D165" s="32">
        <v>2013</v>
      </c>
      <c r="E165" s="34">
        <v>154</v>
      </c>
    </row>
    <row r="166" spans="1:5" x14ac:dyDescent="0.2">
      <c r="A166" s="14" t="s">
        <v>223</v>
      </c>
      <c r="B166" s="14" t="s">
        <v>55</v>
      </c>
      <c r="C166" s="14" t="s">
        <v>224</v>
      </c>
      <c r="D166" s="32">
        <v>2013</v>
      </c>
      <c r="E166" s="34">
        <v>47</v>
      </c>
    </row>
    <row r="167" spans="1:5" x14ac:dyDescent="0.2">
      <c r="A167" s="14" t="s">
        <v>418</v>
      </c>
      <c r="B167" s="14" t="s">
        <v>137</v>
      </c>
      <c r="C167" s="14" t="s">
        <v>419</v>
      </c>
      <c r="D167" s="32">
        <v>2013</v>
      </c>
      <c r="E167" s="34">
        <v>70</v>
      </c>
    </row>
    <row r="168" spans="1:5" x14ac:dyDescent="0.2">
      <c r="A168" s="14" t="s">
        <v>522</v>
      </c>
      <c r="B168" s="14" t="s">
        <v>137</v>
      </c>
      <c r="C168" s="14" t="s">
        <v>523</v>
      </c>
      <c r="D168" s="32">
        <v>2013</v>
      </c>
      <c r="E168" s="34">
        <v>104</v>
      </c>
    </row>
    <row r="169" spans="1:5" x14ac:dyDescent="0.2">
      <c r="A169" s="14" t="s">
        <v>452</v>
      </c>
      <c r="B169" s="14" t="s">
        <v>293</v>
      </c>
      <c r="C169" s="14" t="s">
        <v>453</v>
      </c>
      <c r="D169" s="32">
        <v>2013</v>
      </c>
      <c r="E169" s="34">
        <v>126</v>
      </c>
    </row>
    <row r="170" spans="1:5" x14ac:dyDescent="0.2">
      <c r="A170" s="14" t="s">
        <v>114</v>
      </c>
      <c r="B170" s="14" t="s">
        <v>61</v>
      </c>
      <c r="C170" s="14" t="s">
        <v>115</v>
      </c>
      <c r="D170" s="32">
        <v>2013</v>
      </c>
      <c r="E170" s="34">
        <v>27</v>
      </c>
    </row>
    <row r="171" spans="1:5" x14ac:dyDescent="0.2">
      <c r="A171" s="14" t="s">
        <v>235</v>
      </c>
      <c r="B171" s="14" t="s">
        <v>61</v>
      </c>
      <c r="C171" s="14" t="s">
        <v>236</v>
      </c>
      <c r="D171" s="32">
        <v>2013</v>
      </c>
      <c r="E171" s="34">
        <v>32</v>
      </c>
    </row>
    <row r="172" spans="1:5" x14ac:dyDescent="0.2">
      <c r="A172" s="14" t="s">
        <v>733</v>
      </c>
      <c r="B172" s="14" t="s">
        <v>293</v>
      </c>
      <c r="C172" s="14" t="s">
        <v>735</v>
      </c>
      <c r="D172" s="32">
        <v>2013</v>
      </c>
      <c r="E172" s="34">
        <v>164</v>
      </c>
    </row>
    <row r="173" spans="1:5" x14ac:dyDescent="0.2">
      <c r="A173" s="14" t="s">
        <v>630</v>
      </c>
      <c r="B173" s="14" t="s">
        <v>61</v>
      </c>
      <c r="C173" s="14" t="s">
        <v>631</v>
      </c>
      <c r="D173" s="32">
        <v>2013</v>
      </c>
      <c r="E173" s="34">
        <v>117</v>
      </c>
    </row>
    <row r="174" spans="1:5" x14ac:dyDescent="0.2">
      <c r="A174" s="14" t="s">
        <v>782</v>
      </c>
      <c r="B174" s="14" t="s">
        <v>55</v>
      </c>
      <c r="C174" s="14" t="s">
        <v>784</v>
      </c>
      <c r="D174" s="32">
        <v>2013</v>
      </c>
      <c r="E174" s="34">
        <v>172</v>
      </c>
    </row>
    <row r="175" spans="1:5" x14ac:dyDescent="0.2">
      <c r="A175" s="14" t="s">
        <v>128</v>
      </c>
      <c r="B175" s="14" t="s">
        <v>55</v>
      </c>
      <c r="C175" s="14" t="s">
        <v>129</v>
      </c>
      <c r="D175" s="32">
        <v>2013</v>
      </c>
      <c r="E175" s="34">
        <v>48</v>
      </c>
    </row>
    <row r="176" spans="1:5" x14ac:dyDescent="0.2">
      <c r="A176" s="14" t="s">
        <v>205</v>
      </c>
      <c r="B176" s="14" t="s">
        <v>61</v>
      </c>
      <c r="C176" s="14" t="s">
        <v>206</v>
      </c>
      <c r="D176" s="32">
        <v>2013</v>
      </c>
      <c r="E176" s="34">
        <v>34</v>
      </c>
    </row>
    <row r="177" spans="1:5" x14ac:dyDescent="0.2">
      <c r="A177" s="14" t="s">
        <v>354</v>
      </c>
      <c r="B177" s="14" t="s">
        <v>18</v>
      </c>
      <c r="C177" s="14" t="s">
        <v>355</v>
      </c>
      <c r="D177" s="32">
        <v>2013</v>
      </c>
      <c r="E177" s="34">
        <v>85</v>
      </c>
    </row>
    <row r="178" spans="1:5" x14ac:dyDescent="0.2">
      <c r="A178" s="14" t="s">
        <v>744</v>
      </c>
      <c r="B178" s="14" t="s">
        <v>398</v>
      </c>
      <c r="C178" s="14" t="s">
        <v>747</v>
      </c>
      <c r="D178" s="32">
        <v>2013</v>
      </c>
      <c r="E178" s="34">
        <v>169</v>
      </c>
    </row>
    <row r="179" spans="1:5" x14ac:dyDescent="0.2">
      <c r="A179" s="14" t="s">
        <v>176</v>
      </c>
      <c r="B179" s="14" t="s">
        <v>137</v>
      </c>
      <c r="C179" s="14" t="s">
        <v>177</v>
      </c>
      <c r="D179" s="32">
        <v>2013</v>
      </c>
      <c r="E179" s="34">
        <v>52</v>
      </c>
    </row>
    <row r="180" spans="1:5" x14ac:dyDescent="0.2">
      <c r="A180" s="14" t="s">
        <v>504</v>
      </c>
      <c r="B180" s="14" t="s">
        <v>137</v>
      </c>
      <c r="C180" s="14" t="s">
        <v>507</v>
      </c>
      <c r="D180" s="32">
        <v>2013</v>
      </c>
      <c r="E180" s="34">
        <v>72</v>
      </c>
    </row>
    <row r="181" spans="1:5" x14ac:dyDescent="0.2">
      <c r="A181" s="14" t="s">
        <v>553</v>
      </c>
      <c r="B181" s="14" t="s">
        <v>137</v>
      </c>
      <c r="C181" s="14" t="s">
        <v>554</v>
      </c>
      <c r="D181" s="32">
        <v>2013</v>
      </c>
      <c r="E181" s="34">
        <v>133</v>
      </c>
    </row>
    <row r="182" spans="1:5" x14ac:dyDescent="0.2">
      <c r="A182" s="14" t="s">
        <v>527</v>
      </c>
      <c r="B182" s="14" t="s">
        <v>55</v>
      </c>
      <c r="C182" s="14" t="s">
        <v>528</v>
      </c>
      <c r="D182" s="32">
        <v>2014</v>
      </c>
      <c r="E182" s="34">
        <v>128</v>
      </c>
    </row>
    <row r="183" spans="1:5" x14ac:dyDescent="0.2">
      <c r="A183" s="14" t="s">
        <v>539</v>
      </c>
      <c r="B183" s="14" t="s">
        <v>137</v>
      </c>
      <c r="C183" s="14" t="s">
        <v>540</v>
      </c>
      <c r="D183" s="32">
        <v>2014</v>
      </c>
      <c r="E183" s="34">
        <v>124</v>
      </c>
    </row>
    <row r="184" spans="1:5" x14ac:dyDescent="0.2">
      <c r="A184" s="14" t="s">
        <v>344</v>
      </c>
      <c r="B184" s="14" t="s">
        <v>18</v>
      </c>
      <c r="C184" s="14" t="s">
        <v>345</v>
      </c>
      <c r="D184" s="32">
        <v>2014</v>
      </c>
      <c r="E184" s="34">
        <v>85</v>
      </c>
    </row>
    <row r="185" spans="1:5" x14ac:dyDescent="0.2">
      <c r="A185" s="14" t="s">
        <v>207</v>
      </c>
      <c r="B185" s="14" t="s">
        <v>18</v>
      </c>
      <c r="C185" s="14" t="s">
        <v>208</v>
      </c>
      <c r="D185" s="32">
        <v>2014</v>
      </c>
      <c r="E185" s="34">
        <v>5</v>
      </c>
    </row>
    <row r="186" spans="1:5" x14ac:dyDescent="0.2">
      <c r="A186" s="14" t="s">
        <v>559</v>
      </c>
      <c r="B186" s="14" t="s">
        <v>398</v>
      </c>
      <c r="C186" s="14" t="s">
        <v>560</v>
      </c>
      <c r="D186" s="32">
        <v>2014</v>
      </c>
      <c r="E186" s="34">
        <v>118</v>
      </c>
    </row>
    <row r="187" spans="1:5" x14ac:dyDescent="0.2">
      <c r="A187" s="14" t="s">
        <v>259</v>
      </c>
      <c r="B187" s="14" t="s">
        <v>61</v>
      </c>
      <c r="C187" s="14" t="s">
        <v>260</v>
      </c>
      <c r="D187" s="32">
        <v>2014</v>
      </c>
      <c r="E187" s="34">
        <v>55</v>
      </c>
    </row>
    <row r="188" spans="1:5" x14ac:dyDescent="0.2">
      <c r="A188" s="14" t="s">
        <v>362</v>
      </c>
      <c r="B188" s="14" t="s">
        <v>293</v>
      </c>
      <c r="C188" s="14" t="s">
        <v>364</v>
      </c>
      <c r="D188" s="32">
        <v>2014</v>
      </c>
      <c r="E188" s="34">
        <v>78</v>
      </c>
    </row>
    <row r="189" spans="1:5" x14ac:dyDescent="0.2">
      <c r="A189" s="14" t="s">
        <v>123</v>
      </c>
      <c r="B189" s="14" t="s">
        <v>55</v>
      </c>
      <c r="C189" s="14" t="s">
        <v>124</v>
      </c>
      <c r="D189" s="32">
        <v>2014</v>
      </c>
      <c r="E189" s="34">
        <v>28</v>
      </c>
    </row>
    <row r="190" spans="1:5" x14ac:dyDescent="0.2">
      <c r="A190" s="14" t="s">
        <v>99</v>
      </c>
      <c r="B190" s="14" t="s">
        <v>18</v>
      </c>
      <c r="C190" s="14" t="s">
        <v>100</v>
      </c>
      <c r="D190" s="32">
        <v>2014</v>
      </c>
      <c r="E190" s="34">
        <v>12</v>
      </c>
    </row>
    <row r="191" spans="1:5" x14ac:dyDescent="0.2">
      <c r="A191" s="14" t="s">
        <v>722</v>
      </c>
      <c r="B191" s="14" t="s">
        <v>293</v>
      </c>
      <c r="C191" s="14" t="s">
        <v>723</v>
      </c>
      <c r="D191" s="32">
        <v>2014</v>
      </c>
      <c r="E191" s="34">
        <v>160</v>
      </c>
    </row>
    <row r="192" spans="1:5" x14ac:dyDescent="0.2">
      <c r="A192" s="14" t="s">
        <v>704</v>
      </c>
      <c r="B192" s="14" t="s">
        <v>137</v>
      </c>
      <c r="C192" s="14" t="s">
        <v>705</v>
      </c>
      <c r="D192" s="32">
        <v>2014</v>
      </c>
      <c r="E192" s="34">
        <v>142</v>
      </c>
    </row>
    <row r="193" spans="1:5" x14ac:dyDescent="0.2">
      <c r="A193" s="14" t="s">
        <v>62</v>
      </c>
      <c r="B193" s="14" t="s">
        <v>18</v>
      </c>
      <c r="C193" s="14" t="s">
        <v>63</v>
      </c>
      <c r="D193" s="32">
        <v>2014</v>
      </c>
      <c r="E193" s="34">
        <v>23</v>
      </c>
    </row>
    <row r="194" spans="1:5" x14ac:dyDescent="0.2">
      <c r="A194" s="14" t="s">
        <v>382</v>
      </c>
      <c r="B194" s="14" t="s">
        <v>137</v>
      </c>
      <c r="C194" s="14" t="s">
        <v>383</v>
      </c>
      <c r="D194" s="32">
        <v>2014</v>
      </c>
      <c r="E194" s="34">
        <v>75</v>
      </c>
    </row>
    <row r="195" spans="1:5" x14ac:dyDescent="0.2">
      <c r="A195" s="14" t="s">
        <v>221</v>
      </c>
      <c r="B195" s="14" t="s">
        <v>137</v>
      </c>
      <c r="C195" s="14" t="s">
        <v>222</v>
      </c>
      <c r="D195" s="32">
        <v>2014</v>
      </c>
      <c r="E195" s="34">
        <v>52</v>
      </c>
    </row>
    <row r="196" spans="1:5" x14ac:dyDescent="0.2">
      <c r="A196" s="14" t="s">
        <v>642</v>
      </c>
      <c r="B196" s="14" t="s">
        <v>55</v>
      </c>
      <c r="C196" s="14" t="s">
        <v>643</v>
      </c>
      <c r="D196" s="32">
        <v>2014</v>
      </c>
      <c r="E196" s="34">
        <v>146</v>
      </c>
    </row>
    <row r="197" spans="1:5" x14ac:dyDescent="0.2">
      <c r="A197" s="14" t="s">
        <v>497</v>
      </c>
      <c r="B197" s="14" t="s">
        <v>18</v>
      </c>
      <c r="C197" s="14" t="s">
        <v>498</v>
      </c>
      <c r="D197" s="32">
        <v>2014</v>
      </c>
      <c r="E197" s="34">
        <v>100</v>
      </c>
    </row>
    <row r="198" spans="1:5" x14ac:dyDescent="0.2">
      <c r="A198" s="14" t="s">
        <v>740</v>
      </c>
      <c r="B198" s="14" t="s">
        <v>398</v>
      </c>
      <c r="C198" s="14" t="s">
        <v>741</v>
      </c>
      <c r="D198" s="32">
        <v>2014</v>
      </c>
      <c r="E198" s="34">
        <v>163</v>
      </c>
    </row>
    <row r="199" spans="1:5" x14ac:dyDescent="0.2">
      <c r="A199" s="14" t="s">
        <v>294</v>
      </c>
      <c r="B199" s="14" t="s">
        <v>18</v>
      </c>
      <c r="C199" s="14" t="s">
        <v>295</v>
      </c>
      <c r="D199" s="32">
        <v>2014</v>
      </c>
      <c r="E199" s="34">
        <v>66</v>
      </c>
    </row>
    <row r="200" spans="1:5" x14ac:dyDescent="0.2">
      <c r="A200" s="14" t="s">
        <v>684</v>
      </c>
      <c r="B200" s="14" t="s">
        <v>293</v>
      </c>
      <c r="C200" s="14" t="s">
        <v>685</v>
      </c>
      <c r="D200" s="32">
        <v>2014</v>
      </c>
      <c r="E200" s="34">
        <v>157</v>
      </c>
    </row>
    <row r="201" spans="1:5" x14ac:dyDescent="0.2">
      <c r="A201" s="14" t="s">
        <v>243</v>
      </c>
      <c r="B201" s="14" t="s">
        <v>61</v>
      </c>
      <c r="C201" s="14" t="s">
        <v>244</v>
      </c>
      <c r="D201" s="32">
        <v>2014</v>
      </c>
      <c r="E201" s="34">
        <v>29</v>
      </c>
    </row>
    <row r="202" spans="1:5" x14ac:dyDescent="0.2">
      <c r="A202" s="14" t="s">
        <v>492</v>
      </c>
      <c r="B202" s="14" t="s">
        <v>61</v>
      </c>
      <c r="C202" s="14" t="s">
        <v>493</v>
      </c>
      <c r="D202" s="32">
        <v>2014</v>
      </c>
      <c r="E202" s="34">
        <v>94</v>
      </c>
    </row>
    <row r="203" spans="1:5" x14ac:dyDescent="0.2">
      <c r="A203" s="14" t="s">
        <v>457</v>
      </c>
      <c r="B203" s="14" t="s">
        <v>61</v>
      </c>
      <c r="C203" s="14" t="s">
        <v>458</v>
      </c>
      <c r="D203" s="32">
        <v>2014</v>
      </c>
      <c r="E203" s="34">
        <v>111</v>
      </c>
    </row>
    <row r="204" spans="1:5" x14ac:dyDescent="0.2">
      <c r="A204" s="14" t="s">
        <v>673</v>
      </c>
      <c r="B204" s="14" t="s">
        <v>55</v>
      </c>
      <c r="C204" s="14" t="s">
        <v>675</v>
      </c>
      <c r="D204" s="32">
        <v>2014</v>
      </c>
      <c r="E204" s="34">
        <v>117</v>
      </c>
    </row>
    <row r="205" spans="1:5" x14ac:dyDescent="0.2">
      <c r="A205" s="14" t="s">
        <v>421</v>
      </c>
      <c r="B205" s="14" t="s">
        <v>55</v>
      </c>
      <c r="C205" s="14" t="s">
        <v>422</v>
      </c>
      <c r="D205" s="32">
        <v>2014</v>
      </c>
      <c r="E205" s="34">
        <v>92</v>
      </c>
    </row>
    <row r="206" spans="1:5" x14ac:dyDescent="0.2">
      <c r="A206" s="14" t="s">
        <v>247</v>
      </c>
      <c r="B206" s="14" t="s">
        <v>137</v>
      </c>
      <c r="C206" s="14" t="s">
        <v>248</v>
      </c>
      <c r="D206" s="32">
        <v>2014</v>
      </c>
      <c r="E206" s="34">
        <v>41</v>
      </c>
    </row>
    <row r="207" spans="1:5" x14ac:dyDescent="0.2">
      <c r="A207" s="14" t="s">
        <v>500</v>
      </c>
      <c r="B207" s="14" t="s">
        <v>137</v>
      </c>
      <c r="C207" s="14" t="s">
        <v>501</v>
      </c>
      <c r="D207" s="32">
        <v>2014</v>
      </c>
      <c r="E207" s="34">
        <v>109</v>
      </c>
    </row>
    <row r="208" spans="1:5" x14ac:dyDescent="0.2">
      <c r="A208" s="14" t="s">
        <v>109</v>
      </c>
      <c r="B208" s="14" t="s">
        <v>61</v>
      </c>
      <c r="C208" s="14" t="s">
        <v>110</v>
      </c>
      <c r="D208" s="32">
        <v>2014</v>
      </c>
      <c r="E208" s="34">
        <v>18</v>
      </c>
    </row>
    <row r="209" spans="1:5" x14ac:dyDescent="0.2">
      <c r="A209" s="14" t="s">
        <v>43</v>
      </c>
      <c r="B209" s="14" t="s">
        <v>18</v>
      </c>
      <c r="C209" s="14" t="s">
        <v>44</v>
      </c>
      <c r="D209" s="32">
        <v>2014</v>
      </c>
      <c r="E209" s="34">
        <v>15</v>
      </c>
    </row>
    <row r="210" spans="1:5" x14ac:dyDescent="0.2">
      <c r="A210" s="14" t="s">
        <v>210</v>
      </c>
      <c r="B210" s="14" t="s">
        <v>61</v>
      </c>
      <c r="C210" s="14" t="s">
        <v>211</v>
      </c>
      <c r="D210" s="32">
        <v>2014</v>
      </c>
      <c r="E210" s="34">
        <v>58</v>
      </c>
    </row>
    <row r="211" spans="1:5" x14ac:dyDescent="0.2">
      <c r="A211" s="14" t="s">
        <v>787</v>
      </c>
      <c r="B211" s="14" t="s">
        <v>55</v>
      </c>
      <c r="C211" s="14" t="s">
        <v>788</v>
      </c>
      <c r="D211" s="32">
        <v>2014</v>
      </c>
      <c r="E211" s="34">
        <v>175</v>
      </c>
    </row>
    <row r="212" spans="1:5" x14ac:dyDescent="0.2">
      <c r="A212" s="14" t="s">
        <v>373</v>
      </c>
      <c r="B212" s="14" t="s">
        <v>137</v>
      </c>
      <c r="C212" s="14" t="s">
        <v>374</v>
      </c>
      <c r="D212" s="32">
        <v>2014</v>
      </c>
      <c r="E212" s="34">
        <v>101</v>
      </c>
    </row>
    <row r="213" spans="1:5" x14ac:dyDescent="0.2">
      <c r="A213" s="14" t="s">
        <v>563</v>
      </c>
      <c r="B213" s="14" t="s">
        <v>137</v>
      </c>
      <c r="C213" s="14" t="s">
        <v>566</v>
      </c>
      <c r="D213" s="32">
        <v>2014</v>
      </c>
      <c r="E213" s="34">
        <v>131</v>
      </c>
    </row>
    <row r="214" spans="1:5" x14ac:dyDescent="0.2">
      <c r="A214" s="14" t="s">
        <v>679</v>
      </c>
      <c r="B214" s="14" t="s">
        <v>137</v>
      </c>
      <c r="C214" s="14" t="s">
        <v>680</v>
      </c>
      <c r="D214" s="32">
        <v>2014</v>
      </c>
      <c r="E214" s="34">
        <v>151</v>
      </c>
    </row>
    <row r="215" spans="1:5" x14ac:dyDescent="0.2">
      <c r="A215" s="14" t="s">
        <v>509</v>
      </c>
      <c r="B215" s="14" t="s">
        <v>137</v>
      </c>
      <c r="C215" s="14" t="s">
        <v>510</v>
      </c>
      <c r="D215" s="32">
        <v>2014</v>
      </c>
      <c r="E215" s="34">
        <v>82</v>
      </c>
    </row>
    <row r="216" spans="1:5" x14ac:dyDescent="0.2">
      <c r="A216" s="14" t="s">
        <v>569</v>
      </c>
      <c r="B216" s="14" t="s">
        <v>61</v>
      </c>
      <c r="C216" s="14" t="s">
        <v>570</v>
      </c>
      <c r="D216" s="32">
        <v>2014</v>
      </c>
      <c r="E216" s="34">
        <v>126</v>
      </c>
    </row>
    <row r="217" spans="1:5" x14ac:dyDescent="0.2">
      <c r="A217" s="14" t="s">
        <v>250</v>
      </c>
      <c r="B217" s="14" t="s">
        <v>137</v>
      </c>
      <c r="C217" s="14" t="s">
        <v>251</v>
      </c>
      <c r="D217" s="32">
        <v>2014</v>
      </c>
      <c r="E217" s="34">
        <v>53</v>
      </c>
    </row>
    <row r="218" spans="1:5" x14ac:dyDescent="0.2">
      <c r="A218" s="14" t="s">
        <v>144</v>
      </c>
      <c r="B218" s="14" t="s">
        <v>137</v>
      </c>
      <c r="C218" s="14" t="s">
        <v>145</v>
      </c>
      <c r="D218" s="32">
        <v>2014</v>
      </c>
      <c r="E218" s="34">
        <v>24</v>
      </c>
    </row>
    <row r="219" spans="1:5" x14ac:dyDescent="0.2">
      <c r="A219" s="14" t="s">
        <v>68</v>
      </c>
      <c r="B219" s="14" t="s">
        <v>61</v>
      </c>
      <c r="C219" s="14" t="s">
        <v>69</v>
      </c>
      <c r="D219" s="32">
        <v>2014</v>
      </c>
      <c r="E219" s="34">
        <v>21</v>
      </c>
    </row>
    <row r="220" spans="1:5" x14ac:dyDescent="0.2">
      <c r="A220" s="14" t="s">
        <v>350</v>
      </c>
      <c r="B220" s="14" t="s">
        <v>18</v>
      </c>
      <c r="C220" s="14" t="s">
        <v>351</v>
      </c>
      <c r="D220" s="32">
        <v>2014</v>
      </c>
      <c r="E220" s="34">
        <v>83</v>
      </c>
    </row>
    <row r="221" spans="1:5" x14ac:dyDescent="0.2">
      <c r="A221" s="14" t="s">
        <v>773</v>
      </c>
      <c r="B221" s="14" t="s">
        <v>61</v>
      </c>
      <c r="C221" s="14" t="s">
        <v>774</v>
      </c>
      <c r="D221" s="32">
        <v>2014</v>
      </c>
      <c r="E221" s="34">
        <v>170</v>
      </c>
    </row>
    <row r="222" spans="1:5" x14ac:dyDescent="0.2">
      <c r="A222" s="14" t="s">
        <v>158</v>
      </c>
      <c r="B222" s="14" t="s">
        <v>18</v>
      </c>
      <c r="C222" s="14" t="s">
        <v>159</v>
      </c>
      <c r="D222" s="32">
        <v>2014</v>
      </c>
      <c r="E222" s="34">
        <v>25</v>
      </c>
    </row>
    <row r="223" spans="1:5" x14ac:dyDescent="0.2">
      <c r="A223" s="14" t="s">
        <v>201</v>
      </c>
      <c r="B223" s="14" t="s">
        <v>18</v>
      </c>
      <c r="C223" s="14" t="s">
        <v>202</v>
      </c>
      <c r="D223" s="32">
        <v>2014</v>
      </c>
      <c r="E223" s="34">
        <v>13</v>
      </c>
    </row>
    <row r="224" spans="1:5" x14ac:dyDescent="0.2">
      <c r="A224" s="14" t="s">
        <v>81</v>
      </c>
      <c r="B224" s="14" t="s">
        <v>18</v>
      </c>
      <c r="C224" s="14" t="s">
        <v>82</v>
      </c>
      <c r="D224" s="32">
        <v>2014</v>
      </c>
      <c r="E224" s="34">
        <v>14</v>
      </c>
    </row>
    <row r="225" spans="1:5" x14ac:dyDescent="0.2">
      <c r="A225" s="14" t="s">
        <v>775</v>
      </c>
      <c r="B225" s="14" t="s">
        <v>137</v>
      </c>
      <c r="C225" s="14" t="s">
        <v>776</v>
      </c>
      <c r="D225" s="32">
        <v>2014</v>
      </c>
      <c r="E225" s="34">
        <v>169</v>
      </c>
    </row>
    <row r="226" spans="1:5" x14ac:dyDescent="0.2">
      <c r="A226" s="14" t="s">
        <v>37</v>
      </c>
      <c r="B226" s="14" t="s">
        <v>18</v>
      </c>
      <c r="C226" s="14" t="s">
        <v>38</v>
      </c>
      <c r="D226" s="32">
        <v>2014</v>
      </c>
      <c r="E226" s="34">
        <v>7</v>
      </c>
    </row>
    <row r="227" spans="1:5" x14ac:dyDescent="0.2">
      <c r="A227" s="14" t="s">
        <v>282</v>
      </c>
      <c r="B227" s="14" t="s">
        <v>61</v>
      </c>
      <c r="C227" s="14" t="s">
        <v>283</v>
      </c>
      <c r="D227" s="32">
        <v>2014</v>
      </c>
      <c r="E227" s="34">
        <v>68</v>
      </c>
    </row>
    <row r="228" spans="1:5" x14ac:dyDescent="0.2">
      <c r="A228" s="14" t="s">
        <v>596</v>
      </c>
      <c r="B228" s="14" t="s">
        <v>398</v>
      </c>
      <c r="C228" s="14" t="s">
        <v>597</v>
      </c>
      <c r="D228" s="32">
        <v>2014</v>
      </c>
      <c r="E228" s="34">
        <v>121</v>
      </c>
    </row>
    <row r="229" spans="1:5" x14ac:dyDescent="0.2">
      <c r="A229" s="14" t="s">
        <v>415</v>
      </c>
      <c r="B229" s="14" t="s">
        <v>61</v>
      </c>
      <c r="C229" s="14" t="s">
        <v>416</v>
      </c>
      <c r="D229" s="32">
        <v>2014</v>
      </c>
      <c r="E229" s="34">
        <v>95</v>
      </c>
    </row>
    <row r="230" spans="1:5" x14ac:dyDescent="0.2">
      <c r="A230" s="14" t="s">
        <v>710</v>
      </c>
      <c r="B230" s="14" t="s">
        <v>398</v>
      </c>
      <c r="C230" s="14" t="s">
        <v>711</v>
      </c>
      <c r="D230" s="32">
        <v>2014</v>
      </c>
      <c r="E230" s="34">
        <v>159</v>
      </c>
    </row>
    <row r="231" spans="1:5" x14ac:dyDescent="0.2">
      <c r="A231" s="14" t="s">
        <v>800</v>
      </c>
      <c r="B231" s="14" t="s">
        <v>137</v>
      </c>
      <c r="C231" s="14" t="s">
        <v>801</v>
      </c>
      <c r="D231" s="32">
        <v>2014</v>
      </c>
      <c r="E231" s="34">
        <v>180</v>
      </c>
    </row>
    <row r="232" spans="1:5" x14ac:dyDescent="0.2">
      <c r="A232" s="14" t="s">
        <v>164</v>
      </c>
      <c r="B232" s="14" t="s">
        <v>18</v>
      </c>
      <c r="C232" s="14" t="s">
        <v>165</v>
      </c>
      <c r="D232" s="32">
        <v>2014</v>
      </c>
      <c r="E232" s="34">
        <v>35</v>
      </c>
    </row>
    <row r="233" spans="1:5" x14ac:dyDescent="0.2">
      <c r="A233" s="14" t="s">
        <v>72</v>
      </c>
      <c r="B233" s="14" t="s">
        <v>18</v>
      </c>
      <c r="C233" s="14" t="s">
        <v>73</v>
      </c>
      <c r="D233" s="32">
        <v>2014</v>
      </c>
      <c r="E233" s="34">
        <v>11</v>
      </c>
    </row>
    <row r="234" spans="1:5" x14ac:dyDescent="0.2">
      <c r="A234" s="14" t="s">
        <v>660</v>
      </c>
      <c r="B234" s="14" t="s">
        <v>137</v>
      </c>
      <c r="C234" s="14" t="s">
        <v>661</v>
      </c>
      <c r="D234" s="32">
        <v>2014</v>
      </c>
      <c r="E234" s="34">
        <v>143</v>
      </c>
    </row>
    <row r="235" spans="1:5" x14ac:dyDescent="0.2">
      <c r="A235" s="14" t="s">
        <v>19</v>
      </c>
      <c r="B235" s="14" t="s">
        <v>18</v>
      </c>
      <c r="C235" s="14" t="s">
        <v>20</v>
      </c>
      <c r="D235" s="32">
        <v>2014</v>
      </c>
      <c r="E235" s="34">
        <v>1</v>
      </c>
    </row>
    <row r="236" spans="1:5" x14ac:dyDescent="0.2">
      <c r="A236" s="14" t="s">
        <v>274</v>
      </c>
      <c r="B236" s="14" t="s">
        <v>55</v>
      </c>
      <c r="C236" s="14" t="s">
        <v>275</v>
      </c>
      <c r="D236" s="32">
        <v>2014</v>
      </c>
      <c r="E236" s="34">
        <v>107</v>
      </c>
    </row>
    <row r="237" spans="1:5" x14ac:dyDescent="0.2">
      <c r="A237" s="14" t="s">
        <v>182</v>
      </c>
      <c r="B237" s="14" t="s">
        <v>18</v>
      </c>
      <c r="C237" s="14" t="s">
        <v>183</v>
      </c>
      <c r="D237" s="32">
        <v>2014</v>
      </c>
      <c r="E237" s="34">
        <v>39</v>
      </c>
    </row>
    <row r="238" spans="1:5" x14ac:dyDescent="0.2">
      <c r="A238" s="14" t="s">
        <v>483</v>
      </c>
      <c r="B238" s="14" t="s">
        <v>137</v>
      </c>
      <c r="C238" s="14" t="s">
        <v>484</v>
      </c>
      <c r="D238" s="32">
        <v>2014</v>
      </c>
      <c r="E238" s="34">
        <v>98</v>
      </c>
    </row>
    <row r="239" spans="1:5" x14ac:dyDescent="0.2">
      <c r="A239" s="14" t="s">
        <v>217</v>
      </c>
      <c r="B239" s="14" t="s">
        <v>18</v>
      </c>
      <c r="C239" s="14" t="s">
        <v>218</v>
      </c>
      <c r="D239" s="32">
        <v>2014</v>
      </c>
      <c r="E239" s="34">
        <v>33</v>
      </c>
    </row>
    <row r="240" spans="1:5" x14ac:dyDescent="0.2">
      <c r="A240" s="14" t="s">
        <v>290</v>
      </c>
      <c r="B240" s="14" t="s">
        <v>293</v>
      </c>
      <c r="C240" s="14" t="s">
        <v>291</v>
      </c>
      <c r="D240" s="32">
        <v>2014</v>
      </c>
      <c r="E240" s="34">
        <v>84</v>
      </c>
    </row>
    <row r="241" spans="1:5" x14ac:dyDescent="0.2">
      <c r="A241" s="14" t="s">
        <v>154</v>
      </c>
      <c r="B241" s="14" t="s">
        <v>137</v>
      </c>
      <c r="C241" s="14" t="s">
        <v>155</v>
      </c>
      <c r="D241" s="32">
        <v>2014</v>
      </c>
      <c r="E241" s="34">
        <v>27</v>
      </c>
    </row>
    <row r="242" spans="1:5" x14ac:dyDescent="0.2">
      <c r="A242" s="14" t="s">
        <v>466</v>
      </c>
      <c r="B242" s="14" t="s">
        <v>137</v>
      </c>
      <c r="C242" s="14" t="s">
        <v>467</v>
      </c>
      <c r="D242" s="32">
        <v>2014</v>
      </c>
      <c r="E242" s="34">
        <v>102</v>
      </c>
    </row>
    <row r="243" spans="1:5" x14ac:dyDescent="0.2">
      <c r="A243" s="14" t="s">
        <v>541</v>
      </c>
      <c r="B243" s="14" t="s">
        <v>137</v>
      </c>
      <c r="C243" s="14" t="s">
        <v>542</v>
      </c>
      <c r="D243" s="32">
        <v>2014</v>
      </c>
      <c r="E243" s="34">
        <v>155</v>
      </c>
    </row>
    <row r="244" spans="1:5" x14ac:dyDescent="0.2">
      <c r="A244" s="14" t="s">
        <v>377</v>
      </c>
      <c r="B244" s="14" t="s">
        <v>137</v>
      </c>
      <c r="C244" s="14" t="s">
        <v>378</v>
      </c>
      <c r="D244" s="32">
        <v>2014</v>
      </c>
      <c r="E244" s="34">
        <v>86</v>
      </c>
    </row>
    <row r="245" spans="1:5" x14ac:dyDescent="0.2">
      <c r="A245" s="14" t="s">
        <v>767</v>
      </c>
      <c r="B245" s="14" t="s">
        <v>137</v>
      </c>
      <c r="C245" s="14" t="s">
        <v>768</v>
      </c>
      <c r="D245" s="32">
        <v>2014</v>
      </c>
      <c r="E245" s="34">
        <v>168</v>
      </c>
    </row>
    <row r="246" spans="1:5" x14ac:dyDescent="0.2">
      <c r="A246" s="14" t="s">
        <v>340</v>
      </c>
      <c r="B246" s="14" t="s">
        <v>18</v>
      </c>
      <c r="C246" s="14" t="s">
        <v>341</v>
      </c>
      <c r="D246" s="32">
        <v>2014</v>
      </c>
      <c r="E246" s="34">
        <v>99</v>
      </c>
    </row>
    <row r="247" spans="1:5" x14ac:dyDescent="0.2">
      <c r="A247" s="14" t="s">
        <v>517</v>
      </c>
      <c r="B247" s="14" t="s">
        <v>61</v>
      </c>
      <c r="C247" s="14" t="s">
        <v>518</v>
      </c>
      <c r="D247" s="32">
        <v>2014</v>
      </c>
      <c r="E247" s="34">
        <v>125</v>
      </c>
    </row>
    <row r="248" spans="1:5" x14ac:dyDescent="0.2">
      <c r="A248" s="14" t="s">
        <v>268</v>
      </c>
      <c r="B248" s="14" t="s">
        <v>61</v>
      </c>
      <c r="C248" s="14" t="s">
        <v>269</v>
      </c>
      <c r="D248" s="32">
        <v>2014</v>
      </c>
      <c r="E248" s="34">
        <v>67</v>
      </c>
    </row>
    <row r="249" spans="1:5" x14ac:dyDescent="0.2">
      <c r="A249" s="14" t="s">
        <v>327</v>
      </c>
      <c r="B249" s="14" t="s">
        <v>55</v>
      </c>
      <c r="C249" s="14" t="s">
        <v>328</v>
      </c>
      <c r="D249" s="32">
        <v>2014</v>
      </c>
      <c r="E249" s="34">
        <v>61</v>
      </c>
    </row>
    <row r="250" spans="1:5" x14ac:dyDescent="0.2">
      <c r="A250" s="14" t="s">
        <v>622</v>
      </c>
      <c r="B250" s="14" t="s">
        <v>61</v>
      </c>
      <c r="C250" s="14" t="s">
        <v>623</v>
      </c>
      <c r="D250" s="32">
        <v>2014</v>
      </c>
      <c r="E250" s="34">
        <v>129</v>
      </c>
    </row>
    <row r="251" spans="1:5" x14ac:dyDescent="0.2">
      <c r="A251" s="14" t="s">
        <v>321</v>
      </c>
      <c r="B251" s="14" t="s">
        <v>18</v>
      </c>
      <c r="C251" s="14" t="s">
        <v>322</v>
      </c>
      <c r="D251" s="32">
        <v>2014</v>
      </c>
      <c r="E251" s="34">
        <v>65</v>
      </c>
    </row>
    <row r="252" spans="1:5" x14ac:dyDescent="0.2">
      <c r="A252" s="14" t="s">
        <v>286</v>
      </c>
      <c r="B252" s="14" t="s">
        <v>61</v>
      </c>
      <c r="C252" s="14" t="s">
        <v>287</v>
      </c>
      <c r="D252" s="32">
        <v>2014</v>
      </c>
      <c r="E252" s="34">
        <v>47</v>
      </c>
    </row>
    <row r="253" spans="1:5" x14ac:dyDescent="0.2">
      <c r="A253" s="14" t="s">
        <v>336</v>
      </c>
      <c r="B253" s="14" t="s">
        <v>18</v>
      </c>
      <c r="C253" s="14" t="s">
        <v>337</v>
      </c>
      <c r="D253" s="32">
        <v>2014</v>
      </c>
      <c r="E253" s="34">
        <v>64</v>
      </c>
    </row>
    <row r="254" spans="1:5" x14ac:dyDescent="0.2">
      <c r="A254" s="14" t="s">
        <v>547</v>
      </c>
      <c r="B254" s="14" t="s">
        <v>55</v>
      </c>
      <c r="C254" s="14" t="s">
        <v>548</v>
      </c>
      <c r="D254" s="32">
        <v>2014</v>
      </c>
      <c r="E254" s="34">
        <v>132</v>
      </c>
    </row>
    <row r="255" spans="1:5" x14ac:dyDescent="0.2">
      <c r="A255" s="14" t="s">
        <v>608</v>
      </c>
      <c r="B255" s="14" t="s">
        <v>55</v>
      </c>
      <c r="C255" s="14" t="s">
        <v>609</v>
      </c>
      <c r="D255" s="32">
        <v>2014</v>
      </c>
      <c r="E255" s="34">
        <v>140</v>
      </c>
    </row>
    <row r="256" spans="1:5" x14ac:dyDescent="0.2">
      <c r="A256" s="14" t="s">
        <v>93</v>
      </c>
      <c r="B256" s="14" t="s">
        <v>18</v>
      </c>
      <c r="C256" s="14" t="s">
        <v>94</v>
      </c>
      <c r="D256" s="32">
        <v>2014</v>
      </c>
      <c r="E256" s="34">
        <v>16</v>
      </c>
    </row>
    <row r="257" spans="1:5" x14ac:dyDescent="0.2">
      <c r="A257" s="14" t="s">
        <v>728</v>
      </c>
      <c r="B257" s="14" t="s">
        <v>398</v>
      </c>
      <c r="C257" s="14" t="s">
        <v>729</v>
      </c>
      <c r="D257" s="32">
        <v>2014</v>
      </c>
      <c r="E257" s="34">
        <v>173</v>
      </c>
    </row>
    <row r="258" spans="1:5" x14ac:dyDescent="0.2">
      <c r="A258" s="14" t="s">
        <v>706</v>
      </c>
      <c r="B258" s="14" t="s">
        <v>398</v>
      </c>
      <c r="C258" s="14" t="s">
        <v>707</v>
      </c>
      <c r="D258" s="32">
        <v>2014</v>
      </c>
      <c r="E258" s="34">
        <v>153</v>
      </c>
    </row>
    <row r="259" spans="1:5" x14ac:dyDescent="0.2">
      <c r="A259" s="14" t="s">
        <v>87</v>
      </c>
      <c r="B259" s="14" t="s">
        <v>18</v>
      </c>
      <c r="C259" s="14" t="s">
        <v>88</v>
      </c>
      <c r="D259" s="32">
        <v>2014</v>
      </c>
      <c r="E259" s="34">
        <v>8</v>
      </c>
    </row>
    <row r="260" spans="1:5" x14ac:dyDescent="0.2">
      <c r="A260" s="14" t="s">
        <v>393</v>
      </c>
      <c r="B260" s="14" t="s">
        <v>398</v>
      </c>
      <c r="C260" s="14" t="s">
        <v>394</v>
      </c>
      <c r="D260" s="32">
        <v>2014</v>
      </c>
      <c r="E260" s="34">
        <v>96</v>
      </c>
    </row>
    <row r="261" spans="1:5" x14ac:dyDescent="0.2">
      <c r="A261" s="14" t="s">
        <v>239</v>
      </c>
      <c r="B261" s="14" t="s">
        <v>18</v>
      </c>
      <c r="C261" s="14" t="s">
        <v>240</v>
      </c>
      <c r="D261" s="32">
        <v>2014</v>
      </c>
      <c r="E261" s="34">
        <v>49</v>
      </c>
    </row>
    <row r="262" spans="1:5" x14ac:dyDescent="0.2">
      <c r="A262" s="14" t="s">
        <v>56</v>
      </c>
      <c r="B262" s="14" t="s">
        <v>61</v>
      </c>
      <c r="C262" s="14" t="s">
        <v>57</v>
      </c>
      <c r="D262" s="32">
        <v>2014</v>
      </c>
      <c r="E262" s="34">
        <v>17</v>
      </c>
    </row>
    <row r="263" spans="1:5" x14ac:dyDescent="0.2">
      <c r="A263" s="14" t="s">
        <v>576</v>
      </c>
      <c r="B263" s="14" t="s">
        <v>398</v>
      </c>
      <c r="C263" s="14" t="s">
        <v>577</v>
      </c>
      <c r="D263" s="32">
        <v>2014</v>
      </c>
      <c r="E263" s="34">
        <v>141</v>
      </c>
    </row>
    <row r="264" spans="1:5" x14ac:dyDescent="0.2">
      <c r="A264" s="14" t="s">
        <v>310</v>
      </c>
      <c r="B264" s="14" t="s">
        <v>55</v>
      </c>
      <c r="C264" s="14" t="s">
        <v>312</v>
      </c>
      <c r="D264" s="32">
        <v>2014</v>
      </c>
      <c r="E264" s="34">
        <v>59</v>
      </c>
    </row>
    <row r="265" spans="1:5" x14ac:dyDescent="0.2">
      <c r="A265" s="14" t="s">
        <v>699</v>
      </c>
      <c r="B265" s="14" t="s">
        <v>293</v>
      </c>
      <c r="C265" s="14" t="s">
        <v>700</v>
      </c>
      <c r="D265" s="32">
        <v>2014</v>
      </c>
      <c r="E265" s="34">
        <v>161</v>
      </c>
    </row>
    <row r="266" spans="1:5" x14ac:dyDescent="0.2">
      <c r="A266" s="14" t="s">
        <v>429</v>
      </c>
      <c r="B266" s="14" t="s">
        <v>137</v>
      </c>
      <c r="C266" s="14" t="s">
        <v>430</v>
      </c>
      <c r="D266" s="32">
        <v>2014</v>
      </c>
      <c r="E266" s="34">
        <v>90</v>
      </c>
    </row>
    <row r="267" spans="1:5" x14ac:dyDescent="0.2">
      <c r="A267" s="14" t="s">
        <v>438</v>
      </c>
      <c r="B267" s="14" t="s">
        <v>293</v>
      </c>
      <c r="C267" s="14" t="s">
        <v>439</v>
      </c>
      <c r="D267" s="32">
        <v>2014</v>
      </c>
      <c r="E267" s="34">
        <v>97</v>
      </c>
    </row>
    <row r="268" spans="1:5" x14ac:dyDescent="0.2">
      <c r="A268" s="14" t="s">
        <v>624</v>
      </c>
      <c r="B268" s="14" t="s">
        <v>55</v>
      </c>
      <c r="C268" s="14" t="s">
        <v>625</v>
      </c>
      <c r="D268" s="32">
        <v>2014</v>
      </c>
      <c r="E268" s="34">
        <v>144</v>
      </c>
    </row>
    <row r="269" spans="1:5" x14ac:dyDescent="0.2">
      <c r="A269" s="14" t="s">
        <v>227</v>
      </c>
      <c r="B269" s="14" t="s">
        <v>55</v>
      </c>
      <c r="C269" s="14" t="s">
        <v>228</v>
      </c>
      <c r="D269" s="32">
        <v>2014</v>
      </c>
      <c r="E269" s="34">
        <v>57</v>
      </c>
    </row>
    <row r="270" spans="1:5" x14ac:dyDescent="0.2">
      <c r="A270" s="14" t="s">
        <v>471</v>
      </c>
      <c r="B270" s="14" t="s">
        <v>398</v>
      </c>
      <c r="C270" s="14" t="s">
        <v>472</v>
      </c>
      <c r="D270" s="32">
        <v>2014</v>
      </c>
      <c r="E270" s="34">
        <v>91</v>
      </c>
    </row>
    <row r="271" spans="1:5" x14ac:dyDescent="0.2">
      <c r="A271" s="14" t="s">
        <v>762</v>
      </c>
      <c r="B271" s="14" t="s">
        <v>55</v>
      </c>
      <c r="C271" s="14" t="s">
        <v>763</v>
      </c>
      <c r="D271" s="32">
        <v>2014</v>
      </c>
      <c r="E271" s="34">
        <v>171</v>
      </c>
    </row>
    <row r="272" spans="1:5" x14ac:dyDescent="0.2">
      <c r="A272" s="14" t="s">
        <v>446</v>
      </c>
      <c r="B272" s="14" t="s">
        <v>398</v>
      </c>
      <c r="C272" s="14" t="s">
        <v>447</v>
      </c>
      <c r="D272" s="32">
        <v>2014</v>
      </c>
      <c r="E272" s="34">
        <v>106</v>
      </c>
    </row>
    <row r="273" spans="1:5" x14ac:dyDescent="0.2">
      <c r="A273" s="14" t="s">
        <v>404</v>
      </c>
      <c r="B273" s="14" t="s">
        <v>137</v>
      </c>
      <c r="C273" s="14" t="s">
        <v>405</v>
      </c>
      <c r="D273" s="32">
        <v>2014</v>
      </c>
      <c r="E273" s="34">
        <v>89</v>
      </c>
    </row>
    <row r="274" spans="1:5" x14ac:dyDescent="0.2">
      <c r="A274" s="14" t="s">
        <v>716</v>
      </c>
      <c r="B274" s="14" t="s">
        <v>398</v>
      </c>
      <c r="C274" s="14" t="s">
        <v>717</v>
      </c>
      <c r="D274" s="32">
        <v>2014</v>
      </c>
      <c r="E274" s="34">
        <v>137</v>
      </c>
    </row>
    <row r="275" spans="1:5" x14ac:dyDescent="0.2">
      <c r="A275" s="14" t="s">
        <v>150</v>
      </c>
      <c r="B275" s="14" t="s">
        <v>18</v>
      </c>
      <c r="C275" s="14" t="s">
        <v>151</v>
      </c>
      <c r="D275" s="32">
        <v>2014</v>
      </c>
      <c r="E275" s="34">
        <v>6</v>
      </c>
    </row>
    <row r="276" spans="1:5" x14ac:dyDescent="0.2">
      <c r="A276" s="14" t="s">
        <v>574</v>
      </c>
      <c r="B276" s="14" t="s">
        <v>55</v>
      </c>
      <c r="C276" s="14" t="s">
        <v>575</v>
      </c>
      <c r="D276" s="32">
        <v>2014</v>
      </c>
      <c r="E276" s="34">
        <v>165</v>
      </c>
    </row>
    <row r="277" spans="1:5" x14ac:dyDescent="0.2">
      <c r="A277" s="14" t="s">
        <v>316</v>
      </c>
      <c r="B277" s="14" t="s">
        <v>137</v>
      </c>
      <c r="C277" s="14" t="s">
        <v>317</v>
      </c>
      <c r="D277" s="32">
        <v>2014</v>
      </c>
      <c r="E277" s="34">
        <v>74</v>
      </c>
    </row>
    <row r="278" spans="1:5" x14ac:dyDescent="0.2">
      <c r="A278" s="14" t="s">
        <v>170</v>
      </c>
      <c r="B278" s="14" t="s">
        <v>18</v>
      </c>
      <c r="C278" s="14" t="s">
        <v>171</v>
      </c>
      <c r="D278" s="32">
        <v>2014</v>
      </c>
      <c r="E278" s="34">
        <v>32</v>
      </c>
    </row>
    <row r="279" spans="1:5" x14ac:dyDescent="0.2">
      <c r="A279" s="14" t="s">
        <v>104</v>
      </c>
      <c r="B279" s="14" t="s">
        <v>18</v>
      </c>
      <c r="C279" s="14" t="s">
        <v>105</v>
      </c>
      <c r="D279" s="32">
        <v>2014</v>
      </c>
      <c r="E279" s="34">
        <v>4</v>
      </c>
    </row>
    <row r="280" spans="1:5" x14ac:dyDescent="0.2">
      <c r="A280" s="14" t="s">
        <v>138</v>
      </c>
      <c r="B280" s="14" t="s">
        <v>18</v>
      </c>
      <c r="C280" s="14" t="s">
        <v>139</v>
      </c>
      <c r="D280" s="32">
        <v>2014</v>
      </c>
      <c r="E280" s="34">
        <v>37</v>
      </c>
    </row>
    <row r="281" spans="1:5" x14ac:dyDescent="0.2">
      <c r="A281" s="14" t="s">
        <v>590</v>
      </c>
      <c r="B281" s="14" t="s">
        <v>398</v>
      </c>
      <c r="C281" s="14" t="s">
        <v>591</v>
      </c>
      <c r="D281" s="32">
        <v>2014</v>
      </c>
      <c r="E281" s="34">
        <v>136</v>
      </c>
    </row>
    <row r="282" spans="1:5" x14ac:dyDescent="0.2">
      <c r="A282" s="14" t="s">
        <v>367</v>
      </c>
      <c r="B282" s="14" t="s">
        <v>293</v>
      </c>
      <c r="C282" s="14" t="s">
        <v>368</v>
      </c>
      <c r="D282" s="32">
        <v>2014</v>
      </c>
      <c r="E282" s="34">
        <v>56</v>
      </c>
    </row>
    <row r="283" spans="1:5" x14ac:dyDescent="0.2">
      <c r="A283" s="14" t="s">
        <v>266</v>
      </c>
      <c r="B283" s="14" t="s">
        <v>137</v>
      </c>
      <c r="C283" s="14" t="s">
        <v>267</v>
      </c>
      <c r="D283" s="32">
        <v>2014</v>
      </c>
      <c r="E283" s="34">
        <v>81</v>
      </c>
    </row>
    <row r="284" spans="1:5" x14ac:dyDescent="0.2">
      <c r="A284" s="14" t="s">
        <v>534</v>
      </c>
      <c r="B284" s="14" t="s">
        <v>55</v>
      </c>
      <c r="C284" s="14" t="s">
        <v>535</v>
      </c>
      <c r="D284" s="32">
        <v>2014</v>
      </c>
      <c r="E284" s="34">
        <v>108</v>
      </c>
    </row>
    <row r="285" spans="1:5" x14ac:dyDescent="0.2">
      <c r="A285" s="14" t="s">
        <v>646</v>
      </c>
      <c r="B285" s="14" t="s">
        <v>61</v>
      </c>
      <c r="C285" s="14" t="s">
        <v>647</v>
      </c>
      <c r="D285" s="32">
        <v>2014</v>
      </c>
      <c r="E285" s="34">
        <v>152</v>
      </c>
    </row>
    <row r="286" spans="1:5" x14ac:dyDescent="0.2">
      <c r="A286" s="14" t="s">
        <v>486</v>
      </c>
      <c r="B286" s="14" t="s">
        <v>18</v>
      </c>
      <c r="C286" s="14" t="s">
        <v>487</v>
      </c>
      <c r="D286" s="32">
        <v>2014</v>
      </c>
      <c r="E286" s="34">
        <v>123</v>
      </c>
    </row>
    <row r="287" spans="1:5" x14ac:dyDescent="0.2">
      <c r="A287" s="14" t="s">
        <v>512</v>
      </c>
      <c r="B287" s="14" t="s">
        <v>137</v>
      </c>
      <c r="C287" s="14" t="s">
        <v>513</v>
      </c>
      <c r="D287" s="32">
        <v>2014</v>
      </c>
      <c r="E287" s="34">
        <v>122</v>
      </c>
    </row>
    <row r="288" spans="1:5" x14ac:dyDescent="0.2">
      <c r="A288" s="14" t="s">
        <v>305</v>
      </c>
      <c r="B288" s="14" t="s">
        <v>18</v>
      </c>
      <c r="C288" s="14" t="s">
        <v>306</v>
      </c>
      <c r="D288" s="32">
        <v>2014</v>
      </c>
      <c r="E288" s="34">
        <v>51</v>
      </c>
    </row>
    <row r="289" spans="1:5" x14ac:dyDescent="0.2">
      <c r="A289" s="14" t="s">
        <v>602</v>
      </c>
      <c r="B289" s="14" t="s">
        <v>55</v>
      </c>
      <c r="C289" s="14" t="s">
        <v>603</v>
      </c>
      <c r="D289" s="32">
        <v>2014</v>
      </c>
      <c r="E289" s="34">
        <v>145</v>
      </c>
    </row>
    <row r="290" spans="1:5" x14ac:dyDescent="0.2">
      <c r="A290" s="14" t="s">
        <v>463</v>
      </c>
      <c r="B290" s="14" t="s">
        <v>18</v>
      </c>
      <c r="C290" s="14" t="s">
        <v>464</v>
      </c>
      <c r="D290" s="32">
        <v>2014</v>
      </c>
      <c r="E290" s="34">
        <v>114</v>
      </c>
    </row>
    <row r="291" spans="1:5" x14ac:dyDescent="0.2">
      <c r="A291" s="14" t="s">
        <v>330</v>
      </c>
      <c r="B291" s="14" t="s">
        <v>55</v>
      </c>
      <c r="C291" s="14" t="s">
        <v>331</v>
      </c>
      <c r="D291" s="32">
        <v>2014</v>
      </c>
      <c r="E291" s="34">
        <v>88</v>
      </c>
    </row>
    <row r="292" spans="1:5" x14ac:dyDescent="0.2">
      <c r="A292" s="14" t="s">
        <v>442</v>
      </c>
      <c r="B292" s="14" t="s">
        <v>137</v>
      </c>
      <c r="C292" s="14" t="s">
        <v>443</v>
      </c>
      <c r="D292" s="32">
        <v>2014</v>
      </c>
      <c r="E292" s="34">
        <v>79</v>
      </c>
    </row>
    <row r="293" spans="1:5" x14ac:dyDescent="0.2">
      <c r="A293" s="14" t="s">
        <v>333</v>
      </c>
      <c r="B293" s="14" t="s">
        <v>137</v>
      </c>
      <c r="C293" s="14" t="s">
        <v>334</v>
      </c>
      <c r="D293" s="32">
        <v>2014</v>
      </c>
      <c r="E293" s="34">
        <v>60</v>
      </c>
    </row>
    <row r="294" spans="1:5" x14ac:dyDescent="0.2">
      <c r="A294" s="14" t="s">
        <v>270</v>
      </c>
      <c r="B294" s="14" t="s">
        <v>137</v>
      </c>
      <c r="C294" s="14" t="s">
        <v>271</v>
      </c>
      <c r="D294" s="32">
        <v>2014</v>
      </c>
      <c r="E294" s="34">
        <v>70</v>
      </c>
    </row>
    <row r="295" spans="1:5" x14ac:dyDescent="0.2">
      <c r="A295" s="14" t="s">
        <v>302</v>
      </c>
      <c r="B295" s="14" t="s">
        <v>137</v>
      </c>
      <c r="C295" s="14" t="s">
        <v>303</v>
      </c>
      <c r="D295" s="32">
        <v>2014</v>
      </c>
      <c r="E295" s="34">
        <v>73</v>
      </c>
    </row>
    <row r="296" spans="1:5" x14ac:dyDescent="0.2">
      <c r="A296" s="14" t="s">
        <v>638</v>
      </c>
      <c r="B296" s="14" t="s">
        <v>55</v>
      </c>
      <c r="C296" s="14" t="s">
        <v>639</v>
      </c>
      <c r="D296" s="32">
        <v>2014</v>
      </c>
      <c r="E296" s="34">
        <v>147</v>
      </c>
    </row>
    <row r="297" spans="1:5" x14ac:dyDescent="0.2">
      <c r="A297" s="14" t="s">
        <v>132</v>
      </c>
      <c r="B297" s="14" t="s">
        <v>137</v>
      </c>
      <c r="C297" s="14" t="s">
        <v>133</v>
      </c>
      <c r="D297" s="32">
        <v>2014</v>
      </c>
      <c r="E297" s="34">
        <v>22</v>
      </c>
    </row>
    <row r="298" spans="1:5" x14ac:dyDescent="0.2">
      <c r="A298" s="14" t="s">
        <v>298</v>
      </c>
      <c r="B298" s="14" t="s">
        <v>137</v>
      </c>
      <c r="C298" s="14" t="s">
        <v>299</v>
      </c>
      <c r="D298" s="32">
        <v>2014</v>
      </c>
      <c r="E298" s="34">
        <v>48</v>
      </c>
    </row>
    <row r="299" spans="1:5" x14ac:dyDescent="0.2">
      <c r="A299" s="14" t="s">
        <v>532</v>
      </c>
      <c r="B299" s="14" t="s">
        <v>137</v>
      </c>
      <c r="C299" s="14" t="s">
        <v>533</v>
      </c>
      <c r="D299" s="32">
        <v>2014</v>
      </c>
      <c r="E299" s="34">
        <v>112</v>
      </c>
    </row>
    <row r="300" spans="1:5" x14ac:dyDescent="0.2">
      <c r="A300" s="14" t="s">
        <v>406</v>
      </c>
      <c r="B300" s="14" t="s">
        <v>61</v>
      </c>
      <c r="C300" s="14" t="s">
        <v>407</v>
      </c>
      <c r="D300" s="32">
        <v>2014</v>
      </c>
      <c r="E300" s="34">
        <v>71</v>
      </c>
    </row>
    <row r="301" spans="1:5" x14ac:dyDescent="0.2">
      <c r="A301" s="14" t="s">
        <v>31</v>
      </c>
      <c r="B301" s="14" t="s">
        <v>18</v>
      </c>
      <c r="C301" s="14" t="s">
        <v>32</v>
      </c>
      <c r="D301" s="32">
        <v>2014</v>
      </c>
      <c r="E301" s="34">
        <v>2</v>
      </c>
    </row>
    <row r="302" spans="1:5" x14ac:dyDescent="0.2">
      <c r="A302" s="14" t="s">
        <v>12</v>
      </c>
      <c r="B302" s="14" t="s">
        <v>18</v>
      </c>
      <c r="C302" s="14" t="s">
        <v>13</v>
      </c>
      <c r="D302" s="32">
        <v>2014</v>
      </c>
      <c r="E302" s="34">
        <v>3</v>
      </c>
    </row>
    <row r="303" spans="1:5" x14ac:dyDescent="0.2">
      <c r="A303" s="14" t="s">
        <v>476</v>
      </c>
      <c r="B303" s="14" t="s">
        <v>55</v>
      </c>
      <c r="C303" s="14" t="s">
        <v>477</v>
      </c>
      <c r="D303" s="32">
        <v>2014</v>
      </c>
      <c r="E303" s="34">
        <v>120</v>
      </c>
    </row>
    <row r="304" spans="1:5" x14ac:dyDescent="0.2">
      <c r="A304" s="14" t="s">
        <v>49</v>
      </c>
      <c r="B304" s="14" t="s">
        <v>55</v>
      </c>
      <c r="C304" s="14" t="s">
        <v>50</v>
      </c>
      <c r="D304" s="32">
        <v>2014</v>
      </c>
      <c r="E304" s="34">
        <v>9</v>
      </c>
    </row>
    <row r="305" spans="1:5" x14ac:dyDescent="0.2">
      <c r="A305" s="14" t="s">
        <v>556</v>
      </c>
      <c r="B305" s="14" t="s">
        <v>398</v>
      </c>
      <c r="C305" s="14" t="s">
        <v>557</v>
      </c>
      <c r="D305" s="32">
        <v>2014</v>
      </c>
      <c r="E305" s="34">
        <v>134</v>
      </c>
    </row>
    <row r="306" spans="1:5" x14ac:dyDescent="0.2">
      <c r="A306" s="14" t="s">
        <v>611</v>
      </c>
      <c r="B306" s="14" t="s">
        <v>55</v>
      </c>
      <c r="C306" s="14" t="s">
        <v>612</v>
      </c>
      <c r="D306" s="32">
        <v>2014</v>
      </c>
      <c r="E306" s="34">
        <v>158</v>
      </c>
    </row>
    <row r="307" spans="1:5" x14ac:dyDescent="0.2">
      <c r="A307" s="14" t="s">
        <v>410</v>
      </c>
      <c r="B307" s="14" t="s">
        <v>61</v>
      </c>
      <c r="C307" s="14" t="s">
        <v>411</v>
      </c>
      <c r="D307" s="32">
        <v>2014</v>
      </c>
      <c r="E307" s="34">
        <v>87</v>
      </c>
    </row>
    <row r="308" spans="1:5" x14ac:dyDescent="0.2">
      <c r="A308" s="14" t="s">
        <v>399</v>
      </c>
      <c r="B308" s="14" t="s">
        <v>61</v>
      </c>
      <c r="C308" s="14" t="s">
        <v>400</v>
      </c>
      <c r="D308" s="32">
        <v>2014</v>
      </c>
      <c r="E308" s="34">
        <v>104</v>
      </c>
    </row>
    <row r="309" spans="1:5" x14ac:dyDescent="0.2">
      <c r="A309" s="14" t="s">
        <v>582</v>
      </c>
      <c r="B309" s="14" t="s">
        <v>55</v>
      </c>
      <c r="C309" s="14" t="s">
        <v>583</v>
      </c>
      <c r="D309" s="32">
        <v>2014</v>
      </c>
      <c r="E309" s="34">
        <v>149</v>
      </c>
    </row>
    <row r="310" spans="1:5" x14ac:dyDescent="0.2">
      <c r="A310" s="14" t="s">
        <v>262</v>
      </c>
      <c r="B310" s="14" t="s">
        <v>55</v>
      </c>
      <c r="C310" s="14" t="s">
        <v>263</v>
      </c>
      <c r="D310" s="32">
        <v>2014</v>
      </c>
      <c r="E310" s="34">
        <v>44</v>
      </c>
    </row>
    <row r="311" spans="1:5" x14ac:dyDescent="0.2">
      <c r="A311" s="14" t="s">
        <v>278</v>
      </c>
      <c r="B311" s="14" t="s">
        <v>18</v>
      </c>
      <c r="C311" s="14" t="s">
        <v>279</v>
      </c>
      <c r="D311" s="32">
        <v>2014</v>
      </c>
      <c r="E311" s="34">
        <v>19</v>
      </c>
    </row>
    <row r="312" spans="1:5" x14ac:dyDescent="0.2">
      <c r="A312" s="14" t="s">
        <v>805</v>
      </c>
      <c r="B312" s="14" t="s">
        <v>55</v>
      </c>
      <c r="C312" s="14" t="s">
        <v>806</v>
      </c>
      <c r="D312" s="32">
        <v>2014</v>
      </c>
      <c r="E312" s="34">
        <v>179</v>
      </c>
    </row>
    <row r="313" spans="1:5" x14ac:dyDescent="0.2">
      <c r="A313" s="14" t="s">
        <v>77</v>
      </c>
      <c r="B313" s="14" t="s">
        <v>18</v>
      </c>
      <c r="C313" s="14" t="s">
        <v>78</v>
      </c>
      <c r="D313" s="32">
        <v>2014</v>
      </c>
      <c r="E313" s="34">
        <v>30</v>
      </c>
    </row>
    <row r="314" spans="1:5" x14ac:dyDescent="0.2">
      <c r="A314" s="14" t="s">
        <v>479</v>
      </c>
      <c r="B314" s="14" t="s">
        <v>61</v>
      </c>
      <c r="C314" s="14" t="s">
        <v>480</v>
      </c>
      <c r="D314" s="32">
        <v>2014</v>
      </c>
      <c r="E314" s="34">
        <v>105</v>
      </c>
    </row>
    <row r="315" spans="1:5" x14ac:dyDescent="0.2">
      <c r="A315" s="14" t="s">
        <v>587</v>
      </c>
      <c r="B315" s="14" t="s">
        <v>398</v>
      </c>
      <c r="C315" s="14" t="s">
        <v>588</v>
      </c>
      <c r="D315" s="32">
        <v>2014</v>
      </c>
      <c r="E315" s="34">
        <v>138</v>
      </c>
    </row>
    <row r="316" spans="1:5" x14ac:dyDescent="0.2">
      <c r="A316" s="14" t="s">
        <v>550</v>
      </c>
      <c r="B316" s="14" t="s">
        <v>398</v>
      </c>
      <c r="C316" s="14" t="s">
        <v>551</v>
      </c>
      <c r="D316" s="32">
        <v>2014</v>
      </c>
      <c r="E316" s="34">
        <v>113</v>
      </c>
    </row>
    <row r="317" spans="1:5" x14ac:dyDescent="0.2">
      <c r="A317" s="14" t="s">
        <v>231</v>
      </c>
      <c r="B317" s="14" t="s">
        <v>18</v>
      </c>
      <c r="C317" s="14" t="s">
        <v>232</v>
      </c>
      <c r="D317" s="32">
        <v>2014</v>
      </c>
      <c r="E317" s="34">
        <v>45</v>
      </c>
    </row>
    <row r="318" spans="1:5" x14ac:dyDescent="0.2">
      <c r="A318" s="14" t="s">
        <v>650</v>
      </c>
      <c r="B318" s="14" t="s">
        <v>293</v>
      </c>
      <c r="C318" s="14" t="s">
        <v>651</v>
      </c>
      <c r="D318" s="32">
        <v>2014</v>
      </c>
      <c r="E318" s="34">
        <v>148</v>
      </c>
    </row>
    <row r="319" spans="1:5" x14ac:dyDescent="0.2">
      <c r="A319" s="14" t="s">
        <v>688</v>
      </c>
      <c r="B319" s="14" t="s">
        <v>137</v>
      </c>
      <c r="C319" s="14" t="s">
        <v>689</v>
      </c>
      <c r="D319" s="32">
        <v>2014</v>
      </c>
      <c r="E319" s="34">
        <v>162</v>
      </c>
    </row>
    <row r="320" spans="1:5" x14ac:dyDescent="0.2">
      <c r="A320" s="14" t="s">
        <v>754</v>
      </c>
      <c r="B320" s="14" t="s">
        <v>398</v>
      </c>
      <c r="C320" s="14" t="s">
        <v>756</v>
      </c>
      <c r="D320" s="32">
        <v>2014</v>
      </c>
      <c r="E320" s="34">
        <v>164</v>
      </c>
    </row>
    <row r="321" spans="1:5" x14ac:dyDescent="0.2">
      <c r="A321" s="14" t="s">
        <v>778</v>
      </c>
      <c r="B321" s="14" t="s">
        <v>137</v>
      </c>
      <c r="C321" s="14" t="s">
        <v>779</v>
      </c>
      <c r="D321" s="32">
        <v>2014</v>
      </c>
      <c r="E321" s="34">
        <v>172</v>
      </c>
    </row>
    <row r="322" spans="1:5" x14ac:dyDescent="0.2">
      <c r="A322" s="14" t="s">
        <v>254</v>
      </c>
      <c r="B322" s="14" t="s">
        <v>137</v>
      </c>
      <c r="C322" s="14" t="s">
        <v>255</v>
      </c>
      <c r="D322" s="32">
        <v>2014</v>
      </c>
      <c r="E322" s="34">
        <v>62</v>
      </c>
    </row>
    <row r="323" spans="1:5" x14ac:dyDescent="0.2">
      <c r="A323" s="14" t="s">
        <v>666</v>
      </c>
      <c r="B323" s="14" t="s">
        <v>55</v>
      </c>
      <c r="C323" s="14" t="s">
        <v>667</v>
      </c>
      <c r="D323" s="32">
        <v>2014</v>
      </c>
      <c r="E323" s="34">
        <v>150</v>
      </c>
    </row>
    <row r="324" spans="1:5" x14ac:dyDescent="0.2">
      <c r="A324" s="14" t="s">
        <v>358</v>
      </c>
      <c r="B324" s="14" t="s">
        <v>137</v>
      </c>
      <c r="C324" s="14" t="s">
        <v>360</v>
      </c>
      <c r="D324" s="32">
        <v>2014</v>
      </c>
      <c r="E324" s="34">
        <v>72</v>
      </c>
    </row>
    <row r="325" spans="1:5" x14ac:dyDescent="0.2">
      <c r="A325" s="14" t="s">
        <v>308</v>
      </c>
      <c r="B325" s="14" t="s">
        <v>61</v>
      </c>
      <c r="C325" s="14" t="s">
        <v>309</v>
      </c>
      <c r="D325" s="32">
        <v>2014</v>
      </c>
      <c r="E325" s="34">
        <v>38</v>
      </c>
    </row>
    <row r="326" spans="1:5" x14ac:dyDescent="0.2">
      <c r="A326" s="14" t="s">
        <v>749</v>
      </c>
      <c r="B326" s="14" t="s">
        <v>137</v>
      </c>
      <c r="C326" s="14" t="s">
        <v>752</v>
      </c>
      <c r="D326" s="32">
        <v>2014</v>
      </c>
      <c r="E326" s="34">
        <v>176</v>
      </c>
    </row>
    <row r="327" spans="1:5" x14ac:dyDescent="0.2">
      <c r="A327" s="14" t="s">
        <v>347</v>
      </c>
      <c r="B327" s="14" t="s">
        <v>18</v>
      </c>
      <c r="C327" s="14" t="s">
        <v>348</v>
      </c>
      <c r="D327" s="32">
        <v>2014</v>
      </c>
      <c r="E327" s="34">
        <v>54</v>
      </c>
    </row>
    <row r="328" spans="1:5" x14ac:dyDescent="0.2">
      <c r="A328" s="14" t="s">
        <v>632</v>
      </c>
      <c r="B328" s="14" t="s">
        <v>137</v>
      </c>
      <c r="C328" s="14" t="s">
        <v>633</v>
      </c>
      <c r="D328" s="32">
        <v>2014</v>
      </c>
      <c r="E328" s="34">
        <v>119</v>
      </c>
    </row>
    <row r="329" spans="1:5" x14ac:dyDescent="0.2">
      <c r="A329" s="14" t="s">
        <v>118</v>
      </c>
      <c r="B329" s="14" t="s">
        <v>61</v>
      </c>
      <c r="C329" s="14" t="s">
        <v>119</v>
      </c>
      <c r="D329" s="32">
        <v>2014</v>
      </c>
      <c r="E329" s="34">
        <v>31</v>
      </c>
    </row>
    <row r="330" spans="1:5" x14ac:dyDescent="0.2">
      <c r="A330" s="14" t="s">
        <v>193</v>
      </c>
      <c r="B330" s="14" t="s">
        <v>18</v>
      </c>
      <c r="C330" s="14" t="s">
        <v>194</v>
      </c>
      <c r="D330" s="32">
        <v>2014</v>
      </c>
      <c r="E330" s="34">
        <v>20</v>
      </c>
    </row>
    <row r="331" spans="1:5" x14ac:dyDescent="0.2">
      <c r="A331" s="14" t="s">
        <v>197</v>
      </c>
      <c r="B331" s="14" t="s">
        <v>18</v>
      </c>
      <c r="C331" s="14" t="s">
        <v>198</v>
      </c>
      <c r="D331" s="32">
        <v>2014</v>
      </c>
      <c r="E331" s="34">
        <v>34</v>
      </c>
    </row>
    <row r="332" spans="1:5" x14ac:dyDescent="0.2">
      <c r="A332" s="14" t="s">
        <v>25</v>
      </c>
      <c r="B332" s="14" t="s">
        <v>18</v>
      </c>
      <c r="C332" s="14" t="s">
        <v>26</v>
      </c>
      <c r="D332" s="32">
        <v>2014</v>
      </c>
      <c r="E332" s="34">
        <v>10</v>
      </c>
    </row>
    <row r="333" spans="1:5" x14ac:dyDescent="0.2">
      <c r="A333" s="14" t="s">
        <v>670</v>
      </c>
      <c r="B333" s="14" t="s">
        <v>137</v>
      </c>
      <c r="C333" s="14" t="s">
        <v>671</v>
      </c>
      <c r="D333" s="32">
        <v>2014</v>
      </c>
      <c r="E333" s="34">
        <v>156</v>
      </c>
    </row>
    <row r="334" spans="1:5" x14ac:dyDescent="0.2">
      <c r="A334" s="14" t="s">
        <v>387</v>
      </c>
      <c r="B334" s="14" t="s">
        <v>137</v>
      </c>
      <c r="C334" s="14" t="s">
        <v>388</v>
      </c>
      <c r="D334" s="32">
        <v>2014</v>
      </c>
      <c r="E334" s="34">
        <v>103</v>
      </c>
    </row>
    <row r="335" spans="1:5" x14ac:dyDescent="0.2">
      <c r="A335" s="14" t="s">
        <v>790</v>
      </c>
      <c r="B335" s="14" t="s">
        <v>398</v>
      </c>
      <c r="C335" s="14" t="s">
        <v>791</v>
      </c>
      <c r="D335" s="32">
        <v>2014</v>
      </c>
      <c r="E335" s="34">
        <v>177</v>
      </c>
    </row>
    <row r="336" spans="1:5" x14ac:dyDescent="0.2">
      <c r="A336" s="14" t="s">
        <v>544</v>
      </c>
      <c r="B336" s="14" t="s">
        <v>137</v>
      </c>
      <c r="C336" s="14" t="s">
        <v>545</v>
      </c>
      <c r="D336" s="32">
        <v>2014</v>
      </c>
      <c r="E336" s="34">
        <v>139</v>
      </c>
    </row>
    <row r="337" spans="1:5" x14ac:dyDescent="0.2">
      <c r="A337" s="14" t="s">
        <v>389</v>
      </c>
      <c r="B337" s="14" t="s">
        <v>137</v>
      </c>
      <c r="C337" s="14" t="s">
        <v>390</v>
      </c>
      <c r="D337" s="32">
        <v>2014</v>
      </c>
      <c r="E337" s="34">
        <v>76</v>
      </c>
    </row>
    <row r="338" spans="1:5" x14ac:dyDescent="0.2">
      <c r="A338" s="14" t="s">
        <v>616</v>
      </c>
      <c r="B338" s="14" t="s">
        <v>55</v>
      </c>
      <c r="C338" s="14" t="s">
        <v>617</v>
      </c>
      <c r="D338" s="32">
        <v>2014</v>
      </c>
      <c r="E338" s="34">
        <v>130</v>
      </c>
    </row>
    <row r="339" spans="1:5" x14ac:dyDescent="0.2">
      <c r="A339" s="14" t="s">
        <v>654</v>
      </c>
      <c r="B339" s="14" t="s">
        <v>293</v>
      </c>
      <c r="C339" s="14" t="s">
        <v>655</v>
      </c>
      <c r="D339" s="32">
        <v>2014</v>
      </c>
      <c r="E339" s="34">
        <v>115</v>
      </c>
    </row>
    <row r="340" spans="1:5" x14ac:dyDescent="0.2">
      <c r="A340" s="14" t="s">
        <v>794</v>
      </c>
      <c r="B340" s="14" t="s">
        <v>293</v>
      </c>
      <c r="C340" s="14" t="s">
        <v>795</v>
      </c>
      <c r="D340" s="32">
        <v>2014</v>
      </c>
      <c r="E340" s="34">
        <v>178</v>
      </c>
    </row>
    <row r="341" spans="1:5" x14ac:dyDescent="0.2">
      <c r="A341" s="14" t="s">
        <v>425</v>
      </c>
      <c r="B341" s="14" t="s">
        <v>55</v>
      </c>
      <c r="C341" s="14" t="s">
        <v>426</v>
      </c>
      <c r="D341" s="32">
        <v>2014</v>
      </c>
      <c r="E341" s="34">
        <v>77</v>
      </c>
    </row>
    <row r="342" spans="1:5" x14ac:dyDescent="0.2">
      <c r="A342" s="14" t="s">
        <v>257</v>
      </c>
      <c r="B342" s="14" t="s">
        <v>55</v>
      </c>
      <c r="C342" s="14" t="s">
        <v>258</v>
      </c>
      <c r="D342" s="32">
        <v>2014</v>
      </c>
      <c r="E342" s="34">
        <v>63</v>
      </c>
    </row>
    <row r="343" spans="1:5" x14ac:dyDescent="0.2">
      <c r="A343" s="14" t="s">
        <v>213</v>
      </c>
      <c r="B343" s="14" t="s">
        <v>61</v>
      </c>
      <c r="C343" s="14" t="s">
        <v>214</v>
      </c>
      <c r="D343" s="32">
        <v>2014</v>
      </c>
      <c r="E343" s="34">
        <v>43</v>
      </c>
    </row>
    <row r="344" spans="1:5" x14ac:dyDescent="0.2">
      <c r="A344" s="14" t="s">
        <v>432</v>
      </c>
      <c r="B344" s="14" t="s">
        <v>398</v>
      </c>
      <c r="C344" s="14" t="s">
        <v>433</v>
      </c>
      <c r="D344" s="32">
        <v>2014</v>
      </c>
      <c r="E344" s="34">
        <v>133</v>
      </c>
    </row>
    <row r="345" spans="1:5" x14ac:dyDescent="0.2">
      <c r="A345" s="14" t="s">
        <v>693</v>
      </c>
      <c r="B345" s="14" t="s">
        <v>293</v>
      </c>
      <c r="C345" s="14" t="s">
        <v>694</v>
      </c>
      <c r="D345" s="32">
        <v>2014</v>
      </c>
      <c r="E345" s="34">
        <v>154</v>
      </c>
    </row>
    <row r="346" spans="1:5" x14ac:dyDescent="0.2">
      <c r="A346" s="14" t="s">
        <v>223</v>
      </c>
      <c r="B346" s="14" t="s">
        <v>55</v>
      </c>
      <c r="C346" s="14" t="s">
        <v>224</v>
      </c>
      <c r="D346" s="32">
        <v>2014</v>
      </c>
      <c r="E346" s="34">
        <v>50</v>
      </c>
    </row>
    <row r="347" spans="1:5" x14ac:dyDescent="0.2">
      <c r="A347" s="14" t="s">
        <v>418</v>
      </c>
      <c r="B347" s="14" t="s">
        <v>137</v>
      </c>
      <c r="C347" s="14" t="s">
        <v>419</v>
      </c>
      <c r="D347" s="32">
        <v>2014</v>
      </c>
      <c r="E347" s="34">
        <v>69</v>
      </c>
    </row>
    <row r="348" spans="1:5" x14ac:dyDescent="0.2">
      <c r="A348" s="14" t="s">
        <v>522</v>
      </c>
      <c r="B348" s="14" t="s">
        <v>137</v>
      </c>
      <c r="C348" s="14" t="s">
        <v>523</v>
      </c>
      <c r="D348" s="32">
        <v>2014</v>
      </c>
      <c r="E348" s="34">
        <v>110</v>
      </c>
    </row>
    <row r="349" spans="1:5" x14ac:dyDescent="0.2">
      <c r="A349" s="14" t="s">
        <v>452</v>
      </c>
      <c r="B349" s="14" t="s">
        <v>293</v>
      </c>
      <c r="C349" s="14" t="s">
        <v>453</v>
      </c>
      <c r="D349" s="32">
        <v>2014</v>
      </c>
      <c r="E349" s="34">
        <v>127</v>
      </c>
    </row>
    <row r="350" spans="1:5" x14ac:dyDescent="0.2">
      <c r="A350" s="14" t="s">
        <v>114</v>
      </c>
      <c r="B350" s="14" t="s">
        <v>61</v>
      </c>
      <c r="C350" s="14" t="s">
        <v>115</v>
      </c>
      <c r="D350" s="32">
        <v>2014</v>
      </c>
      <c r="E350" s="34">
        <v>26</v>
      </c>
    </row>
    <row r="351" spans="1:5" x14ac:dyDescent="0.2">
      <c r="A351" s="14" t="s">
        <v>235</v>
      </c>
      <c r="B351" s="14" t="s">
        <v>61</v>
      </c>
      <c r="C351" s="14" t="s">
        <v>236</v>
      </c>
      <c r="D351" s="32">
        <v>2014</v>
      </c>
      <c r="E351" s="34">
        <v>46</v>
      </c>
    </row>
    <row r="352" spans="1:5" x14ac:dyDescent="0.2">
      <c r="A352" s="14" t="s">
        <v>733</v>
      </c>
      <c r="B352" s="14" t="s">
        <v>293</v>
      </c>
      <c r="C352" s="14" t="s">
        <v>735</v>
      </c>
      <c r="D352" s="32">
        <v>2014</v>
      </c>
      <c r="E352" s="34">
        <v>166</v>
      </c>
    </row>
    <row r="353" spans="1:5" x14ac:dyDescent="0.2">
      <c r="A353" s="14" t="s">
        <v>630</v>
      </c>
      <c r="B353" s="14" t="s">
        <v>61</v>
      </c>
      <c r="C353" s="14" t="s">
        <v>631</v>
      </c>
      <c r="D353" s="32">
        <v>2014</v>
      </c>
      <c r="E353" s="34">
        <v>116</v>
      </c>
    </row>
    <row r="354" spans="1:5" x14ac:dyDescent="0.2">
      <c r="A354" s="14" t="s">
        <v>782</v>
      </c>
      <c r="B354" s="14" t="s">
        <v>55</v>
      </c>
      <c r="C354" s="14" t="s">
        <v>784</v>
      </c>
      <c r="D354" s="32">
        <v>2014</v>
      </c>
      <c r="E354" s="34">
        <v>174</v>
      </c>
    </row>
    <row r="355" spans="1:5" x14ac:dyDescent="0.2">
      <c r="A355" s="14" t="s">
        <v>128</v>
      </c>
      <c r="B355" s="14" t="s">
        <v>55</v>
      </c>
      <c r="C355" s="14" t="s">
        <v>129</v>
      </c>
      <c r="D355" s="32">
        <v>2014</v>
      </c>
      <c r="E355" s="34">
        <v>40</v>
      </c>
    </row>
    <row r="356" spans="1:5" x14ac:dyDescent="0.2">
      <c r="A356" s="14" t="s">
        <v>205</v>
      </c>
      <c r="B356" s="14" t="s">
        <v>61</v>
      </c>
      <c r="C356" s="14" t="s">
        <v>206</v>
      </c>
      <c r="D356" s="32">
        <v>2014</v>
      </c>
      <c r="E356" s="34">
        <v>36</v>
      </c>
    </row>
    <row r="357" spans="1:5" x14ac:dyDescent="0.2">
      <c r="A357" s="14" t="s">
        <v>354</v>
      </c>
      <c r="B357" s="14" t="s">
        <v>18</v>
      </c>
      <c r="C357" s="14" t="s">
        <v>355</v>
      </c>
      <c r="D357" s="32">
        <v>2014</v>
      </c>
      <c r="E357" s="34">
        <v>80</v>
      </c>
    </row>
    <row r="358" spans="1:5" x14ac:dyDescent="0.2">
      <c r="A358" s="14" t="s">
        <v>744</v>
      </c>
      <c r="B358" s="14" t="s">
        <v>398</v>
      </c>
      <c r="C358" s="14" t="s">
        <v>747</v>
      </c>
      <c r="D358" s="32">
        <v>2014</v>
      </c>
      <c r="E358" s="34">
        <v>167</v>
      </c>
    </row>
    <row r="359" spans="1:5" x14ac:dyDescent="0.2">
      <c r="A359" s="14" t="s">
        <v>176</v>
      </c>
      <c r="B359" s="14" t="s">
        <v>137</v>
      </c>
      <c r="C359" s="14" t="s">
        <v>177</v>
      </c>
      <c r="D359" s="32">
        <v>2014</v>
      </c>
      <c r="E359" s="34">
        <v>42</v>
      </c>
    </row>
    <row r="360" spans="1:5" x14ac:dyDescent="0.2">
      <c r="A360" s="14" t="s">
        <v>504</v>
      </c>
      <c r="B360" s="14" t="s">
        <v>137</v>
      </c>
      <c r="C360" s="14" t="s">
        <v>507</v>
      </c>
      <c r="D360" s="32">
        <v>2014</v>
      </c>
      <c r="E360" s="34">
        <v>93</v>
      </c>
    </row>
    <row r="361" spans="1:5" x14ac:dyDescent="0.2">
      <c r="A361" s="14" t="s">
        <v>553</v>
      </c>
      <c r="B361" s="14" t="s">
        <v>137</v>
      </c>
      <c r="C361" s="14" t="s">
        <v>554</v>
      </c>
      <c r="D361" s="32">
        <v>2014</v>
      </c>
      <c r="E361" s="34">
        <v>135</v>
      </c>
    </row>
    <row r="362" spans="1:5" x14ac:dyDescent="0.2">
      <c r="A362" s="14" t="s">
        <v>527</v>
      </c>
      <c r="B362" s="14" t="s">
        <v>55</v>
      </c>
      <c r="C362" s="14" t="s">
        <v>528</v>
      </c>
      <c r="D362" s="32">
        <v>2015</v>
      </c>
      <c r="E362" s="34">
        <v>122</v>
      </c>
    </row>
    <row r="363" spans="1:5" x14ac:dyDescent="0.2">
      <c r="A363" s="14" t="s">
        <v>539</v>
      </c>
      <c r="B363" s="14" t="s">
        <v>137</v>
      </c>
      <c r="C363" s="14" t="s">
        <v>540</v>
      </c>
      <c r="D363" s="32">
        <v>2015</v>
      </c>
      <c r="E363" s="34">
        <v>123</v>
      </c>
    </row>
    <row r="364" spans="1:5" x14ac:dyDescent="0.2">
      <c r="A364" s="14" t="s">
        <v>344</v>
      </c>
      <c r="B364" s="14" t="s">
        <v>18</v>
      </c>
      <c r="C364" s="14" t="s">
        <v>345</v>
      </c>
      <c r="D364" s="32">
        <v>2015</v>
      </c>
      <c r="E364" s="34">
        <v>82</v>
      </c>
    </row>
    <row r="365" spans="1:5" x14ac:dyDescent="0.2">
      <c r="A365" s="14" t="s">
        <v>207</v>
      </c>
      <c r="B365" s="14" t="s">
        <v>18</v>
      </c>
      <c r="C365" s="14" t="s">
        <v>208</v>
      </c>
      <c r="D365" s="32">
        <v>2015</v>
      </c>
      <c r="E365" s="34">
        <v>32</v>
      </c>
    </row>
    <row r="366" spans="1:5" x14ac:dyDescent="0.2">
      <c r="A366" s="14" t="s">
        <v>559</v>
      </c>
      <c r="B366" s="14" t="s">
        <v>398</v>
      </c>
      <c r="C366" s="14" t="s">
        <v>560</v>
      </c>
      <c r="D366" s="32">
        <v>2015</v>
      </c>
      <c r="E366" s="34">
        <v>120</v>
      </c>
    </row>
    <row r="367" spans="1:5" x14ac:dyDescent="0.2">
      <c r="A367" s="14" t="s">
        <v>259</v>
      </c>
      <c r="B367" s="14" t="s">
        <v>61</v>
      </c>
      <c r="C367" s="14" t="s">
        <v>260</v>
      </c>
      <c r="D367" s="32">
        <v>2015</v>
      </c>
      <c r="E367" s="34">
        <v>57</v>
      </c>
    </row>
    <row r="368" spans="1:5" x14ac:dyDescent="0.2">
      <c r="A368" s="14" t="s">
        <v>362</v>
      </c>
      <c r="B368" s="14" t="s">
        <v>293</v>
      </c>
      <c r="C368" s="14" t="s">
        <v>364</v>
      </c>
      <c r="D368" s="32">
        <v>2015</v>
      </c>
      <c r="E368" s="34">
        <v>78</v>
      </c>
    </row>
    <row r="369" spans="1:5" x14ac:dyDescent="0.2">
      <c r="A369" s="14" t="s">
        <v>123</v>
      </c>
      <c r="B369" s="14" t="s">
        <v>55</v>
      </c>
      <c r="C369" s="14" t="s">
        <v>124</v>
      </c>
      <c r="D369" s="32">
        <v>2015</v>
      </c>
      <c r="E369" s="34">
        <v>25</v>
      </c>
    </row>
    <row r="370" spans="1:5" x14ac:dyDescent="0.2">
      <c r="A370" s="14" t="s">
        <v>99</v>
      </c>
      <c r="B370" s="14" t="s">
        <v>18</v>
      </c>
      <c r="C370" s="14" t="s">
        <v>100</v>
      </c>
      <c r="D370" s="32">
        <v>2015</v>
      </c>
      <c r="E370" s="34">
        <v>7</v>
      </c>
    </row>
    <row r="371" spans="1:5" x14ac:dyDescent="0.2">
      <c r="A371" s="14" t="s">
        <v>722</v>
      </c>
      <c r="B371" s="14" t="s">
        <v>293</v>
      </c>
      <c r="C371" s="14" t="s">
        <v>723</v>
      </c>
      <c r="D371" s="32">
        <v>2015</v>
      </c>
      <c r="E371" s="34">
        <v>162</v>
      </c>
    </row>
    <row r="372" spans="1:5" x14ac:dyDescent="0.2">
      <c r="A372" s="14" t="s">
        <v>704</v>
      </c>
      <c r="B372" s="14" t="s">
        <v>137</v>
      </c>
      <c r="C372" s="14" t="s">
        <v>705</v>
      </c>
      <c r="D372" s="32">
        <v>2015</v>
      </c>
      <c r="E372" s="34">
        <v>145</v>
      </c>
    </row>
    <row r="373" spans="1:5" x14ac:dyDescent="0.2">
      <c r="A373" s="14" t="s">
        <v>62</v>
      </c>
      <c r="B373" s="14" t="s">
        <v>18</v>
      </c>
      <c r="C373" s="14" t="s">
        <v>63</v>
      </c>
      <c r="D373" s="32">
        <v>2015</v>
      </c>
      <c r="E373" s="34">
        <v>15</v>
      </c>
    </row>
    <row r="374" spans="1:5" x14ac:dyDescent="0.2">
      <c r="A374" s="14" t="s">
        <v>382</v>
      </c>
      <c r="B374" s="14" t="s">
        <v>137</v>
      </c>
      <c r="C374" s="14" t="s">
        <v>383</v>
      </c>
      <c r="D374" s="32">
        <v>2015</v>
      </c>
      <c r="E374" s="34">
        <v>84</v>
      </c>
    </row>
    <row r="375" spans="1:5" x14ac:dyDescent="0.2">
      <c r="A375" s="14" t="s">
        <v>221</v>
      </c>
      <c r="B375" s="14" t="s">
        <v>137</v>
      </c>
      <c r="C375" s="14" t="s">
        <v>222</v>
      </c>
      <c r="D375" s="32">
        <v>2015</v>
      </c>
      <c r="E375" s="34">
        <v>46</v>
      </c>
    </row>
    <row r="376" spans="1:5" x14ac:dyDescent="0.2">
      <c r="A376" s="14" t="s">
        <v>642</v>
      </c>
      <c r="B376" s="14" t="s">
        <v>55</v>
      </c>
      <c r="C376" s="14" t="s">
        <v>643</v>
      </c>
      <c r="D376" s="32">
        <v>2015</v>
      </c>
      <c r="E376" s="34">
        <v>146</v>
      </c>
    </row>
    <row r="377" spans="1:5" x14ac:dyDescent="0.2">
      <c r="A377" s="14" t="s">
        <v>497</v>
      </c>
      <c r="B377" s="14" t="s">
        <v>18</v>
      </c>
      <c r="C377" s="14" t="s">
        <v>498</v>
      </c>
      <c r="D377" s="32">
        <v>2015</v>
      </c>
      <c r="E377" s="34">
        <v>106</v>
      </c>
    </row>
    <row r="378" spans="1:5" x14ac:dyDescent="0.2">
      <c r="A378" s="14" t="s">
        <v>740</v>
      </c>
      <c r="B378" s="14" t="s">
        <v>398</v>
      </c>
      <c r="C378" s="14" t="s">
        <v>741</v>
      </c>
      <c r="D378" s="32">
        <v>2015</v>
      </c>
      <c r="E378" s="34">
        <v>163</v>
      </c>
    </row>
    <row r="379" spans="1:5" x14ac:dyDescent="0.2">
      <c r="A379" s="14" t="s">
        <v>294</v>
      </c>
      <c r="B379" s="14" t="s">
        <v>18</v>
      </c>
      <c r="C379" s="14" t="s">
        <v>295</v>
      </c>
      <c r="D379" s="32">
        <v>2015</v>
      </c>
      <c r="E379" s="34">
        <v>66</v>
      </c>
    </row>
    <row r="380" spans="1:5" x14ac:dyDescent="0.2">
      <c r="A380" s="14" t="s">
        <v>684</v>
      </c>
      <c r="B380" s="14" t="s">
        <v>293</v>
      </c>
      <c r="C380" s="14" t="s">
        <v>685</v>
      </c>
      <c r="D380" s="32">
        <v>2015</v>
      </c>
      <c r="E380" s="34">
        <v>157</v>
      </c>
    </row>
    <row r="381" spans="1:5" x14ac:dyDescent="0.2">
      <c r="A381" s="14" t="s">
        <v>243</v>
      </c>
      <c r="B381" s="14" t="s">
        <v>61</v>
      </c>
      <c r="C381" s="14" t="s">
        <v>244</v>
      </c>
      <c r="D381" s="32">
        <v>2015</v>
      </c>
      <c r="E381" s="34">
        <v>30</v>
      </c>
    </row>
    <row r="382" spans="1:5" x14ac:dyDescent="0.2">
      <c r="A382" s="14" t="s">
        <v>492</v>
      </c>
      <c r="B382" s="14" t="s">
        <v>61</v>
      </c>
      <c r="C382" s="14" t="s">
        <v>493</v>
      </c>
      <c r="D382" s="32">
        <v>2015</v>
      </c>
      <c r="E382" s="34">
        <v>94</v>
      </c>
    </row>
    <row r="383" spans="1:5" x14ac:dyDescent="0.2">
      <c r="A383" s="14" t="s">
        <v>457</v>
      </c>
      <c r="B383" s="14" t="s">
        <v>61</v>
      </c>
      <c r="C383" s="14" t="s">
        <v>458</v>
      </c>
      <c r="D383" s="32">
        <v>2015</v>
      </c>
      <c r="E383" s="34">
        <v>99</v>
      </c>
    </row>
    <row r="384" spans="1:5" x14ac:dyDescent="0.2">
      <c r="A384" s="14" t="s">
        <v>673</v>
      </c>
      <c r="B384" s="14" t="s">
        <v>55</v>
      </c>
      <c r="C384" s="14" t="s">
        <v>675</v>
      </c>
      <c r="D384" s="32">
        <v>2015</v>
      </c>
      <c r="E384" s="34">
        <v>121</v>
      </c>
    </row>
    <row r="385" spans="1:5" x14ac:dyDescent="0.2">
      <c r="A385" s="14" t="s">
        <v>421</v>
      </c>
      <c r="B385" s="14" t="s">
        <v>55</v>
      </c>
      <c r="C385" s="14" t="s">
        <v>422</v>
      </c>
      <c r="D385" s="32">
        <v>2015</v>
      </c>
      <c r="E385" s="34">
        <v>104</v>
      </c>
    </row>
    <row r="386" spans="1:5" x14ac:dyDescent="0.2">
      <c r="A386" s="14" t="s">
        <v>247</v>
      </c>
      <c r="B386" s="14" t="s">
        <v>137</v>
      </c>
      <c r="C386" s="14" t="s">
        <v>248</v>
      </c>
      <c r="D386" s="32">
        <v>2015</v>
      </c>
      <c r="E386" s="34">
        <v>42</v>
      </c>
    </row>
    <row r="387" spans="1:5" x14ac:dyDescent="0.2">
      <c r="A387" s="14" t="s">
        <v>500</v>
      </c>
      <c r="B387" s="14" t="s">
        <v>137</v>
      </c>
      <c r="C387" s="14" t="s">
        <v>501</v>
      </c>
      <c r="D387" s="32">
        <v>2015</v>
      </c>
      <c r="E387" s="34">
        <v>110</v>
      </c>
    </row>
    <row r="388" spans="1:5" x14ac:dyDescent="0.2">
      <c r="A388" s="14" t="s">
        <v>109</v>
      </c>
      <c r="B388" s="14" t="s">
        <v>61</v>
      </c>
      <c r="C388" s="14" t="s">
        <v>110</v>
      </c>
      <c r="D388" s="32">
        <v>2015</v>
      </c>
      <c r="E388" s="34">
        <v>8</v>
      </c>
    </row>
    <row r="389" spans="1:5" x14ac:dyDescent="0.2">
      <c r="A389" s="14" t="s">
        <v>43</v>
      </c>
      <c r="B389" s="14" t="s">
        <v>18</v>
      </c>
      <c r="C389" s="14" t="s">
        <v>44</v>
      </c>
      <c r="D389" s="32">
        <v>2015</v>
      </c>
      <c r="E389" s="34">
        <v>20</v>
      </c>
    </row>
    <row r="390" spans="1:5" x14ac:dyDescent="0.2">
      <c r="A390" s="14" t="s">
        <v>210</v>
      </c>
      <c r="B390" s="14" t="s">
        <v>61</v>
      </c>
      <c r="C390" s="14" t="s">
        <v>211</v>
      </c>
      <c r="D390" s="32">
        <v>2015</v>
      </c>
      <c r="E390" s="34">
        <v>43</v>
      </c>
    </row>
    <row r="391" spans="1:5" x14ac:dyDescent="0.2">
      <c r="A391" s="14" t="s">
        <v>787</v>
      </c>
      <c r="B391" s="14" t="s">
        <v>55</v>
      </c>
      <c r="C391" s="14" t="s">
        <v>788</v>
      </c>
      <c r="D391" s="32">
        <v>2015</v>
      </c>
      <c r="E391" s="34">
        <v>176</v>
      </c>
    </row>
    <row r="392" spans="1:5" x14ac:dyDescent="0.2">
      <c r="A392" s="14" t="s">
        <v>373</v>
      </c>
      <c r="B392" s="14" t="s">
        <v>137</v>
      </c>
      <c r="C392" s="14" t="s">
        <v>374</v>
      </c>
      <c r="D392" s="32">
        <v>2015</v>
      </c>
      <c r="E392" s="34">
        <v>86</v>
      </c>
    </row>
    <row r="393" spans="1:5" x14ac:dyDescent="0.2">
      <c r="A393" s="14" t="s">
        <v>563</v>
      </c>
      <c r="B393" s="14" t="s">
        <v>137</v>
      </c>
      <c r="C393" s="14" t="s">
        <v>566</v>
      </c>
      <c r="D393" s="32">
        <v>2015</v>
      </c>
      <c r="E393" s="34">
        <v>133</v>
      </c>
    </row>
    <row r="394" spans="1:5" x14ac:dyDescent="0.2">
      <c r="A394" s="14" t="s">
        <v>679</v>
      </c>
      <c r="B394" s="14" t="s">
        <v>137</v>
      </c>
      <c r="C394" s="14" t="s">
        <v>680</v>
      </c>
      <c r="D394" s="32">
        <v>2015</v>
      </c>
      <c r="E394" s="34">
        <v>150</v>
      </c>
    </row>
    <row r="395" spans="1:5" x14ac:dyDescent="0.2">
      <c r="A395" s="14" t="s">
        <v>509</v>
      </c>
      <c r="B395" s="14" t="s">
        <v>137</v>
      </c>
      <c r="C395" s="14" t="s">
        <v>510</v>
      </c>
      <c r="D395" s="32">
        <v>2015</v>
      </c>
      <c r="E395" s="34">
        <v>107</v>
      </c>
    </row>
    <row r="396" spans="1:5" x14ac:dyDescent="0.2">
      <c r="A396" s="14" t="s">
        <v>569</v>
      </c>
      <c r="B396" s="14" t="s">
        <v>61</v>
      </c>
      <c r="C396" s="14" t="s">
        <v>570</v>
      </c>
      <c r="D396" s="32">
        <v>2015</v>
      </c>
      <c r="E396" s="34">
        <v>128</v>
      </c>
    </row>
    <row r="397" spans="1:5" x14ac:dyDescent="0.2">
      <c r="A397" s="14" t="s">
        <v>250</v>
      </c>
      <c r="B397" s="14" t="s">
        <v>137</v>
      </c>
      <c r="C397" s="14" t="s">
        <v>251</v>
      </c>
      <c r="D397" s="32">
        <v>2015</v>
      </c>
      <c r="E397" s="34">
        <v>50</v>
      </c>
    </row>
    <row r="398" spans="1:5" x14ac:dyDescent="0.2">
      <c r="A398" s="14" t="s">
        <v>144</v>
      </c>
      <c r="B398" s="14" t="s">
        <v>137</v>
      </c>
      <c r="C398" s="14" t="s">
        <v>145</v>
      </c>
      <c r="D398" s="32">
        <v>2015</v>
      </c>
      <c r="E398" s="34">
        <v>36</v>
      </c>
    </row>
    <row r="399" spans="1:5" x14ac:dyDescent="0.2">
      <c r="A399" s="14" t="s">
        <v>68</v>
      </c>
      <c r="B399" s="14" t="s">
        <v>61</v>
      </c>
      <c r="C399" s="14" t="s">
        <v>69</v>
      </c>
      <c r="D399" s="32">
        <v>2015</v>
      </c>
      <c r="E399" s="34">
        <v>16</v>
      </c>
    </row>
    <row r="400" spans="1:5" x14ac:dyDescent="0.2">
      <c r="A400" s="14" t="s">
        <v>350</v>
      </c>
      <c r="B400" s="14" t="s">
        <v>18</v>
      </c>
      <c r="C400" s="14" t="s">
        <v>351</v>
      </c>
      <c r="D400" s="32">
        <v>2015</v>
      </c>
      <c r="E400" s="34">
        <v>76</v>
      </c>
    </row>
    <row r="401" spans="1:5" x14ac:dyDescent="0.2">
      <c r="A401" s="14" t="s">
        <v>773</v>
      </c>
      <c r="B401" s="14" t="s">
        <v>61</v>
      </c>
      <c r="C401" s="14" t="s">
        <v>774</v>
      </c>
      <c r="D401" s="32">
        <v>2015</v>
      </c>
      <c r="E401" s="34">
        <v>169</v>
      </c>
    </row>
    <row r="402" spans="1:5" x14ac:dyDescent="0.2">
      <c r="A402" s="14" t="s">
        <v>158</v>
      </c>
      <c r="B402" s="14" t="s">
        <v>18</v>
      </c>
      <c r="C402" s="14" t="s">
        <v>159</v>
      </c>
      <c r="D402" s="32">
        <v>2015</v>
      </c>
      <c r="E402" s="34">
        <v>24</v>
      </c>
    </row>
    <row r="403" spans="1:5" x14ac:dyDescent="0.2">
      <c r="A403" s="14" t="s">
        <v>201</v>
      </c>
      <c r="B403" s="14" t="s">
        <v>18</v>
      </c>
      <c r="C403" s="14" t="s">
        <v>202</v>
      </c>
      <c r="D403" s="32">
        <v>2015</v>
      </c>
      <c r="E403" s="34">
        <v>13</v>
      </c>
    </row>
    <row r="404" spans="1:5" x14ac:dyDescent="0.2">
      <c r="A404" s="14" t="s">
        <v>81</v>
      </c>
      <c r="B404" s="14" t="s">
        <v>18</v>
      </c>
      <c r="C404" s="14" t="s">
        <v>82</v>
      </c>
      <c r="D404" s="32">
        <v>2015</v>
      </c>
      <c r="E404" s="34">
        <v>12</v>
      </c>
    </row>
    <row r="405" spans="1:5" x14ac:dyDescent="0.2">
      <c r="A405" s="14" t="s">
        <v>775</v>
      </c>
      <c r="B405" s="14" t="s">
        <v>137</v>
      </c>
      <c r="C405" s="14" t="s">
        <v>776</v>
      </c>
      <c r="D405" s="32">
        <v>2015</v>
      </c>
      <c r="E405" s="34">
        <v>170</v>
      </c>
    </row>
    <row r="406" spans="1:5" x14ac:dyDescent="0.2">
      <c r="A406" s="14" t="s">
        <v>37</v>
      </c>
      <c r="B406" s="14" t="s">
        <v>18</v>
      </c>
      <c r="C406" s="14" t="s">
        <v>38</v>
      </c>
      <c r="D406" s="32">
        <v>2015</v>
      </c>
      <c r="E406" s="34">
        <v>3</v>
      </c>
    </row>
    <row r="407" spans="1:5" x14ac:dyDescent="0.2">
      <c r="A407" s="14" t="s">
        <v>282</v>
      </c>
      <c r="B407" s="14" t="s">
        <v>61</v>
      </c>
      <c r="C407" s="14" t="s">
        <v>283</v>
      </c>
      <c r="D407" s="32">
        <v>2015</v>
      </c>
      <c r="E407" s="34">
        <v>63</v>
      </c>
    </row>
    <row r="408" spans="1:5" x14ac:dyDescent="0.2">
      <c r="A408" s="14" t="s">
        <v>596</v>
      </c>
      <c r="B408" s="14" t="s">
        <v>398</v>
      </c>
      <c r="C408" s="14" t="s">
        <v>597</v>
      </c>
      <c r="D408" s="32">
        <v>2015</v>
      </c>
      <c r="E408" s="34">
        <v>119</v>
      </c>
    </row>
    <row r="409" spans="1:5" x14ac:dyDescent="0.2">
      <c r="A409" s="14" t="s">
        <v>415</v>
      </c>
      <c r="B409" s="14" t="s">
        <v>61</v>
      </c>
      <c r="C409" s="14" t="s">
        <v>416</v>
      </c>
      <c r="D409" s="32">
        <v>2015</v>
      </c>
      <c r="E409" s="34">
        <v>108</v>
      </c>
    </row>
    <row r="410" spans="1:5" x14ac:dyDescent="0.2">
      <c r="A410" s="14" t="s">
        <v>710</v>
      </c>
      <c r="B410" s="14" t="s">
        <v>398</v>
      </c>
      <c r="C410" s="14" t="s">
        <v>711</v>
      </c>
      <c r="D410" s="32">
        <v>2015</v>
      </c>
      <c r="E410" s="34">
        <v>158</v>
      </c>
    </row>
    <row r="411" spans="1:5" x14ac:dyDescent="0.2">
      <c r="A411" s="14" t="s">
        <v>800</v>
      </c>
      <c r="B411" s="14" t="s">
        <v>137</v>
      </c>
      <c r="C411" s="14" t="s">
        <v>801</v>
      </c>
      <c r="D411" s="32">
        <v>2015</v>
      </c>
      <c r="E411" s="34">
        <v>180</v>
      </c>
    </row>
    <row r="412" spans="1:5" x14ac:dyDescent="0.2">
      <c r="A412" s="14" t="s">
        <v>164</v>
      </c>
      <c r="B412" s="14" t="s">
        <v>18</v>
      </c>
      <c r="C412" s="14" t="s">
        <v>165</v>
      </c>
      <c r="D412" s="32">
        <v>2015</v>
      </c>
      <c r="E412" s="34">
        <v>33</v>
      </c>
    </row>
    <row r="413" spans="1:5" x14ac:dyDescent="0.2">
      <c r="A413" s="14" t="s">
        <v>72</v>
      </c>
      <c r="B413" s="14" t="s">
        <v>18</v>
      </c>
      <c r="C413" s="14" t="s">
        <v>73</v>
      </c>
      <c r="D413" s="32">
        <v>2015</v>
      </c>
      <c r="E413" s="34">
        <v>10</v>
      </c>
    </row>
    <row r="414" spans="1:5" x14ac:dyDescent="0.2">
      <c r="A414" s="14" t="s">
        <v>660</v>
      </c>
      <c r="B414" s="14" t="s">
        <v>137</v>
      </c>
      <c r="C414" s="14" t="s">
        <v>661</v>
      </c>
      <c r="D414" s="32">
        <v>2015</v>
      </c>
      <c r="E414" s="34">
        <v>142</v>
      </c>
    </row>
    <row r="415" spans="1:5" x14ac:dyDescent="0.2">
      <c r="A415" s="14" t="s">
        <v>19</v>
      </c>
      <c r="B415" s="14" t="s">
        <v>18</v>
      </c>
      <c r="C415" s="14" t="s">
        <v>20</v>
      </c>
      <c r="D415" s="32">
        <v>2015</v>
      </c>
      <c r="E415" s="34">
        <v>1</v>
      </c>
    </row>
    <row r="416" spans="1:5" x14ac:dyDescent="0.2">
      <c r="A416" s="14" t="s">
        <v>274</v>
      </c>
      <c r="B416" s="14" t="s">
        <v>55</v>
      </c>
      <c r="C416" s="14" t="s">
        <v>275</v>
      </c>
      <c r="D416" s="32">
        <v>2015</v>
      </c>
      <c r="E416" s="34">
        <v>93</v>
      </c>
    </row>
    <row r="417" spans="1:5" x14ac:dyDescent="0.2">
      <c r="A417" s="14" t="s">
        <v>182</v>
      </c>
      <c r="B417" s="14" t="s">
        <v>18</v>
      </c>
      <c r="C417" s="14" t="s">
        <v>183</v>
      </c>
      <c r="D417" s="32">
        <v>2015</v>
      </c>
      <c r="E417" s="34">
        <v>38</v>
      </c>
    </row>
    <row r="418" spans="1:5" x14ac:dyDescent="0.2">
      <c r="A418" s="14" t="s">
        <v>483</v>
      </c>
      <c r="B418" s="14" t="s">
        <v>137</v>
      </c>
      <c r="C418" s="14" t="s">
        <v>484</v>
      </c>
      <c r="D418" s="32">
        <v>2015</v>
      </c>
      <c r="E418" s="34">
        <v>95</v>
      </c>
    </row>
    <row r="419" spans="1:5" x14ac:dyDescent="0.2">
      <c r="A419" s="14" t="s">
        <v>217</v>
      </c>
      <c r="B419" s="14" t="s">
        <v>18</v>
      </c>
      <c r="C419" s="14" t="s">
        <v>218</v>
      </c>
      <c r="D419" s="32">
        <v>2015</v>
      </c>
      <c r="E419" s="34">
        <v>34</v>
      </c>
    </row>
    <row r="420" spans="1:5" x14ac:dyDescent="0.2">
      <c r="A420" s="14" t="s">
        <v>290</v>
      </c>
      <c r="B420" s="14" t="s">
        <v>293</v>
      </c>
      <c r="C420" s="14" t="s">
        <v>291</v>
      </c>
      <c r="D420" s="32">
        <v>2015</v>
      </c>
      <c r="E420" s="34">
        <v>69</v>
      </c>
    </row>
    <row r="421" spans="1:5" x14ac:dyDescent="0.2">
      <c r="A421" s="14" t="s">
        <v>154</v>
      </c>
      <c r="B421" s="14" t="s">
        <v>137</v>
      </c>
      <c r="C421" s="14" t="s">
        <v>155</v>
      </c>
      <c r="D421" s="32">
        <v>2015</v>
      </c>
      <c r="E421" s="34">
        <v>22</v>
      </c>
    </row>
    <row r="422" spans="1:5" x14ac:dyDescent="0.2">
      <c r="A422" s="14" t="s">
        <v>466</v>
      </c>
      <c r="B422" s="14" t="s">
        <v>137</v>
      </c>
      <c r="C422" s="14" t="s">
        <v>467</v>
      </c>
      <c r="D422" s="32">
        <v>2015</v>
      </c>
      <c r="E422" s="34">
        <v>102</v>
      </c>
    </row>
    <row r="423" spans="1:5" x14ac:dyDescent="0.2">
      <c r="A423" s="14" t="s">
        <v>541</v>
      </c>
      <c r="B423" s="14" t="s">
        <v>137</v>
      </c>
      <c r="C423" s="14" t="s">
        <v>542</v>
      </c>
      <c r="D423" s="32">
        <v>2015</v>
      </c>
      <c r="E423" s="34">
        <v>151</v>
      </c>
    </row>
    <row r="424" spans="1:5" x14ac:dyDescent="0.2">
      <c r="A424" s="14" t="s">
        <v>377</v>
      </c>
      <c r="B424" s="14" t="s">
        <v>137</v>
      </c>
      <c r="C424" s="14" t="s">
        <v>378</v>
      </c>
      <c r="D424" s="32">
        <v>2015</v>
      </c>
      <c r="E424" s="34">
        <v>81</v>
      </c>
    </row>
    <row r="425" spans="1:5" x14ac:dyDescent="0.2">
      <c r="A425" s="14" t="s">
        <v>767</v>
      </c>
      <c r="B425" s="14" t="s">
        <v>137</v>
      </c>
      <c r="C425" s="14" t="s">
        <v>768</v>
      </c>
      <c r="D425" s="32">
        <v>2015</v>
      </c>
      <c r="E425" s="34">
        <v>167</v>
      </c>
    </row>
    <row r="426" spans="1:5" x14ac:dyDescent="0.2">
      <c r="A426" s="14" t="s">
        <v>340</v>
      </c>
      <c r="B426" s="14" t="s">
        <v>18</v>
      </c>
      <c r="C426" s="14" t="s">
        <v>341</v>
      </c>
      <c r="D426" s="32">
        <v>2015</v>
      </c>
      <c r="E426" s="34">
        <v>91</v>
      </c>
    </row>
    <row r="427" spans="1:5" x14ac:dyDescent="0.2">
      <c r="A427" s="14" t="s">
        <v>517</v>
      </c>
      <c r="B427" s="14" t="s">
        <v>61</v>
      </c>
      <c r="C427" s="14" t="s">
        <v>518</v>
      </c>
      <c r="D427" s="32">
        <v>2015</v>
      </c>
      <c r="E427" s="34">
        <v>124</v>
      </c>
    </row>
    <row r="428" spans="1:5" x14ac:dyDescent="0.2">
      <c r="A428" s="14" t="s">
        <v>268</v>
      </c>
      <c r="B428" s="14" t="s">
        <v>61</v>
      </c>
      <c r="C428" s="14" t="s">
        <v>269</v>
      </c>
      <c r="D428" s="32">
        <v>2015</v>
      </c>
      <c r="E428" s="34">
        <v>62</v>
      </c>
    </row>
    <row r="429" spans="1:5" x14ac:dyDescent="0.2">
      <c r="A429" s="14" t="s">
        <v>327</v>
      </c>
      <c r="B429" s="14" t="s">
        <v>55</v>
      </c>
      <c r="C429" s="14" t="s">
        <v>328</v>
      </c>
      <c r="D429" s="32">
        <v>2015</v>
      </c>
      <c r="E429" s="34">
        <v>70</v>
      </c>
    </row>
    <row r="430" spans="1:5" x14ac:dyDescent="0.2">
      <c r="A430" s="14" t="s">
        <v>622</v>
      </c>
      <c r="B430" s="14" t="s">
        <v>61</v>
      </c>
      <c r="C430" s="14" t="s">
        <v>623</v>
      </c>
      <c r="D430" s="32">
        <v>2015</v>
      </c>
      <c r="E430" s="34">
        <v>132</v>
      </c>
    </row>
    <row r="431" spans="1:5" x14ac:dyDescent="0.2">
      <c r="A431" s="14" t="s">
        <v>321</v>
      </c>
      <c r="B431" s="14" t="s">
        <v>18</v>
      </c>
      <c r="C431" s="14" t="s">
        <v>322</v>
      </c>
      <c r="D431" s="32">
        <v>2015</v>
      </c>
      <c r="E431" s="34">
        <v>58</v>
      </c>
    </row>
    <row r="432" spans="1:5" x14ac:dyDescent="0.2">
      <c r="A432" s="14" t="s">
        <v>286</v>
      </c>
      <c r="B432" s="14" t="s">
        <v>61</v>
      </c>
      <c r="C432" s="14" t="s">
        <v>287</v>
      </c>
      <c r="D432" s="32">
        <v>2015</v>
      </c>
      <c r="E432" s="34">
        <v>53</v>
      </c>
    </row>
    <row r="433" spans="1:5" x14ac:dyDescent="0.2">
      <c r="A433" s="14" t="s">
        <v>336</v>
      </c>
      <c r="B433" s="14" t="s">
        <v>18</v>
      </c>
      <c r="C433" s="14" t="s">
        <v>337</v>
      </c>
      <c r="D433" s="32">
        <v>2015</v>
      </c>
      <c r="E433" s="34">
        <v>65</v>
      </c>
    </row>
    <row r="434" spans="1:5" x14ac:dyDescent="0.2">
      <c r="A434" s="14" t="s">
        <v>547</v>
      </c>
      <c r="B434" s="14" t="s">
        <v>55</v>
      </c>
      <c r="C434" s="14" t="s">
        <v>548</v>
      </c>
      <c r="D434" s="32">
        <v>2015</v>
      </c>
      <c r="E434" s="34">
        <v>138</v>
      </c>
    </row>
    <row r="435" spans="1:5" x14ac:dyDescent="0.2">
      <c r="A435" s="14" t="s">
        <v>608</v>
      </c>
      <c r="B435" s="14" t="s">
        <v>55</v>
      </c>
      <c r="C435" s="14" t="s">
        <v>609</v>
      </c>
      <c r="D435" s="32">
        <v>2015</v>
      </c>
      <c r="E435" s="34">
        <v>136</v>
      </c>
    </row>
    <row r="436" spans="1:5" x14ac:dyDescent="0.2">
      <c r="A436" s="14" t="s">
        <v>93</v>
      </c>
      <c r="B436" s="14" t="s">
        <v>18</v>
      </c>
      <c r="C436" s="14" t="s">
        <v>94</v>
      </c>
      <c r="D436" s="32">
        <v>2015</v>
      </c>
      <c r="E436" s="34">
        <v>11</v>
      </c>
    </row>
    <row r="437" spans="1:5" x14ac:dyDescent="0.2">
      <c r="A437" s="14" t="s">
        <v>728</v>
      </c>
      <c r="B437" s="14" t="s">
        <v>398</v>
      </c>
      <c r="C437" s="14" t="s">
        <v>729</v>
      </c>
      <c r="D437" s="32">
        <v>2015</v>
      </c>
      <c r="E437" s="34">
        <v>173</v>
      </c>
    </row>
    <row r="438" spans="1:5" x14ac:dyDescent="0.2">
      <c r="A438" s="14" t="s">
        <v>706</v>
      </c>
      <c r="B438" s="14" t="s">
        <v>398</v>
      </c>
      <c r="C438" s="14" t="s">
        <v>707</v>
      </c>
      <c r="D438" s="32">
        <v>2015</v>
      </c>
      <c r="E438" s="34">
        <v>156</v>
      </c>
    </row>
    <row r="439" spans="1:5" x14ac:dyDescent="0.2">
      <c r="A439" s="14" t="s">
        <v>87</v>
      </c>
      <c r="B439" s="14" t="s">
        <v>18</v>
      </c>
      <c r="C439" s="14" t="s">
        <v>88</v>
      </c>
      <c r="D439" s="32">
        <v>2015</v>
      </c>
      <c r="E439" s="34">
        <v>21</v>
      </c>
    </row>
    <row r="440" spans="1:5" x14ac:dyDescent="0.2">
      <c r="A440" s="14" t="s">
        <v>393</v>
      </c>
      <c r="B440" s="14" t="s">
        <v>398</v>
      </c>
      <c r="C440" s="14" t="s">
        <v>394</v>
      </c>
      <c r="D440" s="32">
        <v>2015</v>
      </c>
      <c r="E440" s="34">
        <v>101</v>
      </c>
    </row>
    <row r="441" spans="1:5" x14ac:dyDescent="0.2">
      <c r="A441" s="14" t="s">
        <v>239</v>
      </c>
      <c r="B441" s="14" t="s">
        <v>18</v>
      </c>
      <c r="C441" s="14" t="s">
        <v>240</v>
      </c>
      <c r="D441" s="32">
        <v>2015</v>
      </c>
      <c r="E441" s="34">
        <v>73</v>
      </c>
    </row>
    <row r="442" spans="1:5" x14ac:dyDescent="0.2">
      <c r="A442" s="14" t="s">
        <v>56</v>
      </c>
      <c r="B442" s="14" t="s">
        <v>61</v>
      </c>
      <c r="C442" s="14" t="s">
        <v>57</v>
      </c>
      <c r="D442" s="32">
        <v>2015</v>
      </c>
      <c r="E442" s="34">
        <v>9</v>
      </c>
    </row>
    <row r="443" spans="1:5" x14ac:dyDescent="0.2">
      <c r="A443" s="14" t="s">
        <v>576</v>
      </c>
      <c r="B443" s="14" t="s">
        <v>398</v>
      </c>
      <c r="C443" s="14" t="s">
        <v>577</v>
      </c>
      <c r="D443" s="32">
        <v>2015</v>
      </c>
      <c r="E443" s="34">
        <v>143</v>
      </c>
    </row>
    <row r="444" spans="1:5" x14ac:dyDescent="0.2">
      <c r="A444" s="14" t="s">
        <v>310</v>
      </c>
      <c r="B444" s="14" t="s">
        <v>55</v>
      </c>
      <c r="C444" s="14" t="s">
        <v>312</v>
      </c>
      <c r="D444" s="32">
        <v>2015</v>
      </c>
      <c r="E444" s="34">
        <v>61</v>
      </c>
    </row>
    <row r="445" spans="1:5" x14ac:dyDescent="0.2">
      <c r="A445" s="14" t="s">
        <v>699</v>
      </c>
      <c r="B445" s="14" t="s">
        <v>293</v>
      </c>
      <c r="C445" s="14" t="s">
        <v>700</v>
      </c>
      <c r="D445" s="32">
        <v>2015</v>
      </c>
      <c r="E445" s="34">
        <v>160</v>
      </c>
    </row>
    <row r="446" spans="1:5" x14ac:dyDescent="0.2">
      <c r="A446" s="14" t="s">
        <v>429</v>
      </c>
      <c r="B446" s="14" t="s">
        <v>137</v>
      </c>
      <c r="C446" s="14" t="s">
        <v>430</v>
      </c>
      <c r="D446" s="32">
        <v>2015</v>
      </c>
      <c r="E446" s="34">
        <v>100</v>
      </c>
    </row>
    <row r="447" spans="1:5" x14ac:dyDescent="0.2">
      <c r="A447" s="14" t="s">
        <v>438</v>
      </c>
      <c r="B447" s="14" t="s">
        <v>293</v>
      </c>
      <c r="C447" s="14" t="s">
        <v>439</v>
      </c>
      <c r="D447" s="32">
        <v>2015</v>
      </c>
      <c r="E447" s="34">
        <v>88</v>
      </c>
    </row>
    <row r="448" spans="1:5" x14ac:dyDescent="0.2">
      <c r="A448" s="14" t="s">
        <v>624</v>
      </c>
      <c r="B448" s="14" t="s">
        <v>55</v>
      </c>
      <c r="C448" s="14" t="s">
        <v>625</v>
      </c>
      <c r="D448" s="32">
        <v>2015</v>
      </c>
      <c r="E448" s="34">
        <v>139</v>
      </c>
    </row>
    <row r="449" spans="1:5" x14ac:dyDescent="0.2">
      <c r="A449" s="14" t="s">
        <v>227</v>
      </c>
      <c r="B449" s="14" t="s">
        <v>55</v>
      </c>
      <c r="C449" s="14" t="s">
        <v>228</v>
      </c>
      <c r="D449" s="32">
        <v>2015</v>
      </c>
      <c r="E449" s="34">
        <v>60</v>
      </c>
    </row>
    <row r="450" spans="1:5" x14ac:dyDescent="0.2">
      <c r="A450" s="14" t="s">
        <v>471</v>
      </c>
      <c r="B450" s="14" t="s">
        <v>398</v>
      </c>
      <c r="C450" s="14" t="s">
        <v>472</v>
      </c>
      <c r="D450" s="32">
        <v>2015</v>
      </c>
      <c r="E450" s="34">
        <v>90</v>
      </c>
    </row>
    <row r="451" spans="1:5" x14ac:dyDescent="0.2">
      <c r="A451" s="14" t="s">
        <v>762</v>
      </c>
      <c r="B451" s="14" t="s">
        <v>55</v>
      </c>
      <c r="C451" s="14" t="s">
        <v>763</v>
      </c>
      <c r="D451" s="32">
        <v>2015</v>
      </c>
      <c r="E451" s="34">
        <v>171</v>
      </c>
    </row>
    <row r="452" spans="1:5" x14ac:dyDescent="0.2">
      <c r="A452" s="14" t="s">
        <v>446</v>
      </c>
      <c r="B452" s="14" t="s">
        <v>398</v>
      </c>
      <c r="C452" s="14" t="s">
        <v>447</v>
      </c>
      <c r="D452" s="32">
        <v>2015</v>
      </c>
      <c r="E452" s="34">
        <v>98</v>
      </c>
    </row>
    <row r="453" spans="1:5" x14ac:dyDescent="0.2">
      <c r="A453" s="14" t="s">
        <v>404</v>
      </c>
      <c r="B453" s="14" t="s">
        <v>137</v>
      </c>
      <c r="C453" s="14" t="s">
        <v>405</v>
      </c>
      <c r="D453" s="32">
        <v>2015</v>
      </c>
      <c r="E453" s="34">
        <v>89</v>
      </c>
    </row>
    <row r="454" spans="1:5" x14ac:dyDescent="0.2">
      <c r="A454" s="14" t="s">
        <v>716</v>
      </c>
      <c r="B454" s="14" t="s">
        <v>398</v>
      </c>
      <c r="C454" s="14" t="s">
        <v>717</v>
      </c>
      <c r="D454" s="32">
        <v>2015</v>
      </c>
      <c r="E454" s="34">
        <v>154</v>
      </c>
    </row>
    <row r="455" spans="1:5" x14ac:dyDescent="0.2">
      <c r="A455" s="14" t="s">
        <v>150</v>
      </c>
      <c r="B455" s="14" t="s">
        <v>18</v>
      </c>
      <c r="C455" s="14" t="s">
        <v>151</v>
      </c>
      <c r="D455" s="32">
        <v>2015</v>
      </c>
      <c r="E455" s="34">
        <v>27</v>
      </c>
    </row>
    <row r="456" spans="1:5" x14ac:dyDescent="0.2">
      <c r="A456" s="14" t="s">
        <v>574</v>
      </c>
      <c r="B456" s="14" t="s">
        <v>55</v>
      </c>
      <c r="C456" s="14" t="s">
        <v>575</v>
      </c>
      <c r="D456" s="32">
        <v>2015</v>
      </c>
      <c r="E456" s="34">
        <v>165</v>
      </c>
    </row>
    <row r="457" spans="1:5" x14ac:dyDescent="0.2">
      <c r="A457" s="14" t="s">
        <v>316</v>
      </c>
      <c r="B457" s="14" t="s">
        <v>137</v>
      </c>
      <c r="C457" s="14" t="s">
        <v>317</v>
      </c>
      <c r="D457" s="32">
        <v>2015</v>
      </c>
      <c r="E457" s="34">
        <v>77</v>
      </c>
    </row>
    <row r="458" spans="1:5" x14ac:dyDescent="0.2">
      <c r="A458" s="14" t="s">
        <v>170</v>
      </c>
      <c r="B458" s="14" t="s">
        <v>18</v>
      </c>
      <c r="C458" s="14" t="s">
        <v>171</v>
      </c>
      <c r="D458" s="32">
        <v>2015</v>
      </c>
      <c r="E458" s="34">
        <v>31</v>
      </c>
    </row>
    <row r="459" spans="1:5" x14ac:dyDescent="0.2">
      <c r="A459" s="14" t="s">
        <v>104</v>
      </c>
      <c r="B459" s="14" t="s">
        <v>18</v>
      </c>
      <c r="C459" s="14" t="s">
        <v>105</v>
      </c>
      <c r="D459" s="32">
        <v>2015</v>
      </c>
      <c r="E459" s="34">
        <v>19</v>
      </c>
    </row>
    <row r="460" spans="1:5" x14ac:dyDescent="0.2">
      <c r="A460" s="14" t="s">
        <v>138</v>
      </c>
      <c r="B460" s="14" t="s">
        <v>18</v>
      </c>
      <c r="C460" s="14" t="s">
        <v>139</v>
      </c>
      <c r="D460" s="32">
        <v>2015</v>
      </c>
      <c r="E460" s="34">
        <v>28</v>
      </c>
    </row>
    <row r="461" spans="1:5" x14ac:dyDescent="0.2">
      <c r="A461" s="14" t="s">
        <v>590</v>
      </c>
      <c r="B461" s="14" t="s">
        <v>398</v>
      </c>
      <c r="C461" s="14" t="s">
        <v>591</v>
      </c>
      <c r="D461" s="32">
        <v>2015</v>
      </c>
      <c r="E461" s="34">
        <v>130</v>
      </c>
    </row>
    <row r="462" spans="1:5" x14ac:dyDescent="0.2">
      <c r="A462" s="14" t="s">
        <v>367</v>
      </c>
      <c r="B462" s="14" t="s">
        <v>293</v>
      </c>
      <c r="C462" s="14" t="s">
        <v>368</v>
      </c>
      <c r="D462" s="32">
        <v>2015</v>
      </c>
      <c r="E462" s="34">
        <v>72</v>
      </c>
    </row>
    <row r="463" spans="1:5" x14ac:dyDescent="0.2">
      <c r="A463" s="14" t="s">
        <v>266</v>
      </c>
      <c r="B463" s="14" t="s">
        <v>137</v>
      </c>
      <c r="C463" s="14" t="s">
        <v>267</v>
      </c>
      <c r="D463" s="32">
        <v>2015</v>
      </c>
      <c r="E463" s="34">
        <v>64</v>
      </c>
    </row>
    <row r="464" spans="1:5" x14ac:dyDescent="0.2">
      <c r="A464" s="14" t="s">
        <v>534</v>
      </c>
      <c r="B464" s="14" t="s">
        <v>55</v>
      </c>
      <c r="C464" s="14" t="s">
        <v>535</v>
      </c>
      <c r="D464" s="32">
        <v>2015</v>
      </c>
      <c r="E464" s="34">
        <v>112</v>
      </c>
    </row>
    <row r="465" spans="1:5" x14ac:dyDescent="0.2">
      <c r="A465" s="14" t="s">
        <v>646</v>
      </c>
      <c r="B465" s="14" t="s">
        <v>61</v>
      </c>
      <c r="C465" s="14" t="s">
        <v>647</v>
      </c>
      <c r="D465" s="32">
        <v>2015</v>
      </c>
      <c r="E465" s="34">
        <v>148</v>
      </c>
    </row>
    <row r="466" spans="1:5" x14ac:dyDescent="0.2">
      <c r="A466" s="14" t="s">
        <v>486</v>
      </c>
      <c r="B466" s="14" t="s">
        <v>18</v>
      </c>
      <c r="C466" s="14" t="s">
        <v>487</v>
      </c>
      <c r="D466" s="32">
        <v>2015</v>
      </c>
      <c r="E466" s="34">
        <v>117</v>
      </c>
    </row>
    <row r="467" spans="1:5" x14ac:dyDescent="0.2">
      <c r="A467" s="14" t="s">
        <v>512</v>
      </c>
      <c r="B467" s="14" t="s">
        <v>137</v>
      </c>
      <c r="C467" s="14" t="s">
        <v>513</v>
      </c>
      <c r="D467" s="32">
        <v>2015</v>
      </c>
      <c r="E467" s="34">
        <v>118</v>
      </c>
    </row>
    <row r="468" spans="1:5" x14ac:dyDescent="0.2">
      <c r="A468" s="14" t="s">
        <v>305</v>
      </c>
      <c r="B468" s="14" t="s">
        <v>18</v>
      </c>
      <c r="C468" s="14" t="s">
        <v>306</v>
      </c>
      <c r="D468" s="32">
        <v>2015</v>
      </c>
      <c r="E468" s="34">
        <v>48</v>
      </c>
    </row>
    <row r="469" spans="1:5" x14ac:dyDescent="0.2">
      <c r="A469" s="14" t="s">
        <v>602</v>
      </c>
      <c r="B469" s="14" t="s">
        <v>55</v>
      </c>
      <c r="C469" s="14" t="s">
        <v>603</v>
      </c>
      <c r="D469" s="32">
        <v>2015</v>
      </c>
      <c r="E469" s="34">
        <v>144</v>
      </c>
    </row>
    <row r="470" spans="1:5" x14ac:dyDescent="0.2">
      <c r="A470" s="14" t="s">
        <v>463</v>
      </c>
      <c r="B470" s="14" t="s">
        <v>18</v>
      </c>
      <c r="C470" s="14" t="s">
        <v>464</v>
      </c>
      <c r="D470" s="32">
        <v>2015</v>
      </c>
      <c r="E470" s="34">
        <v>114</v>
      </c>
    </row>
    <row r="471" spans="1:5" x14ac:dyDescent="0.2">
      <c r="A471" s="14" t="s">
        <v>330</v>
      </c>
      <c r="B471" s="14" t="s">
        <v>55</v>
      </c>
      <c r="C471" s="14" t="s">
        <v>331</v>
      </c>
      <c r="D471" s="32">
        <v>2015</v>
      </c>
      <c r="E471" s="34">
        <v>54</v>
      </c>
    </row>
    <row r="472" spans="1:5" x14ac:dyDescent="0.2">
      <c r="A472" s="14" t="s">
        <v>442</v>
      </c>
      <c r="B472" s="14" t="s">
        <v>137</v>
      </c>
      <c r="C472" s="14" t="s">
        <v>443</v>
      </c>
      <c r="D472" s="32">
        <v>2015</v>
      </c>
      <c r="E472" s="34">
        <v>85</v>
      </c>
    </row>
    <row r="473" spans="1:5" x14ac:dyDescent="0.2">
      <c r="A473" s="14" t="s">
        <v>333</v>
      </c>
      <c r="B473" s="14" t="s">
        <v>137</v>
      </c>
      <c r="C473" s="14" t="s">
        <v>334</v>
      </c>
      <c r="D473" s="32">
        <v>2015</v>
      </c>
      <c r="E473" s="34">
        <v>55</v>
      </c>
    </row>
    <row r="474" spans="1:5" x14ac:dyDescent="0.2">
      <c r="A474" s="14" t="s">
        <v>270</v>
      </c>
      <c r="B474" s="14" t="s">
        <v>137</v>
      </c>
      <c r="C474" s="14" t="s">
        <v>271</v>
      </c>
      <c r="D474" s="32">
        <v>2015</v>
      </c>
      <c r="E474" s="34">
        <v>68</v>
      </c>
    </row>
    <row r="475" spans="1:5" x14ac:dyDescent="0.2">
      <c r="A475" s="14" t="s">
        <v>302</v>
      </c>
      <c r="B475" s="14" t="s">
        <v>137</v>
      </c>
      <c r="C475" s="14" t="s">
        <v>303</v>
      </c>
      <c r="D475" s="32">
        <v>2015</v>
      </c>
      <c r="E475" s="34">
        <v>59</v>
      </c>
    </row>
    <row r="476" spans="1:5" x14ac:dyDescent="0.2">
      <c r="A476" s="14" t="s">
        <v>638</v>
      </c>
      <c r="B476" s="14" t="s">
        <v>55</v>
      </c>
      <c r="C476" s="14" t="s">
        <v>639</v>
      </c>
      <c r="D476" s="32">
        <v>2015</v>
      </c>
      <c r="E476" s="34">
        <v>147</v>
      </c>
    </row>
    <row r="477" spans="1:5" x14ac:dyDescent="0.2">
      <c r="A477" s="14" t="s">
        <v>132</v>
      </c>
      <c r="B477" s="14" t="s">
        <v>137</v>
      </c>
      <c r="C477" s="14" t="s">
        <v>133</v>
      </c>
      <c r="D477" s="32">
        <v>2015</v>
      </c>
      <c r="E477" s="34">
        <v>17</v>
      </c>
    </row>
    <row r="478" spans="1:5" x14ac:dyDescent="0.2">
      <c r="A478" s="14" t="s">
        <v>298</v>
      </c>
      <c r="B478" s="14" t="s">
        <v>137</v>
      </c>
      <c r="C478" s="14" t="s">
        <v>299</v>
      </c>
      <c r="D478" s="32">
        <v>2015</v>
      </c>
      <c r="E478" s="34">
        <v>47</v>
      </c>
    </row>
    <row r="479" spans="1:5" x14ac:dyDescent="0.2">
      <c r="A479" s="14" t="s">
        <v>532</v>
      </c>
      <c r="B479" s="14" t="s">
        <v>137</v>
      </c>
      <c r="C479" s="14" t="s">
        <v>533</v>
      </c>
      <c r="D479" s="32">
        <v>2015</v>
      </c>
      <c r="E479" s="34">
        <v>111</v>
      </c>
    </row>
    <row r="480" spans="1:5" x14ac:dyDescent="0.2">
      <c r="A480" s="14" t="s">
        <v>406</v>
      </c>
      <c r="B480" s="14" t="s">
        <v>61</v>
      </c>
      <c r="C480" s="14" t="s">
        <v>407</v>
      </c>
      <c r="D480" s="32">
        <v>2015</v>
      </c>
      <c r="E480" s="34">
        <v>74</v>
      </c>
    </row>
    <row r="481" spans="1:5" x14ac:dyDescent="0.2">
      <c r="A481" s="14" t="s">
        <v>31</v>
      </c>
      <c r="B481" s="14" t="s">
        <v>18</v>
      </c>
      <c r="C481" s="14" t="s">
        <v>32</v>
      </c>
      <c r="D481" s="32">
        <v>2015</v>
      </c>
      <c r="E481" s="34">
        <v>4</v>
      </c>
    </row>
    <row r="482" spans="1:5" x14ac:dyDescent="0.2">
      <c r="A482" s="14" t="s">
        <v>12</v>
      </c>
      <c r="B482" s="14" t="s">
        <v>18</v>
      </c>
      <c r="C482" s="14" t="s">
        <v>13</v>
      </c>
      <c r="D482" s="32">
        <v>2015</v>
      </c>
      <c r="E482" s="34">
        <v>2</v>
      </c>
    </row>
    <row r="483" spans="1:5" x14ac:dyDescent="0.2">
      <c r="A483" s="14" t="s">
        <v>476</v>
      </c>
      <c r="B483" s="14" t="s">
        <v>55</v>
      </c>
      <c r="C483" s="14" t="s">
        <v>477</v>
      </c>
      <c r="D483" s="32">
        <v>2015</v>
      </c>
      <c r="E483" s="34">
        <v>105</v>
      </c>
    </row>
    <row r="484" spans="1:5" x14ac:dyDescent="0.2">
      <c r="A484" s="14" t="s">
        <v>49</v>
      </c>
      <c r="B484" s="14" t="s">
        <v>55</v>
      </c>
      <c r="C484" s="14" t="s">
        <v>50</v>
      </c>
      <c r="D484" s="32">
        <v>2015</v>
      </c>
      <c r="E484" s="34">
        <v>6</v>
      </c>
    </row>
    <row r="485" spans="1:5" x14ac:dyDescent="0.2">
      <c r="A485" s="14" t="s">
        <v>556</v>
      </c>
      <c r="B485" s="14" t="s">
        <v>398</v>
      </c>
      <c r="C485" s="14" t="s">
        <v>557</v>
      </c>
      <c r="D485" s="32">
        <v>2015</v>
      </c>
      <c r="E485" s="34">
        <v>127</v>
      </c>
    </row>
    <row r="486" spans="1:5" x14ac:dyDescent="0.2">
      <c r="A486" s="14" t="s">
        <v>611</v>
      </c>
      <c r="B486" s="14" t="s">
        <v>55</v>
      </c>
      <c r="C486" s="14" t="s">
        <v>612</v>
      </c>
      <c r="D486" s="32">
        <v>2015</v>
      </c>
      <c r="E486" s="34">
        <v>159</v>
      </c>
    </row>
    <row r="487" spans="1:5" x14ac:dyDescent="0.2">
      <c r="A487" s="14" t="s">
        <v>410</v>
      </c>
      <c r="B487" s="14" t="s">
        <v>61</v>
      </c>
      <c r="C487" s="14" t="s">
        <v>411</v>
      </c>
      <c r="D487" s="32">
        <v>2015</v>
      </c>
      <c r="E487" s="34">
        <v>83</v>
      </c>
    </row>
    <row r="488" spans="1:5" x14ac:dyDescent="0.2">
      <c r="A488" s="14" t="s">
        <v>399</v>
      </c>
      <c r="B488" s="14" t="s">
        <v>61</v>
      </c>
      <c r="C488" s="14" t="s">
        <v>400</v>
      </c>
      <c r="D488" s="32">
        <v>2015</v>
      </c>
      <c r="E488" s="34">
        <v>92</v>
      </c>
    </row>
    <row r="489" spans="1:5" x14ac:dyDescent="0.2">
      <c r="A489" s="14" t="s">
        <v>582</v>
      </c>
      <c r="B489" s="14" t="s">
        <v>55</v>
      </c>
      <c r="C489" s="14" t="s">
        <v>583</v>
      </c>
      <c r="D489" s="32">
        <v>2015</v>
      </c>
      <c r="E489" s="34">
        <v>141</v>
      </c>
    </row>
    <row r="490" spans="1:5" x14ac:dyDescent="0.2">
      <c r="A490" s="14" t="s">
        <v>262</v>
      </c>
      <c r="B490" s="14" t="s">
        <v>55</v>
      </c>
      <c r="C490" s="14" t="s">
        <v>263</v>
      </c>
      <c r="D490" s="32">
        <v>2015</v>
      </c>
      <c r="E490" s="34">
        <v>56</v>
      </c>
    </row>
    <row r="491" spans="1:5" x14ac:dyDescent="0.2">
      <c r="A491" s="14" t="s">
        <v>278</v>
      </c>
      <c r="B491" s="14" t="s">
        <v>18</v>
      </c>
      <c r="C491" s="14" t="s">
        <v>279</v>
      </c>
      <c r="D491" s="32">
        <v>2015</v>
      </c>
      <c r="E491" s="34">
        <v>18</v>
      </c>
    </row>
    <row r="492" spans="1:5" x14ac:dyDescent="0.2">
      <c r="A492" s="14" t="s">
        <v>805</v>
      </c>
      <c r="B492" s="14" t="s">
        <v>55</v>
      </c>
      <c r="C492" s="14" t="s">
        <v>806</v>
      </c>
      <c r="D492" s="32">
        <v>2015</v>
      </c>
      <c r="E492" s="34">
        <v>179</v>
      </c>
    </row>
    <row r="493" spans="1:5" x14ac:dyDescent="0.2">
      <c r="A493" s="14" t="s">
        <v>77</v>
      </c>
      <c r="B493" s="14" t="s">
        <v>18</v>
      </c>
      <c r="C493" s="14" t="s">
        <v>78</v>
      </c>
      <c r="D493" s="32">
        <v>2015</v>
      </c>
      <c r="E493" s="34">
        <v>26</v>
      </c>
    </row>
    <row r="494" spans="1:5" x14ac:dyDescent="0.2">
      <c r="A494" s="14" t="s">
        <v>479</v>
      </c>
      <c r="B494" s="14" t="s">
        <v>61</v>
      </c>
      <c r="C494" s="14" t="s">
        <v>480</v>
      </c>
      <c r="D494" s="32">
        <v>2015</v>
      </c>
      <c r="E494" s="34">
        <v>109</v>
      </c>
    </row>
    <row r="495" spans="1:5" x14ac:dyDescent="0.2">
      <c r="A495" s="14" t="s">
        <v>587</v>
      </c>
      <c r="B495" s="14" t="s">
        <v>398</v>
      </c>
      <c r="C495" s="14" t="s">
        <v>588</v>
      </c>
      <c r="D495" s="32">
        <v>2015</v>
      </c>
      <c r="E495" s="34">
        <v>140</v>
      </c>
    </row>
    <row r="496" spans="1:5" x14ac:dyDescent="0.2">
      <c r="A496" s="14" t="s">
        <v>550</v>
      </c>
      <c r="B496" s="14" t="s">
        <v>398</v>
      </c>
      <c r="C496" s="14" t="s">
        <v>551</v>
      </c>
      <c r="D496" s="32">
        <v>2015</v>
      </c>
      <c r="E496" s="34">
        <v>115</v>
      </c>
    </row>
    <row r="497" spans="1:5" x14ac:dyDescent="0.2">
      <c r="A497" s="14" t="s">
        <v>231</v>
      </c>
      <c r="B497" s="14" t="s">
        <v>18</v>
      </c>
      <c r="C497" s="14" t="s">
        <v>232</v>
      </c>
      <c r="D497" s="32">
        <v>2015</v>
      </c>
      <c r="E497" s="34">
        <v>52</v>
      </c>
    </row>
    <row r="498" spans="1:5" x14ac:dyDescent="0.2">
      <c r="A498" s="14" t="s">
        <v>650</v>
      </c>
      <c r="B498" s="14" t="s">
        <v>293</v>
      </c>
      <c r="C498" s="14" t="s">
        <v>651</v>
      </c>
      <c r="D498" s="32">
        <v>2015</v>
      </c>
      <c r="E498" s="34">
        <v>152</v>
      </c>
    </row>
    <row r="499" spans="1:5" x14ac:dyDescent="0.2">
      <c r="A499" s="14" t="s">
        <v>688</v>
      </c>
      <c r="B499" s="14" t="s">
        <v>137</v>
      </c>
      <c r="C499" s="14" t="s">
        <v>689</v>
      </c>
      <c r="D499" s="32">
        <v>2015</v>
      </c>
      <c r="E499" s="34">
        <v>161</v>
      </c>
    </row>
    <row r="500" spans="1:5" x14ac:dyDescent="0.2">
      <c r="A500" s="14" t="s">
        <v>754</v>
      </c>
      <c r="B500" s="14" t="s">
        <v>398</v>
      </c>
      <c r="C500" s="14" t="s">
        <v>756</v>
      </c>
      <c r="D500" s="32">
        <v>2015</v>
      </c>
      <c r="E500" s="34">
        <v>164</v>
      </c>
    </row>
    <row r="501" spans="1:5" x14ac:dyDescent="0.2">
      <c r="A501" s="14" t="s">
        <v>778</v>
      </c>
      <c r="B501" s="14" t="s">
        <v>137</v>
      </c>
      <c r="C501" s="14" t="s">
        <v>779</v>
      </c>
      <c r="D501" s="32">
        <v>2015</v>
      </c>
      <c r="E501" s="34">
        <v>174</v>
      </c>
    </row>
    <row r="502" spans="1:5" x14ac:dyDescent="0.2">
      <c r="A502" s="14" t="s">
        <v>254</v>
      </c>
      <c r="B502" s="14" t="s">
        <v>137</v>
      </c>
      <c r="C502" s="14" t="s">
        <v>255</v>
      </c>
      <c r="D502" s="32">
        <v>2015</v>
      </c>
      <c r="E502" s="34">
        <v>71</v>
      </c>
    </row>
    <row r="503" spans="1:5" x14ac:dyDescent="0.2">
      <c r="A503" s="14" t="s">
        <v>666</v>
      </c>
      <c r="B503" s="14" t="s">
        <v>55</v>
      </c>
      <c r="C503" s="14" t="s">
        <v>667</v>
      </c>
      <c r="D503" s="32">
        <v>2015</v>
      </c>
      <c r="E503" s="34">
        <v>153</v>
      </c>
    </row>
    <row r="504" spans="1:5" x14ac:dyDescent="0.2">
      <c r="A504" s="14" t="s">
        <v>358</v>
      </c>
      <c r="B504" s="14" t="s">
        <v>137</v>
      </c>
      <c r="C504" s="14" t="s">
        <v>360</v>
      </c>
      <c r="D504" s="32">
        <v>2015</v>
      </c>
      <c r="E504" s="34">
        <v>79</v>
      </c>
    </row>
    <row r="505" spans="1:5" x14ac:dyDescent="0.2">
      <c r="A505" s="14" t="s">
        <v>308</v>
      </c>
      <c r="B505" s="14" t="s">
        <v>61</v>
      </c>
      <c r="C505" s="14" t="s">
        <v>309</v>
      </c>
      <c r="D505" s="32">
        <v>2015</v>
      </c>
      <c r="E505" s="34">
        <v>45</v>
      </c>
    </row>
    <row r="506" spans="1:5" x14ac:dyDescent="0.2">
      <c r="A506" s="14" t="s">
        <v>749</v>
      </c>
      <c r="B506" s="14" t="s">
        <v>137</v>
      </c>
      <c r="C506" s="14" t="s">
        <v>752</v>
      </c>
      <c r="D506" s="32">
        <v>2015</v>
      </c>
      <c r="E506" s="34">
        <v>172</v>
      </c>
    </row>
    <row r="507" spans="1:5" x14ac:dyDescent="0.2">
      <c r="A507" s="14" t="s">
        <v>347</v>
      </c>
      <c r="B507" s="14" t="s">
        <v>18</v>
      </c>
      <c r="C507" s="14" t="s">
        <v>348</v>
      </c>
      <c r="D507" s="32">
        <v>2015</v>
      </c>
      <c r="E507" s="34">
        <v>67</v>
      </c>
    </row>
    <row r="508" spans="1:5" x14ac:dyDescent="0.2">
      <c r="A508" s="14" t="s">
        <v>632</v>
      </c>
      <c r="B508" s="14" t="s">
        <v>137</v>
      </c>
      <c r="C508" s="14" t="s">
        <v>633</v>
      </c>
      <c r="D508" s="32">
        <v>2015</v>
      </c>
      <c r="E508" s="34">
        <v>125</v>
      </c>
    </row>
    <row r="509" spans="1:5" x14ac:dyDescent="0.2">
      <c r="A509" s="14" t="s">
        <v>118</v>
      </c>
      <c r="B509" s="14" t="s">
        <v>61</v>
      </c>
      <c r="C509" s="14" t="s">
        <v>119</v>
      </c>
      <c r="D509" s="32">
        <v>2015</v>
      </c>
      <c r="E509" s="34">
        <v>29</v>
      </c>
    </row>
    <row r="510" spans="1:5" x14ac:dyDescent="0.2">
      <c r="A510" s="14" t="s">
        <v>193</v>
      </c>
      <c r="B510" s="14" t="s">
        <v>18</v>
      </c>
      <c r="C510" s="14" t="s">
        <v>194</v>
      </c>
      <c r="D510" s="32">
        <v>2015</v>
      </c>
      <c r="E510" s="34">
        <v>14</v>
      </c>
    </row>
    <row r="511" spans="1:5" x14ac:dyDescent="0.2">
      <c r="A511" s="14" t="s">
        <v>197</v>
      </c>
      <c r="B511" s="14" t="s">
        <v>18</v>
      </c>
      <c r="C511" s="14" t="s">
        <v>198</v>
      </c>
      <c r="D511" s="32">
        <v>2015</v>
      </c>
      <c r="E511" s="34">
        <v>35</v>
      </c>
    </row>
    <row r="512" spans="1:5" x14ac:dyDescent="0.2">
      <c r="A512" s="14" t="s">
        <v>25</v>
      </c>
      <c r="B512" s="14" t="s">
        <v>18</v>
      </c>
      <c r="C512" s="14" t="s">
        <v>26</v>
      </c>
      <c r="D512" s="32">
        <v>2015</v>
      </c>
      <c r="E512" s="34">
        <v>5</v>
      </c>
    </row>
    <row r="513" spans="1:5" x14ac:dyDescent="0.2">
      <c r="A513" s="14" t="s">
        <v>670</v>
      </c>
      <c r="B513" s="14" t="s">
        <v>137</v>
      </c>
      <c r="C513" s="14" t="s">
        <v>671</v>
      </c>
      <c r="D513" s="32">
        <v>2015</v>
      </c>
      <c r="E513" s="34">
        <v>155</v>
      </c>
    </row>
    <row r="514" spans="1:5" x14ac:dyDescent="0.2">
      <c r="A514" s="14" t="s">
        <v>387</v>
      </c>
      <c r="B514" s="14" t="s">
        <v>137</v>
      </c>
      <c r="C514" s="14" t="s">
        <v>388</v>
      </c>
      <c r="D514" s="32">
        <v>2015</v>
      </c>
      <c r="E514" s="34">
        <v>96</v>
      </c>
    </row>
    <row r="515" spans="1:5" x14ac:dyDescent="0.2">
      <c r="A515" s="14" t="s">
        <v>790</v>
      </c>
      <c r="B515" s="14" t="s">
        <v>398</v>
      </c>
      <c r="C515" s="14" t="s">
        <v>791</v>
      </c>
      <c r="D515" s="32">
        <v>2015</v>
      </c>
      <c r="E515" s="34">
        <v>177</v>
      </c>
    </row>
    <row r="516" spans="1:5" x14ac:dyDescent="0.2">
      <c r="A516" s="14" t="s">
        <v>544</v>
      </c>
      <c r="B516" s="14" t="s">
        <v>137</v>
      </c>
      <c r="C516" s="14" t="s">
        <v>545</v>
      </c>
      <c r="D516" s="32">
        <v>2015</v>
      </c>
      <c r="E516" s="34">
        <v>135</v>
      </c>
    </row>
    <row r="517" spans="1:5" x14ac:dyDescent="0.2">
      <c r="A517" s="14" t="s">
        <v>389</v>
      </c>
      <c r="B517" s="14" t="s">
        <v>137</v>
      </c>
      <c r="C517" s="14" t="s">
        <v>390</v>
      </c>
      <c r="D517" s="32">
        <v>2015</v>
      </c>
      <c r="E517" s="34">
        <v>80</v>
      </c>
    </row>
    <row r="518" spans="1:5" x14ac:dyDescent="0.2">
      <c r="A518" s="14" t="s">
        <v>616</v>
      </c>
      <c r="B518" s="14" t="s">
        <v>55</v>
      </c>
      <c r="C518" s="14" t="s">
        <v>617</v>
      </c>
      <c r="D518" s="32">
        <v>2015</v>
      </c>
      <c r="E518" s="34">
        <v>134</v>
      </c>
    </row>
    <row r="519" spans="1:5" x14ac:dyDescent="0.2">
      <c r="A519" s="14" t="s">
        <v>654</v>
      </c>
      <c r="B519" s="14" t="s">
        <v>293</v>
      </c>
      <c r="C519" s="14" t="s">
        <v>655</v>
      </c>
      <c r="D519" s="32">
        <v>2015</v>
      </c>
      <c r="E519" s="34">
        <v>116</v>
      </c>
    </row>
    <row r="520" spans="1:5" x14ac:dyDescent="0.2">
      <c r="A520" s="14" t="s">
        <v>794</v>
      </c>
      <c r="B520" s="14" t="s">
        <v>293</v>
      </c>
      <c r="C520" s="14" t="s">
        <v>795</v>
      </c>
      <c r="D520" s="32">
        <v>2015</v>
      </c>
      <c r="E520" s="34">
        <v>178</v>
      </c>
    </row>
    <row r="521" spans="1:5" x14ac:dyDescent="0.2">
      <c r="A521" s="14" t="s">
        <v>425</v>
      </c>
      <c r="B521" s="14" t="s">
        <v>55</v>
      </c>
      <c r="C521" s="14" t="s">
        <v>426</v>
      </c>
      <c r="D521" s="32">
        <v>2015</v>
      </c>
      <c r="E521" s="34">
        <v>103</v>
      </c>
    </row>
    <row r="522" spans="1:5" x14ac:dyDescent="0.2">
      <c r="A522" s="14" t="s">
        <v>257</v>
      </c>
      <c r="B522" s="14" t="s">
        <v>55</v>
      </c>
      <c r="C522" s="14" t="s">
        <v>258</v>
      </c>
      <c r="D522" s="32">
        <v>2015</v>
      </c>
      <c r="E522" s="34">
        <v>44</v>
      </c>
    </row>
    <row r="523" spans="1:5" x14ac:dyDescent="0.2">
      <c r="A523" s="14" t="s">
        <v>213</v>
      </c>
      <c r="B523" s="14" t="s">
        <v>61</v>
      </c>
      <c r="C523" s="14" t="s">
        <v>214</v>
      </c>
      <c r="D523" s="32">
        <v>2015</v>
      </c>
      <c r="E523" s="34">
        <v>41</v>
      </c>
    </row>
    <row r="524" spans="1:5" x14ac:dyDescent="0.2">
      <c r="A524" s="14" t="s">
        <v>432</v>
      </c>
      <c r="B524" s="14" t="s">
        <v>398</v>
      </c>
      <c r="C524" s="14" t="s">
        <v>433</v>
      </c>
      <c r="D524" s="32">
        <v>2015</v>
      </c>
      <c r="E524" s="34">
        <v>126</v>
      </c>
    </row>
    <row r="525" spans="1:5" x14ac:dyDescent="0.2">
      <c r="A525" s="14" t="s">
        <v>693</v>
      </c>
      <c r="B525" s="14" t="s">
        <v>293</v>
      </c>
      <c r="C525" s="14" t="s">
        <v>694</v>
      </c>
      <c r="D525" s="32">
        <v>2015</v>
      </c>
      <c r="E525" s="34">
        <v>149</v>
      </c>
    </row>
    <row r="526" spans="1:5" x14ac:dyDescent="0.2">
      <c r="A526" s="14" t="s">
        <v>223</v>
      </c>
      <c r="B526" s="14" t="s">
        <v>55</v>
      </c>
      <c r="C526" s="14" t="s">
        <v>224</v>
      </c>
      <c r="D526" s="32">
        <v>2015</v>
      </c>
      <c r="E526" s="34">
        <v>51</v>
      </c>
    </row>
    <row r="527" spans="1:5" x14ac:dyDescent="0.2">
      <c r="A527" s="14" t="s">
        <v>418</v>
      </c>
      <c r="B527" s="14" t="s">
        <v>137</v>
      </c>
      <c r="C527" s="14" t="s">
        <v>419</v>
      </c>
      <c r="D527" s="32">
        <v>2015</v>
      </c>
      <c r="E527" s="34">
        <v>75</v>
      </c>
    </row>
    <row r="528" spans="1:5" x14ac:dyDescent="0.2">
      <c r="A528" s="14" t="s">
        <v>522</v>
      </c>
      <c r="B528" s="14" t="s">
        <v>137</v>
      </c>
      <c r="C528" s="14" t="s">
        <v>523</v>
      </c>
      <c r="D528" s="32">
        <v>2015</v>
      </c>
      <c r="E528" s="34">
        <v>97</v>
      </c>
    </row>
    <row r="529" spans="1:5" x14ac:dyDescent="0.2">
      <c r="A529" s="14" t="s">
        <v>452</v>
      </c>
      <c r="B529" s="14" t="s">
        <v>293</v>
      </c>
      <c r="C529" s="14" t="s">
        <v>453</v>
      </c>
      <c r="D529" s="32">
        <v>2015</v>
      </c>
      <c r="E529" s="34">
        <v>129</v>
      </c>
    </row>
    <row r="530" spans="1:5" x14ac:dyDescent="0.2">
      <c r="A530" s="14" t="s">
        <v>114</v>
      </c>
      <c r="B530" s="14" t="s">
        <v>61</v>
      </c>
      <c r="C530" s="14" t="s">
        <v>115</v>
      </c>
      <c r="D530" s="32">
        <v>2015</v>
      </c>
      <c r="E530" s="34">
        <v>23</v>
      </c>
    </row>
    <row r="531" spans="1:5" x14ac:dyDescent="0.2">
      <c r="A531" s="14" t="s">
        <v>235</v>
      </c>
      <c r="B531" s="14" t="s">
        <v>61</v>
      </c>
      <c r="C531" s="14" t="s">
        <v>236</v>
      </c>
      <c r="D531" s="32">
        <v>2015</v>
      </c>
      <c r="E531" s="34">
        <v>49</v>
      </c>
    </row>
    <row r="532" spans="1:5" x14ac:dyDescent="0.2">
      <c r="A532" s="14" t="s">
        <v>733</v>
      </c>
      <c r="B532" s="14" t="s">
        <v>293</v>
      </c>
      <c r="C532" s="14" t="s">
        <v>735</v>
      </c>
      <c r="D532" s="32">
        <v>2015</v>
      </c>
      <c r="E532" s="34">
        <v>166</v>
      </c>
    </row>
    <row r="533" spans="1:5" x14ac:dyDescent="0.2">
      <c r="A533" s="14" t="s">
        <v>630</v>
      </c>
      <c r="B533" s="14" t="s">
        <v>61</v>
      </c>
      <c r="C533" s="14" t="s">
        <v>631</v>
      </c>
      <c r="D533" s="32">
        <v>2015</v>
      </c>
      <c r="E533" s="34">
        <v>137</v>
      </c>
    </row>
    <row r="534" spans="1:5" x14ac:dyDescent="0.2">
      <c r="A534" s="14" t="s">
        <v>782</v>
      </c>
      <c r="B534" s="14" t="s">
        <v>55</v>
      </c>
      <c r="C534" s="14" t="s">
        <v>784</v>
      </c>
      <c r="D534" s="32">
        <v>2015</v>
      </c>
      <c r="E534" s="34">
        <v>175</v>
      </c>
    </row>
    <row r="535" spans="1:5" x14ac:dyDescent="0.2">
      <c r="A535" s="14" t="s">
        <v>128</v>
      </c>
      <c r="B535" s="14" t="s">
        <v>55</v>
      </c>
      <c r="C535" s="14" t="s">
        <v>129</v>
      </c>
      <c r="D535" s="32">
        <v>2015</v>
      </c>
      <c r="E535" s="34">
        <v>40</v>
      </c>
    </row>
    <row r="536" spans="1:5" x14ac:dyDescent="0.2">
      <c r="A536" s="14" t="s">
        <v>205</v>
      </c>
      <c r="B536" s="14" t="s">
        <v>61</v>
      </c>
      <c r="C536" s="14" t="s">
        <v>206</v>
      </c>
      <c r="D536" s="32">
        <v>2015</v>
      </c>
      <c r="E536" s="34">
        <v>37</v>
      </c>
    </row>
    <row r="537" spans="1:5" x14ac:dyDescent="0.2">
      <c r="A537" s="14" t="s">
        <v>354</v>
      </c>
      <c r="B537" s="14" t="s">
        <v>18</v>
      </c>
      <c r="C537" s="14" t="s">
        <v>355</v>
      </c>
      <c r="D537" s="32">
        <v>2015</v>
      </c>
      <c r="E537" s="34">
        <v>87</v>
      </c>
    </row>
    <row r="538" spans="1:5" x14ac:dyDescent="0.2">
      <c r="A538" s="14" t="s">
        <v>744</v>
      </c>
      <c r="B538" s="14" t="s">
        <v>398</v>
      </c>
      <c r="C538" s="14" t="s">
        <v>747</v>
      </c>
      <c r="D538" s="32">
        <v>2015</v>
      </c>
      <c r="E538" s="34">
        <v>168</v>
      </c>
    </row>
    <row r="539" spans="1:5" x14ac:dyDescent="0.2">
      <c r="A539" s="14" t="s">
        <v>176</v>
      </c>
      <c r="B539" s="14" t="s">
        <v>137</v>
      </c>
      <c r="C539" s="14" t="s">
        <v>177</v>
      </c>
      <c r="D539" s="32">
        <v>2015</v>
      </c>
      <c r="E539" s="34">
        <v>39</v>
      </c>
    </row>
    <row r="540" spans="1:5" x14ac:dyDescent="0.2">
      <c r="A540" s="14" t="s">
        <v>504</v>
      </c>
      <c r="B540" s="14" t="s">
        <v>137</v>
      </c>
      <c r="C540" s="14" t="s">
        <v>507</v>
      </c>
      <c r="D540" s="32">
        <v>2015</v>
      </c>
      <c r="E540" s="34">
        <v>113</v>
      </c>
    </row>
    <row r="541" spans="1:5" x14ac:dyDescent="0.2">
      <c r="A541" s="14" t="s">
        <v>553</v>
      </c>
      <c r="B541" s="14" t="s">
        <v>137</v>
      </c>
      <c r="C541" s="14" t="s">
        <v>554</v>
      </c>
      <c r="D541" s="32">
        <v>2015</v>
      </c>
      <c r="E541" s="34">
        <v>131</v>
      </c>
    </row>
    <row r="542" spans="1:5" x14ac:dyDescent="0.2">
      <c r="A542" s="14" t="s">
        <v>527</v>
      </c>
      <c r="B542" s="14" t="s">
        <v>55</v>
      </c>
      <c r="C542" s="14" t="s">
        <v>528</v>
      </c>
      <c r="D542" s="32">
        <v>2016</v>
      </c>
      <c r="E542" s="34">
        <v>120</v>
      </c>
    </row>
    <row r="543" spans="1:5" x14ac:dyDescent="0.2">
      <c r="A543" s="14" t="s">
        <v>539</v>
      </c>
      <c r="B543" s="14" t="s">
        <v>137</v>
      </c>
      <c r="C543" s="14" t="s">
        <v>540</v>
      </c>
      <c r="D543" s="32">
        <v>2016</v>
      </c>
      <c r="E543" s="34">
        <v>123</v>
      </c>
    </row>
    <row r="544" spans="1:5" x14ac:dyDescent="0.2">
      <c r="A544" s="14" t="s">
        <v>344</v>
      </c>
      <c r="B544" s="14" t="s">
        <v>18</v>
      </c>
      <c r="C544" s="14" t="s">
        <v>345</v>
      </c>
      <c r="D544" s="32">
        <v>2016</v>
      </c>
      <c r="E544" s="34">
        <v>82</v>
      </c>
    </row>
    <row r="545" spans="1:5" x14ac:dyDescent="0.2">
      <c r="A545" s="14" t="s">
        <v>207</v>
      </c>
      <c r="B545" s="14" t="s">
        <v>18</v>
      </c>
      <c r="C545" s="14" t="s">
        <v>208</v>
      </c>
      <c r="D545" s="32">
        <v>2016</v>
      </c>
      <c r="E545" s="34">
        <v>33</v>
      </c>
    </row>
    <row r="546" spans="1:5" x14ac:dyDescent="0.2">
      <c r="A546" s="14" t="s">
        <v>559</v>
      </c>
      <c r="B546" s="14" t="s">
        <v>398</v>
      </c>
      <c r="C546" s="14" t="s">
        <v>560</v>
      </c>
      <c r="D546" s="32">
        <v>2016</v>
      </c>
      <c r="E546" s="34">
        <v>119</v>
      </c>
    </row>
    <row r="547" spans="1:5" x14ac:dyDescent="0.2">
      <c r="A547" s="14" t="s">
        <v>259</v>
      </c>
      <c r="B547" s="14" t="s">
        <v>61</v>
      </c>
      <c r="C547" s="14" t="s">
        <v>260</v>
      </c>
      <c r="D547" s="32">
        <v>2016</v>
      </c>
      <c r="E547" s="34">
        <v>54</v>
      </c>
    </row>
    <row r="548" spans="1:5" x14ac:dyDescent="0.2">
      <c r="A548" s="14" t="s">
        <v>362</v>
      </c>
      <c r="B548" s="14" t="s">
        <v>293</v>
      </c>
      <c r="C548" s="14" t="s">
        <v>364</v>
      </c>
      <c r="D548" s="32">
        <v>2016</v>
      </c>
      <c r="E548" s="34">
        <v>74</v>
      </c>
    </row>
    <row r="549" spans="1:5" x14ac:dyDescent="0.2">
      <c r="A549" s="14" t="s">
        <v>123</v>
      </c>
      <c r="B549" s="14" t="s">
        <v>55</v>
      </c>
      <c r="C549" s="14" t="s">
        <v>124</v>
      </c>
      <c r="D549" s="32">
        <v>2016</v>
      </c>
      <c r="E549" s="34">
        <v>25</v>
      </c>
    </row>
    <row r="550" spans="1:5" x14ac:dyDescent="0.2">
      <c r="A550" s="14" t="s">
        <v>99</v>
      </c>
      <c r="B550" s="14" t="s">
        <v>18</v>
      </c>
      <c r="C550" s="14" t="s">
        <v>100</v>
      </c>
      <c r="D550" s="32">
        <v>2016</v>
      </c>
      <c r="E550" s="34">
        <v>11</v>
      </c>
    </row>
    <row r="551" spans="1:5" x14ac:dyDescent="0.2">
      <c r="A551" s="14" t="s">
        <v>722</v>
      </c>
      <c r="B551" s="14" t="s">
        <v>293</v>
      </c>
      <c r="C551" s="14" t="s">
        <v>723</v>
      </c>
      <c r="D551" s="32">
        <v>2016</v>
      </c>
      <c r="E551" s="34">
        <v>163</v>
      </c>
    </row>
    <row r="552" spans="1:5" x14ac:dyDescent="0.2">
      <c r="A552" s="14" t="s">
        <v>704</v>
      </c>
      <c r="B552" s="14" t="s">
        <v>137</v>
      </c>
      <c r="C552" s="14" t="s">
        <v>705</v>
      </c>
      <c r="D552" s="32">
        <v>2016</v>
      </c>
      <c r="E552" s="34">
        <v>156</v>
      </c>
    </row>
    <row r="553" spans="1:5" x14ac:dyDescent="0.2">
      <c r="A553" s="14" t="s">
        <v>62</v>
      </c>
      <c r="B553" s="14" t="s">
        <v>18</v>
      </c>
      <c r="C553" s="14" t="s">
        <v>63</v>
      </c>
      <c r="D553" s="32">
        <v>2016</v>
      </c>
      <c r="E553" s="34">
        <v>13</v>
      </c>
    </row>
    <row r="554" spans="1:5" x14ac:dyDescent="0.2">
      <c r="A554" s="14" t="s">
        <v>382</v>
      </c>
      <c r="B554" s="14" t="s">
        <v>137</v>
      </c>
      <c r="C554" s="14" t="s">
        <v>383</v>
      </c>
      <c r="D554" s="32">
        <v>2016</v>
      </c>
      <c r="E554" s="34">
        <v>78</v>
      </c>
    </row>
    <row r="555" spans="1:5" x14ac:dyDescent="0.2">
      <c r="A555" s="14" t="s">
        <v>221</v>
      </c>
      <c r="B555" s="14" t="s">
        <v>137</v>
      </c>
      <c r="C555" s="14" t="s">
        <v>222</v>
      </c>
      <c r="D555" s="32">
        <v>2016</v>
      </c>
      <c r="E555" s="34">
        <v>42</v>
      </c>
    </row>
    <row r="556" spans="1:5" x14ac:dyDescent="0.2">
      <c r="A556" s="14" t="s">
        <v>642</v>
      </c>
      <c r="B556" s="14" t="s">
        <v>55</v>
      </c>
      <c r="C556" s="14" t="s">
        <v>643</v>
      </c>
      <c r="D556" s="32">
        <v>2016</v>
      </c>
      <c r="E556" s="34">
        <v>144</v>
      </c>
    </row>
    <row r="557" spans="1:5" x14ac:dyDescent="0.2">
      <c r="A557" s="14" t="s">
        <v>497</v>
      </c>
      <c r="B557" s="14" t="s">
        <v>18</v>
      </c>
      <c r="C557" s="14" t="s">
        <v>498</v>
      </c>
      <c r="D557" s="32">
        <v>2016</v>
      </c>
      <c r="E557" s="34">
        <v>113</v>
      </c>
    </row>
    <row r="558" spans="1:5" x14ac:dyDescent="0.2">
      <c r="A558" s="14" t="s">
        <v>740</v>
      </c>
      <c r="B558" s="14" t="s">
        <v>398</v>
      </c>
      <c r="C558" s="14" t="s">
        <v>741</v>
      </c>
      <c r="D558" s="32">
        <v>2016</v>
      </c>
      <c r="E558" s="34">
        <v>162</v>
      </c>
    </row>
    <row r="559" spans="1:5" x14ac:dyDescent="0.2">
      <c r="A559" s="14" t="s">
        <v>294</v>
      </c>
      <c r="B559" s="14" t="s">
        <v>18</v>
      </c>
      <c r="C559" s="14" t="s">
        <v>295</v>
      </c>
      <c r="D559" s="32">
        <v>2016</v>
      </c>
      <c r="E559" s="34">
        <v>68</v>
      </c>
    </row>
    <row r="560" spans="1:5" x14ac:dyDescent="0.2">
      <c r="A560" s="14" t="s">
        <v>684</v>
      </c>
      <c r="B560" s="14" t="s">
        <v>293</v>
      </c>
      <c r="C560" s="14" t="s">
        <v>685</v>
      </c>
      <c r="D560" s="32">
        <v>2016</v>
      </c>
      <c r="E560" s="34">
        <v>157</v>
      </c>
    </row>
    <row r="561" spans="1:5" x14ac:dyDescent="0.2">
      <c r="A561" s="14" t="s">
        <v>243</v>
      </c>
      <c r="B561" s="14" t="s">
        <v>61</v>
      </c>
      <c r="C561" s="14" t="s">
        <v>244</v>
      </c>
      <c r="D561" s="32">
        <v>2016</v>
      </c>
      <c r="E561" s="34">
        <v>36</v>
      </c>
    </row>
    <row r="562" spans="1:5" x14ac:dyDescent="0.2">
      <c r="A562" s="14" t="s">
        <v>492</v>
      </c>
      <c r="B562" s="14" t="s">
        <v>61</v>
      </c>
      <c r="C562" s="14" t="s">
        <v>493</v>
      </c>
      <c r="D562" s="32">
        <v>2016</v>
      </c>
      <c r="E562" s="34">
        <v>97</v>
      </c>
    </row>
    <row r="563" spans="1:5" x14ac:dyDescent="0.2">
      <c r="A563" s="14" t="s">
        <v>457</v>
      </c>
      <c r="B563" s="14" t="s">
        <v>61</v>
      </c>
      <c r="C563" s="14" t="s">
        <v>458</v>
      </c>
      <c r="D563" s="32">
        <v>2016</v>
      </c>
      <c r="E563" s="34">
        <v>104</v>
      </c>
    </row>
    <row r="564" spans="1:5" x14ac:dyDescent="0.2">
      <c r="A564" s="14" t="s">
        <v>673</v>
      </c>
      <c r="B564" s="14" t="s">
        <v>55</v>
      </c>
      <c r="C564" s="14" t="s">
        <v>675</v>
      </c>
      <c r="D564" s="32">
        <v>2016</v>
      </c>
      <c r="E564" s="34">
        <v>155</v>
      </c>
    </row>
    <row r="565" spans="1:5" x14ac:dyDescent="0.2">
      <c r="A565" s="14" t="s">
        <v>421</v>
      </c>
      <c r="B565" s="14" t="s">
        <v>55</v>
      </c>
      <c r="C565" s="14" t="s">
        <v>422</v>
      </c>
      <c r="D565" s="32">
        <v>2016</v>
      </c>
      <c r="E565" s="34">
        <v>94</v>
      </c>
    </row>
    <row r="566" spans="1:5" x14ac:dyDescent="0.2">
      <c r="A566" s="14" t="s">
        <v>247</v>
      </c>
      <c r="B566" s="14" t="s">
        <v>137</v>
      </c>
      <c r="C566" s="14" t="s">
        <v>248</v>
      </c>
      <c r="D566" s="32">
        <v>2016</v>
      </c>
      <c r="E566" s="34">
        <v>43</v>
      </c>
    </row>
    <row r="567" spans="1:5" x14ac:dyDescent="0.2">
      <c r="A567" s="14" t="s">
        <v>500</v>
      </c>
      <c r="B567" s="14" t="s">
        <v>137</v>
      </c>
      <c r="C567" s="14" t="s">
        <v>501</v>
      </c>
      <c r="D567" s="32">
        <v>2016</v>
      </c>
      <c r="E567" s="34">
        <v>110</v>
      </c>
    </row>
    <row r="568" spans="1:5" x14ac:dyDescent="0.2">
      <c r="A568" s="14" t="s">
        <v>109</v>
      </c>
      <c r="B568" s="14" t="s">
        <v>61</v>
      </c>
      <c r="C568" s="14" t="s">
        <v>110</v>
      </c>
      <c r="D568" s="32">
        <v>2016</v>
      </c>
      <c r="E568" s="34">
        <v>18</v>
      </c>
    </row>
    <row r="569" spans="1:5" x14ac:dyDescent="0.2">
      <c r="A569" s="14" t="s">
        <v>43</v>
      </c>
      <c r="B569" s="14" t="s">
        <v>18</v>
      </c>
      <c r="C569" s="14" t="s">
        <v>44</v>
      </c>
      <c r="D569" s="32">
        <v>2016</v>
      </c>
      <c r="E569" s="34">
        <v>7</v>
      </c>
    </row>
    <row r="570" spans="1:5" x14ac:dyDescent="0.2">
      <c r="A570" s="14" t="s">
        <v>210</v>
      </c>
      <c r="B570" s="14" t="s">
        <v>61</v>
      </c>
      <c r="C570" s="14" t="s">
        <v>211</v>
      </c>
      <c r="D570" s="32">
        <v>2016</v>
      </c>
      <c r="E570" s="34">
        <v>31</v>
      </c>
    </row>
    <row r="571" spans="1:5" x14ac:dyDescent="0.2">
      <c r="A571" s="14" t="s">
        <v>787</v>
      </c>
      <c r="B571" s="14" t="s">
        <v>55</v>
      </c>
      <c r="C571" s="14" t="s">
        <v>788</v>
      </c>
      <c r="D571" s="32">
        <v>2016</v>
      </c>
      <c r="E571" s="34">
        <v>176</v>
      </c>
    </row>
    <row r="572" spans="1:5" x14ac:dyDescent="0.2">
      <c r="A572" s="14" t="s">
        <v>373</v>
      </c>
      <c r="B572" s="14" t="s">
        <v>137</v>
      </c>
      <c r="C572" s="14" t="s">
        <v>374</v>
      </c>
      <c r="D572" s="32">
        <v>2016</v>
      </c>
      <c r="E572" s="34">
        <v>86</v>
      </c>
    </row>
    <row r="573" spans="1:5" x14ac:dyDescent="0.2">
      <c r="A573" s="14" t="s">
        <v>563</v>
      </c>
      <c r="B573" s="14" t="s">
        <v>137</v>
      </c>
      <c r="C573" s="14" t="s">
        <v>566</v>
      </c>
      <c r="D573" s="32">
        <v>2016</v>
      </c>
      <c r="E573" s="34">
        <v>126</v>
      </c>
    </row>
    <row r="574" spans="1:5" x14ac:dyDescent="0.2">
      <c r="A574" s="14" t="s">
        <v>679</v>
      </c>
      <c r="B574" s="14" t="s">
        <v>137</v>
      </c>
      <c r="C574" s="14" t="s">
        <v>680</v>
      </c>
      <c r="D574" s="32">
        <v>2016</v>
      </c>
      <c r="E574" s="34">
        <v>152</v>
      </c>
    </row>
    <row r="575" spans="1:5" x14ac:dyDescent="0.2">
      <c r="A575" s="14" t="s">
        <v>509</v>
      </c>
      <c r="B575" s="14" t="s">
        <v>137</v>
      </c>
      <c r="C575" s="14" t="s">
        <v>510</v>
      </c>
      <c r="D575" s="32">
        <v>2016</v>
      </c>
      <c r="E575" s="34">
        <v>115</v>
      </c>
    </row>
    <row r="576" spans="1:5" x14ac:dyDescent="0.2">
      <c r="A576" s="14" t="s">
        <v>569</v>
      </c>
      <c r="B576" s="14" t="s">
        <v>61</v>
      </c>
      <c r="C576" s="14" t="s">
        <v>570</v>
      </c>
      <c r="D576" s="32">
        <v>2016</v>
      </c>
      <c r="E576" s="34">
        <v>134</v>
      </c>
    </row>
    <row r="577" spans="1:5" x14ac:dyDescent="0.2">
      <c r="A577" s="14" t="s">
        <v>250</v>
      </c>
      <c r="B577" s="14" t="s">
        <v>137</v>
      </c>
      <c r="C577" s="14" t="s">
        <v>251</v>
      </c>
      <c r="D577" s="32">
        <v>2016</v>
      </c>
      <c r="E577" s="34">
        <v>50</v>
      </c>
    </row>
    <row r="578" spans="1:5" x14ac:dyDescent="0.2">
      <c r="A578" s="14" t="s">
        <v>144</v>
      </c>
      <c r="B578" s="14" t="s">
        <v>137</v>
      </c>
      <c r="C578" s="14" t="s">
        <v>145</v>
      </c>
      <c r="D578" s="32">
        <v>2016</v>
      </c>
      <c r="E578" s="34">
        <v>32</v>
      </c>
    </row>
    <row r="579" spans="1:5" x14ac:dyDescent="0.2">
      <c r="A579" s="14" t="s">
        <v>68</v>
      </c>
      <c r="B579" s="14" t="s">
        <v>61</v>
      </c>
      <c r="C579" s="14" t="s">
        <v>69</v>
      </c>
      <c r="D579" s="32">
        <v>2016</v>
      </c>
      <c r="E579" s="34">
        <v>6</v>
      </c>
    </row>
    <row r="580" spans="1:5" x14ac:dyDescent="0.2">
      <c r="A580" s="14" t="s">
        <v>350</v>
      </c>
      <c r="B580" s="14" t="s">
        <v>18</v>
      </c>
      <c r="C580" s="14" t="s">
        <v>351</v>
      </c>
      <c r="D580" s="32">
        <v>2016</v>
      </c>
      <c r="E580" s="34">
        <v>81</v>
      </c>
    </row>
    <row r="581" spans="1:5" x14ac:dyDescent="0.2">
      <c r="A581" s="14" t="s">
        <v>773</v>
      </c>
      <c r="B581" s="14" t="s">
        <v>61</v>
      </c>
      <c r="C581" s="14" t="s">
        <v>774</v>
      </c>
      <c r="D581" s="32">
        <v>2016</v>
      </c>
      <c r="E581" s="34">
        <v>171</v>
      </c>
    </row>
    <row r="582" spans="1:5" x14ac:dyDescent="0.2">
      <c r="A582" s="14" t="s">
        <v>158</v>
      </c>
      <c r="B582" s="14" t="s">
        <v>18</v>
      </c>
      <c r="C582" s="14" t="s">
        <v>159</v>
      </c>
      <c r="D582" s="32">
        <v>2016</v>
      </c>
      <c r="E582" s="34">
        <v>27</v>
      </c>
    </row>
    <row r="583" spans="1:5" x14ac:dyDescent="0.2">
      <c r="A583" s="14" t="s">
        <v>201</v>
      </c>
      <c r="B583" s="14" t="s">
        <v>18</v>
      </c>
      <c r="C583" s="14" t="s">
        <v>202</v>
      </c>
      <c r="D583" s="32">
        <v>2016</v>
      </c>
      <c r="E583" s="34">
        <v>21</v>
      </c>
    </row>
    <row r="584" spans="1:5" x14ac:dyDescent="0.2">
      <c r="A584" s="14" t="s">
        <v>81</v>
      </c>
      <c r="B584" s="14" t="s">
        <v>18</v>
      </c>
      <c r="C584" s="14" t="s">
        <v>82</v>
      </c>
      <c r="D584" s="32">
        <v>2016</v>
      </c>
      <c r="E584" s="34">
        <v>16</v>
      </c>
    </row>
    <row r="585" spans="1:5" x14ac:dyDescent="0.2">
      <c r="A585" s="14" t="s">
        <v>775</v>
      </c>
      <c r="B585" s="14" t="s">
        <v>137</v>
      </c>
      <c r="C585" s="14" t="s">
        <v>776</v>
      </c>
      <c r="D585" s="32">
        <v>2016</v>
      </c>
      <c r="E585" s="34">
        <v>172</v>
      </c>
    </row>
    <row r="586" spans="1:5" x14ac:dyDescent="0.2">
      <c r="A586" s="14" t="s">
        <v>37</v>
      </c>
      <c r="B586" s="14" t="s">
        <v>18</v>
      </c>
      <c r="C586" s="14" t="s">
        <v>38</v>
      </c>
      <c r="D586" s="32">
        <v>2016</v>
      </c>
      <c r="E586" s="34">
        <v>4</v>
      </c>
    </row>
    <row r="587" spans="1:5" x14ac:dyDescent="0.2">
      <c r="A587" s="14" t="s">
        <v>282</v>
      </c>
      <c r="B587" s="14" t="s">
        <v>61</v>
      </c>
      <c r="C587" s="14" t="s">
        <v>283</v>
      </c>
      <c r="D587" s="32">
        <v>2016</v>
      </c>
      <c r="E587" s="34">
        <v>62</v>
      </c>
    </row>
    <row r="588" spans="1:5" x14ac:dyDescent="0.2">
      <c r="A588" s="14" t="s">
        <v>596</v>
      </c>
      <c r="B588" s="14" t="s">
        <v>398</v>
      </c>
      <c r="C588" s="14" t="s">
        <v>597</v>
      </c>
      <c r="D588" s="32">
        <v>2016</v>
      </c>
      <c r="E588" s="34">
        <v>129</v>
      </c>
    </row>
    <row r="589" spans="1:5" x14ac:dyDescent="0.2">
      <c r="A589" s="14" t="s">
        <v>415</v>
      </c>
      <c r="B589" s="14" t="s">
        <v>61</v>
      </c>
      <c r="C589" s="14" t="s">
        <v>416</v>
      </c>
      <c r="D589" s="32">
        <v>2016</v>
      </c>
      <c r="E589" s="34">
        <v>109</v>
      </c>
    </row>
    <row r="590" spans="1:5" x14ac:dyDescent="0.2">
      <c r="A590" s="14" t="s">
        <v>710</v>
      </c>
      <c r="B590" s="14" t="s">
        <v>398</v>
      </c>
      <c r="C590" s="14" t="s">
        <v>711</v>
      </c>
      <c r="D590" s="32">
        <v>2016</v>
      </c>
      <c r="E590" s="34">
        <v>159</v>
      </c>
    </row>
    <row r="591" spans="1:5" x14ac:dyDescent="0.2">
      <c r="A591" s="14" t="s">
        <v>800</v>
      </c>
      <c r="B591" s="14" t="s">
        <v>137</v>
      </c>
      <c r="C591" s="14" t="s">
        <v>801</v>
      </c>
      <c r="D591" s="32">
        <v>2016</v>
      </c>
      <c r="E591" s="34">
        <v>180</v>
      </c>
    </row>
    <row r="592" spans="1:5" x14ac:dyDescent="0.2">
      <c r="A592" s="14" t="s">
        <v>164</v>
      </c>
      <c r="B592" s="14" t="s">
        <v>18</v>
      </c>
      <c r="C592" s="14" t="s">
        <v>165</v>
      </c>
      <c r="D592" s="32">
        <v>2016</v>
      </c>
      <c r="E592" s="34">
        <v>34</v>
      </c>
    </row>
    <row r="593" spans="1:5" x14ac:dyDescent="0.2">
      <c r="A593" s="14" t="s">
        <v>72</v>
      </c>
      <c r="B593" s="14" t="s">
        <v>18</v>
      </c>
      <c r="C593" s="14" t="s">
        <v>73</v>
      </c>
      <c r="D593" s="32">
        <v>2016</v>
      </c>
      <c r="E593" s="34">
        <v>14</v>
      </c>
    </row>
    <row r="594" spans="1:5" x14ac:dyDescent="0.2">
      <c r="A594" s="14" t="s">
        <v>660</v>
      </c>
      <c r="B594" s="14" t="s">
        <v>137</v>
      </c>
      <c r="C594" s="14" t="s">
        <v>661</v>
      </c>
      <c r="D594" s="32">
        <v>2016</v>
      </c>
      <c r="E594" s="34">
        <v>142</v>
      </c>
    </row>
    <row r="595" spans="1:5" x14ac:dyDescent="0.2">
      <c r="A595" s="14" t="s">
        <v>19</v>
      </c>
      <c r="B595" s="14" t="s">
        <v>18</v>
      </c>
      <c r="C595" s="14" t="s">
        <v>20</v>
      </c>
      <c r="D595" s="32">
        <v>2016</v>
      </c>
      <c r="E595" s="34">
        <v>1</v>
      </c>
    </row>
    <row r="596" spans="1:5" x14ac:dyDescent="0.2">
      <c r="A596" s="14" t="s">
        <v>274</v>
      </c>
      <c r="B596" s="14" t="s">
        <v>55</v>
      </c>
      <c r="C596" s="14" t="s">
        <v>275</v>
      </c>
      <c r="D596" s="32">
        <v>2016</v>
      </c>
      <c r="E596" s="34">
        <v>80</v>
      </c>
    </row>
    <row r="597" spans="1:5" x14ac:dyDescent="0.2">
      <c r="A597" s="14" t="s">
        <v>182</v>
      </c>
      <c r="B597" s="14" t="s">
        <v>18</v>
      </c>
      <c r="C597" s="14" t="s">
        <v>183</v>
      </c>
      <c r="D597" s="32">
        <v>2016</v>
      </c>
      <c r="E597" s="34">
        <v>45</v>
      </c>
    </row>
    <row r="598" spans="1:5" x14ac:dyDescent="0.2">
      <c r="A598" s="14" t="s">
        <v>483</v>
      </c>
      <c r="B598" s="14" t="s">
        <v>137</v>
      </c>
      <c r="C598" s="14" t="s">
        <v>484</v>
      </c>
      <c r="D598" s="32">
        <v>2016</v>
      </c>
      <c r="E598" s="34">
        <v>100</v>
      </c>
    </row>
    <row r="599" spans="1:5" x14ac:dyDescent="0.2">
      <c r="A599" s="14" t="s">
        <v>217</v>
      </c>
      <c r="B599" s="14" t="s">
        <v>18</v>
      </c>
      <c r="C599" s="14" t="s">
        <v>218</v>
      </c>
      <c r="D599" s="32">
        <v>2016</v>
      </c>
      <c r="E599" s="34">
        <v>38</v>
      </c>
    </row>
    <row r="600" spans="1:5" x14ac:dyDescent="0.2">
      <c r="A600" s="14" t="s">
        <v>290</v>
      </c>
      <c r="B600" s="14" t="s">
        <v>293</v>
      </c>
      <c r="C600" s="14" t="s">
        <v>291</v>
      </c>
      <c r="D600" s="32">
        <v>2016</v>
      </c>
      <c r="E600" s="34">
        <v>64</v>
      </c>
    </row>
    <row r="601" spans="1:5" x14ac:dyDescent="0.2">
      <c r="A601" s="14" t="s">
        <v>154</v>
      </c>
      <c r="B601" s="14" t="s">
        <v>137</v>
      </c>
      <c r="C601" s="14" t="s">
        <v>155</v>
      </c>
      <c r="D601" s="32">
        <v>2016</v>
      </c>
      <c r="E601" s="34">
        <v>26</v>
      </c>
    </row>
    <row r="602" spans="1:5" x14ac:dyDescent="0.2">
      <c r="A602" s="14" t="s">
        <v>466</v>
      </c>
      <c r="B602" s="14" t="s">
        <v>137</v>
      </c>
      <c r="C602" s="14" t="s">
        <v>467</v>
      </c>
      <c r="D602" s="32">
        <v>2016</v>
      </c>
      <c r="E602" s="34">
        <v>108</v>
      </c>
    </row>
    <row r="603" spans="1:5" x14ac:dyDescent="0.2">
      <c r="A603" s="14" t="s">
        <v>541</v>
      </c>
      <c r="B603" s="14" t="s">
        <v>137</v>
      </c>
      <c r="C603" s="14" t="s">
        <v>542</v>
      </c>
      <c r="D603" s="32">
        <v>2016</v>
      </c>
      <c r="E603" s="34">
        <v>145</v>
      </c>
    </row>
    <row r="604" spans="1:5" x14ac:dyDescent="0.2">
      <c r="A604" s="14" t="s">
        <v>377</v>
      </c>
      <c r="B604" s="14" t="s">
        <v>137</v>
      </c>
      <c r="C604" s="14" t="s">
        <v>378</v>
      </c>
      <c r="D604" s="32">
        <v>2016</v>
      </c>
      <c r="E604" s="34">
        <v>79</v>
      </c>
    </row>
    <row r="605" spans="1:5" x14ac:dyDescent="0.2">
      <c r="A605" s="14" t="s">
        <v>767</v>
      </c>
      <c r="B605" s="14" t="s">
        <v>137</v>
      </c>
      <c r="C605" s="14" t="s">
        <v>768</v>
      </c>
      <c r="D605" s="32">
        <v>2016</v>
      </c>
      <c r="E605" s="34">
        <v>168</v>
      </c>
    </row>
    <row r="606" spans="1:5" x14ac:dyDescent="0.2">
      <c r="A606" s="14" t="s">
        <v>340</v>
      </c>
      <c r="B606" s="14" t="s">
        <v>18</v>
      </c>
      <c r="C606" s="14" t="s">
        <v>341</v>
      </c>
      <c r="D606" s="32">
        <v>2016</v>
      </c>
      <c r="E606" s="34">
        <v>89</v>
      </c>
    </row>
    <row r="607" spans="1:5" x14ac:dyDescent="0.2">
      <c r="A607" s="14" t="s">
        <v>517</v>
      </c>
      <c r="B607" s="14" t="s">
        <v>61</v>
      </c>
      <c r="C607" s="14" t="s">
        <v>518</v>
      </c>
      <c r="D607" s="32">
        <v>2016</v>
      </c>
      <c r="E607" s="34">
        <v>121</v>
      </c>
    </row>
    <row r="608" spans="1:5" x14ac:dyDescent="0.2">
      <c r="A608" s="14" t="s">
        <v>268</v>
      </c>
      <c r="B608" s="14" t="s">
        <v>61</v>
      </c>
      <c r="C608" s="14" t="s">
        <v>269</v>
      </c>
      <c r="D608" s="32">
        <v>2016</v>
      </c>
      <c r="E608" s="34">
        <v>57</v>
      </c>
    </row>
    <row r="609" spans="1:5" x14ac:dyDescent="0.2">
      <c r="A609" s="14" t="s">
        <v>327</v>
      </c>
      <c r="B609" s="14" t="s">
        <v>55</v>
      </c>
      <c r="C609" s="14" t="s">
        <v>328</v>
      </c>
      <c r="D609" s="32">
        <v>2016</v>
      </c>
      <c r="E609" s="34">
        <v>69</v>
      </c>
    </row>
    <row r="610" spans="1:5" x14ac:dyDescent="0.2">
      <c r="A610" s="14" t="s">
        <v>622</v>
      </c>
      <c r="B610" s="14" t="s">
        <v>61</v>
      </c>
      <c r="C610" s="14" t="s">
        <v>623</v>
      </c>
      <c r="D610" s="32">
        <v>2016</v>
      </c>
      <c r="E610" s="34">
        <v>137</v>
      </c>
    </row>
    <row r="611" spans="1:5" x14ac:dyDescent="0.2">
      <c r="A611" s="14" t="s">
        <v>321</v>
      </c>
      <c r="B611" s="14" t="s">
        <v>18</v>
      </c>
      <c r="C611" s="14" t="s">
        <v>322</v>
      </c>
      <c r="D611" s="32">
        <v>2016</v>
      </c>
      <c r="E611" s="34">
        <v>63</v>
      </c>
    </row>
    <row r="612" spans="1:5" x14ac:dyDescent="0.2">
      <c r="A612" s="14" t="s">
        <v>286</v>
      </c>
      <c r="B612" s="14" t="s">
        <v>61</v>
      </c>
      <c r="C612" s="14" t="s">
        <v>287</v>
      </c>
      <c r="D612" s="32">
        <v>2016</v>
      </c>
      <c r="E612" s="34">
        <v>53</v>
      </c>
    </row>
    <row r="613" spans="1:5" x14ac:dyDescent="0.2">
      <c r="A613" s="14" t="s">
        <v>336</v>
      </c>
      <c r="B613" s="14" t="s">
        <v>18</v>
      </c>
      <c r="C613" s="14" t="s">
        <v>337</v>
      </c>
      <c r="D613" s="32">
        <v>2016</v>
      </c>
      <c r="E613" s="34">
        <v>67</v>
      </c>
    </row>
    <row r="614" spans="1:5" x14ac:dyDescent="0.2">
      <c r="A614" s="14" t="s">
        <v>547</v>
      </c>
      <c r="B614" s="14" t="s">
        <v>55</v>
      </c>
      <c r="C614" s="14" t="s">
        <v>548</v>
      </c>
      <c r="D614" s="32">
        <v>2016</v>
      </c>
      <c r="E614" s="34">
        <v>130</v>
      </c>
    </row>
    <row r="615" spans="1:5" x14ac:dyDescent="0.2">
      <c r="A615" s="14" t="s">
        <v>608</v>
      </c>
      <c r="B615" s="14" t="s">
        <v>55</v>
      </c>
      <c r="C615" s="14" t="s">
        <v>609</v>
      </c>
      <c r="D615" s="32">
        <v>2016</v>
      </c>
      <c r="E615" s="34">
        <v>133</v>
      </c>
    </row>
    <row r="616" spans="1:5" x14ac:dyDescent="0.2">
      <c r="A616" s="14" t="s">
        <v>93</v>
      </c>
      <c r="B616" s="14" t="s">
        <v>18</v>
      </c>
      <c r="C616" s="14" t="s">
        <v>94</v>
      </c>
      <c r="D616" s="32">
        <v>2016</v>
      </c>
      <c r="E616" s="34">
        <v>9</v>
      </c>
    </row>
    <row r="617" spans="1:5" x14ac:dyDescent="0.2">
      <c r="A617" s="14" t="s">
        <v>728</v>
      </c>
      <c r="B617" s="14" t="s">
        <v>398</v>
      </c>
      <c r="C617" s="14" t="s">
        <v>729</v>
      </c>
      <c r="D617" s="32">
        <v>2016</v>
      </c>
      <c r="E617" s="34">
        <v>169</v>
      </c>
    </row>
    <row r="618" spans="1:5" x14ac:dyDescent="0.2">
      <c r="A618" s="14" t="s">
        <v>706</v>
      </c>
      <c r="B618" s="14" t="s">
        <v>398</v>
      </c>
      <c r="C618" s="14" t="s">
        <v>707</v>
      </c>
      <c r="D618" s="32">
        <v>2016</v>
      </c>
      <c r="E618" s="34">
        <v>158</v>
      </c>
    </row>
    <row r="619" spans="1:5" x14ac:dyDescent="0.2">
      <c r="A619" s="14" t="s">
        <v>87</v>
      </c>
      <c r="B619" s="14" t="s">
        <v>18</v>
      </c>
      <c r="C619" s="14" t="s">
        <v>88</v>
      </c>
      <c r="D619" s="32">
        <v>2016</v>
      </c>
      <c r="E619" s="34">
        <v>19</v>
      </c>
    </row>
    <row r="620" spans="1:5" x14ac:dyDescent="0.2">
      <c r="A620" s="14" t="s">
        <v>393</v>
      </c>
      <c r="B620" s="14" t="s">
        <v>398</v>
      </c>
      <c r="C620" s="14" t="s">
        <v>394</v>
      </c>
      <c r="D620" s="32">
        <v>2016</v>
      </c>
      <c r="E620" s="34">
        <v>101</v>
      </c>
    </row>
    <row r="621" spans="1:5" x14ac:dyDescent="0.2">
      <c r="A621" s="14" t="s">
        <v>239</v>
      </c>
      <c r="B621" s="14" t="s">
        <v>18</v>
      </c>
      <c r="C621" s="14" t="s">
        <v>240</v>
      </c>
      <c r="D621" s="32">
        <v>2016</v>
      </c>
      <c r="E621" s="34">
        <v>77</v>
      </c>
    </row>
    <row r="622" spans="1:5" x14ac:dyDescent="0.2">
      <c r="A622" s="14" t="s">
        <v>56</v>
      </c>
      <c r="B622" s="14" t="s">
        <v>61</v>
      </c>
      <c r="C622" s="14" t="s">
        <v>57</v>
      </c>
      <c r="D622" s="32">
        <v>2016</v>
      </c>
      <c r="E622" s="34">
        <v>10</v>
      </c>
    </row>
    <row r="623" spans="1:5" x14ac:dyDescent="0.2">
      <c r="A623" s="14" t="s">
        <v>576</v>
      </c>
      <c r="B623" s="14" t="s">
        <v>398</v>
      </c>
      <c r="C623" s="14" t="s">
        <v>577</v>
      </c>
      <c r="D623" s="32">
        <v>2016</v>
      </c>
      <c r="E623" s="34">
        <v>135</v>
      </c>
    </row>
    <row r="624" spans="1:5" x14ac:dyDescent="0.2">
      <c r="A624" s="14" t="s">
        <v>310</v>
      </c>
      <c r="B624" s="14" t="s">
        <v>55</v>
      </c>
      <c r="C624" s="14" t="s">
        <v>312</v>
      </c>
      <c r="D624" s="32">
        <v>2016</v>
      </c>
      <c r="E624" s="34">
        <v>72</v>
      </c>
    </row>
    <row r="625" spans="1:5" x14ac:dyDescent="0.2">
      <c r="A625" s="14" t="s">
        <v>699</v>
      </c>
      <c r="B625" s="14" t="s">
        <v>293</v>
      </c>
      <c r="C625" s="14" t="s">
        <v>700</v>
      </c>
      <c r="D625" s="32">
        <v>2016</v>
      </c>
      <c r="E625" s="34">
        <v>160</v>
      </c>
    </row>
    <row r="626" spans="1:5" x14ac:dyDescent="0.2">
      <c r="A626" s="14" t="s">
        <v>429</v>
      </c>
      <c r="B626" s="14" t="s">
        <v>137</v>
      </c>
      <c r="C626" s="14" t="s">
        <v>430</v>
      </c>
      <c r="D626" s="32">
        <v>2016</v>
      </c>
      <c r="E626" s="34">
        <v>95</v>
      </c>
    </row>
    <row r="627" spans="1:5" x14ac:dyDescent="0.2">
      <c r="A627" s="14" t="s">
        <v>438</v>
      </c>
      <c r="B627" s="14" t="s">
        <v>293</v>
      </c>
      <c r="C627" s="14" t="s">
        <v>439</v>
      </c>
      <c r="D627" s="32">
        <v>2016</v>
      </c>
      <c r="E627" s="34">
        <v>85</v>
      </c>
    </row>
    <row r="628" spans="1:5" x14ac:dyDescent="0.2">
      <c r="A628" s="14" t="s">
        <v>624</v>
      </c>
      <c r="B628" s="14" t="s">
        <v>55</v>
      </c>
      <c r="C628" s="14" t="s">
        <v>625</v>
      </c>
      <c r="D628" s="32">
        <v>2016</v>
      </c>
      <c r="E628" s="34">
        <v>128</v>
      </c>
    </row>
    <row r="629" spans="1:5" x14ac:dyDescent="0.2">
      <c r="A629" s="14" t="s">
        <v>227</v>
      </c>
      <c r="B629" s="14" t="s">
        <v>55</v>
      </c>
      <c r="C629" s="14" t="s">
        <v>228</v>
      </c>
      <c r="D629" s="32">
        <v>2016</v>
      </c>
      <c r="E629" s="34">
        <v>70</v>
      </c>
    </row>
    <row r="630" spans="1:5" x14ac:dyDescent="0.2">
      <c r="A630" s="14" t="s">
        <v>471</v>
      </c>
      <c r="B630" s="14" t="s">
        <v>398</v>
      </c>
      <c r="C630" s="14" t="s">
        <v>472</v>
      </c>
      <c r="D630" s="32">
        <v>2016</v>
      </c>
      <c r="E630" s="34">
        <v>103</v>
      </c>
    </row>
    <row r="631" spans="1:5" x14ac:dyDescent="0.2">
      <c r="A631" s="14" t="s">
        <v>762</v>
      </c>
      <c r="B631" s="14" t="s">
        <v>55</v>
      </c>
      <c r="C631" s="14" t="s">
        <v>763</v>
      </c>
      <c r="D631" s="32">
        <v>2016</v>
      </c>
      <c r="E631" s="34">
        <v>173</v>
      </c>
    </row>
    <row r="632" spans="1:5" x14ac:dyDescent="0.2">
      <c r="A632" s="14" t="s">
        <v>446</v>
      </c>
      <c r="B632" s="14" t="s">
        <v>398</v>
      </c>
      <c r="C632" s="14" t="s">
        <v>447</v>
      </c>
      <c r="D632" s="32">
        <v>2016</v>
      </c>
      <c r="E632" s="34">
        <v>98</v>
      </c>
    </row>
    <row r="633" spans="1:5" x14ac:dyDescent="0.2">
      <c r="A633" s="14" t="s">
        <v>404</v>
      </c>
      <c r="B633" s="14" t="s">
        <v>137</v>
      </c>
      <c r="C633" s="14" t="s">
        <v>405</v>
      </c>
      <c r="D633" s="32">
        <v>2016</v>
      </c>
      <c r="E633" s="34">
        <v>93</v>
      </c>
    </row>
    <row r="634" spans="1:5" x14ac:dyDescent="0.2">
      <c r="A634" s="14" t="s">
        <v>716</v>
      </c>
      <c r="B634" s="14" t="s">
        <v>398</v>
      </c>
      <c r="C634" s="14" t="s">
        <v>717</v>
      </c>
      <c r="D634" s="32">
        <v>2016</v>
      </c>
      <c r="E634" s="34">
        <v>164</v>
      </c>
    </row>
    <row r="635" spans="1:5" x14ac:dyDescent="0.2">
      <c r="A635" s="14" t="s">
        <v>150</v>
      </c>
      <c r="B635" s="14" t="s">
        <v>18</v>
      </c>
      <c r="C635" s="14" t="s">
        <v>151</v>
      </c>
      <c r="D635" s="32">
        <v>2016</v>
      </c>
      <c r="E635" s="34">
        <v>28</v>
      </c>
    </row>
    <row r="636" spans="1:5" x14ac:dyDescent="0.2">
      <c r="A636" s="14" t="s">
        <v>574</v>
      </c>
      <c r="B636" s="14" t="s">
        <v>55</v>
      </c>
      <c r="C636" s="14" t="s">
        <v>575</v>
      </c>
      <c r="D636" s="32">
        <v>2016</v>
      </c>
      <c r="E636" s="34">
        <v>141</v>
      </c>
    </row>
    <row r="637" spans="1:5" x14ac:dyDescent="0.2">
      <c r="A637" s="14" t="s">
        <v>316</v>
      </c>
      <c r="B637" s="14" t="s">
        <v>137</v>
      </c>
      <c r="C637" s="14" t="s">
        <v>317</v>
      </c>
      <c r="D637" s="32">
        <v>2016</v>
      </c>
      <c r="E637" s="34">
        <v>73</v>
      </c>
    </row>
    <row r="638" spans="1:5" x14ac:dyDescent="0.2">
      <c r="A638" s="14" t="s">
        <v>170</v>
      </c>
      <c r="B638" s="14" t="s">
        <v>18</v>
      </c>
      <c r="C638" s="14" t="s">
        <v>171</v>
      </c>
      <c r="D638" s="32">
        <v>2016</v>
      </c>
      <c r="E638" s="34">
        <v>35</v>
      </c>
    </row>
    <row r="639" spans="1:5" x14ac:dyDescent="0.2">
      <c r="A639" s="14" t="s">
        <v>104</v>
      </c>
      <c r="B639" s="14" t="s">
        <v>18</v>
      </c>
      <c r="C639" s="14" t="s">
        <v>105</v>
      </c>
      <c r="D639" s="32">
        <v>2016</v>
      </c>
      <c r="E639" s="34">
        <v>15</v>
      </c>
    </row>
    <row r="640" spans="1:5" x14ac:dyDescent="0.2">
      <c r="A640" s="14" t="s">
        <v>138</v>
      </c>
      <c r="B640" s="14" t="s">
        <v>18</v>
      </c>
      <c r="C640" s="14" t="s">
        <v>139</v>
      </c>
      <c r="D640" s="32">
        <v>2016</v>
      </c>
      <c r="E640" s="34">
        <v>24</v>
      </c>
    </row>
    <row r="641" spans="1:5" x14ac:dyDescent="0.2">
      <c r="A641" s="14" t="s">
        <v>590</v>
      </c>
      <c r="B641" s="14" t="s">
        <v>398</v>
      </c>
      <c r="C641" s="14" t="s">
        <v>591</v>
      </c>
      <c r="D641" s="32">
        <v>2016</v>
      </c>
      <c r="E641" s="34">
        <v>131</v>
      </c>
    </row>
    <row r="642" spans="1:5" x14ac:dyDescent="0.2">
      <c r="A642" s="14" t="s">
        <v>367</v>
      </c>
      <c r="B642" s="14" t="s">
        <v>293</v>
      </c>
      <c r="C642" s="14" t="s">
        <v>368</v>
      </c>
      <c r="D642" s="32">
        <v>2016</v>
      </c>
      <c r="E642" s="34">
        <v>76</v>
      </c>
    </row>
    <row r="643" spans="1:5" x14ac:dyDescent="0.2">
      <c r="A643" s="14" t="s">
        <v>266</v>
      </c>
      <c r="B643" s="14" t="s">
        <v>137</v>
      </c>
      <c r="C643" s="14" t="s">
        <v>267</v>
      </c>
      <c r="D643" s="32">
        <v>2016</v>
      </c>
      <c r="E643" s="34">
        <v>56</v>
      </c>
    </row>
    <row r="644" spans="1:5" x14ac:dyDescent="0.2">
      <c r="A644" s="14" t="s">
        <v>534</v>
      </c>
      <c r="B644" s="14" t="s">
        <v>55</v>
      </c>
      <c r="C644" s="14" t="s">
        <v>535</v>
      </c>
      <c r="D644" s="32">
        <v>2016</v>
      </c>
      <c r="E644" s="34">
        <v>112</v>
      </c>
    </row>
    <row r="645" spans="1:5" x14ac:dyDescent="0.2">
      <c r="A645" s="14" t="s">
        <v>646</v>
      </c>
      <c r="B645" s="14" t="s">
        <v>61</v>
      </c>
      <c r="C645" s="14" t="s">
        <v>647</v>
      </c>
      <c r="D645" s="32">
        <v>2016</v>
      </c>
      <c r="E645" s="34">
        <v>149</v>
      </c>
    </row>
    <row r="646" spans="1:5" x14ac:dyDescent="0.2">
      <c r="A646" s="14" t="s">
        <v>486</v>
      </c>
      <c r="B646" s="14" t="s">
        <v>18</v>
      </c>
      <c r="C646" s="14" t="s">
        <v>487</v>
      </c>
      <c r="D646" s="32">
        <v>2016</v>
      </c>
      <c r="E646" s="34">
        <v>118</v>
      </c>
    </row>
    <row r="647" spans="1:5" x14ac:dyDescent="0.2">
      <c r="A647" s="14" t="s">
        <v>512</v>
      </c>
      <c r="B647" s="14" t="s">
        <v>137</v>
      </c>
      <c r="C647" s="14" t="s">
        <v>513</v>
      </c>
      <c r="D647" s="32">
        <v>2016</v>
      </c>
      <c r="E647" s="34">
        <v>122</v>
      </c>
    </row>
    <row r="648" spans="1:5" x14ac:dyDescent="0.2">
      <c r="A648" s="14" t="s">
        <v>305</v>
      </c>
      <c r="B648" s="14" t="s">
        <v>18</v>
      </c>
      <c r="C648" s="14" t="s">
        <v>306</v>
      </c>
      <c r="D648" s="32">
        <v>2016</v>
      </c>
      <c r="E648" s="34">
        <v>46</v>
      </c>
    </row>
    <row r="649" spans="1:5" x14ac:dyDescent="0.2">
      <c r="A649" s="14" t="s">
        <v>602</v>
      </c>
      <c r="B649" s="14" t="s">
        <v>55</v>
      </c>
      <c r="C649" s="14" t="s">
        <v>603</v>
      </c>
      <c r="D649" s="32">
        <v>2016</v>
      </c>
      <c r="E649" s="34">
        <v>143</v>
      </c>
    </row>
    <row r="650" spans="1:5" x14ac:dyDescent="0.2">
      <c r="A650" s="14" t="s">
        <v>463</v>
      </c>
      <c r="B650" s="14" t="s">
        <v>18</v>
      </c>
      <c r="C650" s="14" t="s">
        <v>464</v>
      </c>
      <c r="D650" s="32">
        <v>2016</v>
      </c>
      <c r="E650" s="34">
        <v>106</v>
      </c>
    </row>
    <row r="651" spans="1:5" x14ac:dyDescent="0.2">
      <c r="A651" s="14" t="s">
        <v>330</v>
      </c>
      <c r="B651" s="14" t="s">
        <v>55</v>
      </c>
      <c r="C651" s="14" t="s">
        <v>331</v>
      </c>
      <c r="D651" s="32">
        <v>2016</v>
      </c>
      <c r="E651" s="34">
        <v>60</v>
      </c>
    </row>
    <row r="652" spans="1:5" x14ac:dyDescent="0.2">
      <c r="A652" s="14" t="s">
        <v>442</v>
      </c>
      <c r="B652" s="14" t="s">
        <v>137</v>
      </c>
      <c r="C652" s="14" t="s">
        <v>443</v>
      </c>
      <c r="D652" s="32">
        <v>2016</v>
      </c>
      <c r="E652" s="34">
        <v>87</v>
      </c>
    </row>
    <row r="653" spans="1:5" x14ac:dyDescent="0.2">
      <c r="A653" s="14" t="s">
        <v>333</v>
      </c>
      <c r="B653" s="14" t="s">
        <v>137</v>
      </c>
      <c r="C653" s="14" t="s">
        <v>334</v>
      </c>
      <c r="D653" s="32">
        <v>2016</v>
      </c>
      <c r="E653" s="34">
        <v>48</v>
      </c>
    </row>
    <row r="654" spans="1:5" x14ac:dyDescent="0.2">
      <c r="A654" s="14" t="s">
        <v>270</v>
      </c>
      <c r="B654" s="14" t="s">
        <v>137</v>
      </c>
      <c r="C654" s="14" t="s">
        <v>271</v>
      </c>
      <c r="D654" s="32">
        <v>2016</v>
      </c>
      <c r="E654" s="34">
        <v>61</v>
      </c>
    </row>
    <row r="655" spans="1:5" x14ac:dyDescent="0.2">
      <c r="A655" s="14" t="s">
        <v>302</v>
      </c>
      <c r="B655" s="14" t="s">
        <v>137</v>
      </c>
      <c r="C655" s="14" t="s">
        <v>303</v>
      </c>
      <c r="D655" s="32">
        <v>2016</v>
      </c>
      <c r="E655" s="34">
        <v>66</v>
      </c>
    </row>
    <row r="656" spans="1:5" x14ac:dyDescent="0.2">
      <c r="A656" s="14" t="s">
        <v>638</v>
      </c>
      <c r="B656" s="14" t="s">
        <v>55</v>
      </c>
      <c r="C656" s="14" t="s">
        <v>639</v>
      </c>
      <c r="D656" s="32">
        <v>2016</v>
      </c>
      <c r="E656" s="34">
        <v>146</v>
      </c>
    </row>
    <row r="657" spans="1:5" x14ac:dyDescent="0.2">
      <c r="A657" s="14" t="s">
        <v>132</v>
      </c>
      <c r="B657" s="14" t="s">
        <v>137</v>
      </c>
      <c r="C657" s="14" t="s">
        <v>133</v>
      </c>
      <c r="D657" s="32">
        <v>2016</v>
      </c>
      <c r="E657" s="34">
        <v>17</v>
      </c>
    </row>
    <row r="658" spans="1:5" x14ac:dyDescent="0.2">
      <c r="A658" s="14" t="s">
        <v>298</v>
      </c>
      <c r="B658" s="14" t="s">
        <v>137</v>
      </c>
      <c r="C658" s="14" t="s">
        <v>299</v>
      </c>
      <c r="D658" s="32">
        <v>2016</v>
      </c>
      <c r="E658" s="34">
        <v>52</v>
      </c>
    </row>
    <row r="659" spans="1:5" x14ac:dyDescent="0.2">
      <c r="A659" s="14" t="s">
        <v>532</v>
      </c>
      <c r="B659" s="14" t="s">
        <v>137</v>
      </c>
      <c r="C659" s="14" t="s">
        <v>533</v>
      </c>
      <c r="D659" s="32">
        <v>2016</v>
      </c>
      <c r="E659" s="34">
        <v>116</v>
      </c>
    </row>
    <row r="660" spans="1:5" x14ac:dyDescent="0.2">
      <c r="A660" s="14" t="s">
        <v>406</v>
      </c>
      <c r="B660" s="14" t="s">
        <v>61</v>
      </c>
      <c r="C660" s="14" t="s">
        <v>407</v>
      </c>
      <c r="D660" s="32">
        <v>2016</v>
      </c>
      <c r="E660" s="34">
        <v>75</v>
      </c>
    </row>
    <row r="661" spans="1:5" x14ac:dyDescent="0.2">
      <c r="A661" s="14" t="s">
        <v>31</v>
      </c>
      <c r="B661" s="14" t="s">
        <v>18</v>
      </c>
      <c r="C661" s="14" t="s">
        <v>32</v>
      </c>
      <c r="D661" s="32">
        <v>2016</v>
      </c>
      <c r="E661" s="34">
        <v>2</v>
      </c>
    </row>
    <row r="662" spans="1:5" x14ac:dyDescent="0.2">
      <c r="A662" s="14" t="s">
        <v>12</v>
      </c>
      <c r="B662" s="14" t="s">
        <v>18</v>
      </c>
      <c r="C662" s="14" t="s">
        <v>13</v>
      </c>
      <c r="D662" s="32">
        <v>2016</v>
      </c>
      <c r="E662" s="34">
        <v>3</v>
      </c>
    </row>
    <row r="663" spans="1:5" x14ac:dyDescent="0.2">
      <c r="A663" s="14" t="s">
        <v>476</v>
      </c>
      <c r="B663" s="14" t="s">
        <v>55</v>
      </c>
      <c r="C663" s="14" t="s">
        <v>477</v>
      </c>
      <c r="D663" s="32">
        <v>2016</v>
      </c>
      <c r="E663" s="34">
        <v>105</v>
      </c>
    </row>
    <row r="664" spans="1:5" x14ac:dyDescent="0.2">
      <c r="A664" s="14" t="s">
        <v>49</v>
      </c>
      <c r="B664" s="14" t="s">
        <v>55</v>
      </c>
      <c r="C664" s="14" t="s">
        <v>50</v>
      </c>
      <c r="D664" s="32">
        <v>2016</v>
      </c>
      <c r="E664" s="34">
        <v>5</v>
      </c>
    </row>
    <row r="665" spans="1:5" x14ac:dyDescent="0.2">
      <c r="A665" s="14" t="s">
        <v>556</v>
      </c>
      <c r="B665" s="14" t="s">
        <v>398</v>
      </c>
      <c r="C665" s="14" t="s">
        <v>557</v>
      </c>
      <c r="D665" s="32">
        <v>2016</v>
      </c>
      <c r="E665" s="34">
        <v>125</v>
      </c>
    </row>
    <row r="666" spans="1:5" x14ac:dyDescent="0.2">
      <c r="A666" s="14" t="s">
        <v>611</v>
      </c>
      <c r="B666" s="14" t="s">
        <v>55</v>
      </c>
      <c r="C666" s="14" t="s">
        <v>612</v>
      </c>
      <c r="D666" s="32">
        <v>2016</v>
      </c>
      <c r="E666" s="34">
        <v>147</v>
      </c>
    </row>
    <row r="667" spans="1:5" x14ac:dyDescent="0.2">
      <c r="A667" s="14" t="s">
        <v>410</v>
      </c>
      <c r="B667" s="14" t="s">
        <v>61</v>
      </c>
      <c r="C667" s="14" t="s">
        <v>411</v>
      </c>
      <c r="D667" s="32">
        <v>2016</v>
      </c>
      <c r="E667" s="34">
        <v>91</v>
      </c>
    </row>
    <row r="668" spans="1:5" x14ac:dyDescent="0.2">
      <c r="A668" s="14" t="s">
        <v>399</v>
      </c>
      <c r="B668" s="14" t="s">
        <v>61</v>
      </c>
      <c r="C668" s="14" t="s">
        <v>400</v>
      </c>
      <c r="D668" s="32">
        <v>2016</v>
      </c>
      <c r="E668" s="34">
        <v>84</v>
      </c>
    </row>
    <row r="669" spans="1:5" x14ac:dyDescent="0.2">
      <c r="A669" s="14" t="s">
        <v>582</v>
      </c>
      <c r="B669" s="14" t="s">
        <v>55</v>
      </c>
      <c r="C669" s="14" t="s">
        <v>583</v>
      </c>
      <c r="D669" s="32">
        <v>2016</v>
      </c>
      <c r="E669" s="34">
        <v>138</v>
      </c>
    </row>
    <row r="670" spans="1:5" x14ac:dyDescent="0.2">
      <c r="A670" s="14" t="s">
        <v>262</v>
      </c>
      <c r="B670" s="14" t="s">
        <v>55</v>
      </c>
      <c r="C670" s="14" t="s">
        <v>263</v>
      </c>
      <c r="D670" s="32">
        <v>2016</v>
      </c>
      <c r="E670" s="34">
        <v>55</v>
      </c>
    </row>
    <row r="671" spans="1:5" x14ac:dyDescent="0.2">
      <c r="A671" s="14" t="s">
        <v>278</v>
      </c>
      <c r="B671" s="14" t="s">
        <v>18</v>
      </c>
      <c r="C671" s="14" t="s">
        <v>279</v>
      </c>
      <c r="D671" s="32">
        <v>2016</v>
      </c>
      <c r="E671" s="34">
        <v>47</v>
      </c>
    </row>
    <row r="672" spans="1:5" x14ac:dyDescent="0.2">
      <c r="A672" s="14" t="s">
        <v>805</v>
      </c>
      <c r="B672" s="14" t="s">
        <v>55</v>
      </c>
      <c r="C672" s="14" t="s">
        <v>806</v>
      </c>
      <c r="D672" s="32">
        <v>2016</v>
      </c>
      <c r="E672" s="34">
        <v>179</v>
      </c>
    </row>
    <row r="673" spans="1:5" x14ac:dyDescent="0.2">
      <c r="A673" s="14" t="s">
        <v>77</v>
      </c>
      <c r="B673" s="14" t="s">
        <v>18</v>
      </c>
      <c r="C673" s="14" t="s">
        <v>78</v>
      </c>
      <c r="D673" s="32">
        <v>2016</v>
      </c>
      <c r="E673" s="34">
        <v>23</v>
      </c>
    </row>
    <row r="674" spans="1:5" x14ac:dyDescent="0.2">
      <c r="A674" s="14" t="s">
        <v>479</v>
      </c>
      <c r="B674" s="14" t="s">
        <v>61</v>
      </c>
      <c r="C674" s="14" t="s">
        <v>480</v>
      </c>
      <c r="D674" s="32">
        <v>2016</v>
      </c>
      <c r="E674" s="34">
        <v>111</v>
      </c>
    </row>
    <row r="675" spans="1:5" x14ac:dyDescent="0.2">
      <c r="A675" s="14" t="s">
        <v>587</v>
      </c>
      <c r="B675" s="14" t="s">
        <v>398</v>
      </c>
      <c r="C675" s="14" t="s">
        <v>588</v>
      </c>
      <c r="D675" s="32">
        <v>2016</v>
      </c>
      <c r="E675" s="34">
        <v>132</v>
      </c>
    </row>
    <row r="676" spans="1:5" x14ac:dyDescent="0.2">
      <c r="A676" s="14" t="s">
        <v>550</v>
      </c>
      <c r="B676" s="14" t="s">
        <v>398</v>
      </c>
      <c r="C676" s="14" t="s">
        <v>551</v>
      </c>
      <c r="D676" s="32">
        <v>2016</v>
      </c>
      <c r="E676" s="34">
        <v>117</v>
      </c>
    </row>
    <row r="677" spans="1:5" x14ac:dyDescent="0.2">
      <c r="A677" s="14" t="s">
        <v>231</v>
      </c>
      <c r="B677" s="14" t="s">
        <v>18</v>
      </c>
      <c r="C677" s="14" t="s">
        <v>232</v>
      </c>
      <c r="D677" s="32">
        <v>2016</v>
      </c>
      <c r="E677" s="34">
        <v>49</v>
      </c>
    </row>
    <row r="678" spans="1:5" x14ac:dyDescent="0.2">
      <c r="A678" s="14" t="s">
        <v>650</v>
      </c>
      <c r="B678" s="14" t="s">
        <v>293</v>
      </c>
      <c r="C678" s="14" t="s">
        <v>651</v>
      </c>
      <c r="D678" s="32">
        <v>2016</v>
      </c>
      <c r="E678" s="34">
        <v>148</v>
      </c>
    </row>
    <row r="679" spans="1:5" x14ac:dyDescent="0.2">
      <c r="A679" s="14" t="s">
        <v>688</v>
      </c>
      <c r="B679" s="14" t="s">
        <v>137</v>
      </c>
      <c r="C679" s="14" t="s">
        <v>689</v>
      </c>
      <c r="D679" s="32">
        <v>2016</v>
      </c>
      <c r="E679" s="34">
        <v>161</v>
      </c>
    </row>
    <row r="680" spans="1:5" x14ac:dyDescent="0.2">
      <c r="A680" s="14" t="s">
        <v>754</v>
      </c>
      <c r="B680" s="14" t="s">
        <v>398</v>
      </c>
      <c r="C680" s="14" t="s">
        <v>756</v>
      </c>
      <c r="D680" s="32">
        <v>2016</v>
      </c>
      <c r="E680" s="34">
        <v>165</v>
      </c>
    </row>
    <row r="681" spans="1:5" x14ac:dyDescent="0.2">
      <c r="A681" s="14" t="s">
        <v>778</v>
      </c>
      <c r="B681" s="14" t="s">
        <v>137</v>
      </c>
      <c r="C681" s="14" t="s">
        <v>779</v>
      </c>
      <c r="D681" s="32">
        <v>2016</v>
      </c>
      <c r="E681" s="34">
        <v>174</v>
      </c>
    </row>
    <row r="682" spans="1:5" x14ac:dyDescent="0.2">
      <c r="A682" s="14" t="s">
        <v>254</v>
      </c>
      <c r="B682" s="14" t="s">
        <v>137</v>
      </c>
      <c r="C682" s="14" t="s">
        <v>255</v>
      </c>
      <c r="D682" s="32">
        <v>2016</v>
      </c>
      <c r="E682" s="34">
        <v>65</v>
      </c>
    </row>
    <row r="683" spans="1:5" x14ac:dyDescent="0.2">
      <c r="A683" s="14" t="s">
        <v>666</v>
      </c>
      <c r="B683" s="14" t="s">
        <v>55</v>
      </c>
      <c r="C683" s="14" t="s">
        <v>667</v>
      </c>
      <c r="D683" s="32">
        <v>2016</v>
      </c>
      <c r="E683" s="34">
        <v>154</v>
      </c>
    </row>
    <row r="684" spans="1:5" x14ac:dyDescent="0.2">
      <c r="A684" s="14" t="s">
        <v>358</v>
      </c>
      <c r="B684" s="14" t="s">
        <v>137</v>
      </c>
      <c r="C684" s="14" t="s">
        <v>360</v>
      </c>
      <c r="D684" s="32">
        <v>2016</v>
      </c>
      <c r="E684" s="34">
        <v>83</v>
      </c>
    </row>
    <row r="685" spans="1:5" x14ac:dyDescent="0.2">
      <c r="A685" s="14" t="s">
        <v>308</v>
      </c>
      <c r="B685" s="14" t="s">
        <v>61</v>
      </c>
      <c r="C685" s="14" t="s">
        <v>309</v>
      </c>
      <c r="D685" s="32">
        <v>2016</v>
      </c>
      <c r="E685" s="34">
        <v>58</v>
      </c>
    </row>
    <row r="686" spans="1:5" x14ac:dyDescent="0.2">
      <c r="A686" s="14" t="s">
        <v>749</v>
      </c>
      <c r="B686" s="14" t="s">
        <v>137</v>
      </c>
      <c r="C686" s="14" t="s">
        <v>752</v>
      </c>
      <c r="D686" s="32">
        <v>2016</v>
      </c>
      <c r="E686" s="34">
        <v>167</v>
      </c>
    </row>
    <row r="687" spans="1:5" x14ac:dyDescent="0.2">
      <c r="A687" s="14" t="s">
        <v>347</v>
      </c>
      <c r="B687" s="14" t="s">
        <v>18</v>
      </c>
      <c r="C687" s="14" t="s">
        <v>348</v>
      </c>
      <c r="D687" s="32">
        <v>2016</v>
      </c>
      <c r="E687" s="34">
        <v>59</v>
      </c>
    </row>
    <row r="688" spans="1:5" x14ac:dyDescent="0.2">
      <c r="A688" s="14" t="s">
        <v>632</v>
      </c>
      <c r="B688" s="14" t="s">
        <v>137</v>
      </c>
      <c r="C688" s="14" t="s">
        <v>633</v>
      </c>
      <c r="D688" s="32">
        <v>2016</v>
      </c>
      <c r="E688" s="34">
        <v>140</v>
      </c>
    </row>
    <row r="689" spans="1:5" x14ac:dyDescent="0.2">
      <c r="A689" s="14" t="s">
        <v>118</v>
      </c>
      <c r="B689" s="14" t="s">
        <v>61</v>
      </c>
      <c r="C689" s="14" t="s">
        <v>119</v>
      </c>
      <c r="D689" s="32">
        <v>2016</v>
      </c>
      <c r="E689" s="34">
        <v>22</v>
      </c>
    </row>
    <row r="690" spans="1:5" x14ac:dyDescent="0.2">
      <c r="A690" s="14" t="s">
        <v>193</v>
      </c>
      <c r="B690" s="14" t="s">
        <v>18</v>
      </c>
      <c r="C690" s="14" t="s">
        <v>194</v>
      </c>
      <c r="D690" s="32">
        <v>2016</v>
      </c>
      <c r="E690" s="34">
        <v>12</v>
      </c>
    </row>
    <row r="691" spans="1:5" x14ac:dyDescent="0.2">
      <c r="A691" s="14" t="s">
        <v>197</v>
      </c>
      <c r="B691" s="14" t="s">
        <v>18</v>
      </c>
      <c r="C691" s="14" t="s">
        <v>198</v>
      </c>
      <c r="D691" s="32">
        <v>2016</v>
      </c>
      <c r="E691" s="34">
        <v>40</v>
      </c>
    </row>
    <row r="692" spans="1:5" x14ac:dyDescent="0.2">
      <c r="A692" s="14" t="s">
        <v>25</v>
      </c>
      <c r="B692" s="14" t="s">
        <v>18</v>
      </c>
      <c r="C692" s="14" t="s">
        <v>26</v>
      </c>
      <c r="D692" s="32">
        <v>2016</v>
      </c>
      <c r="E692" s="34">
        <v>8</v>
      </c>
    </row>
    <row r="693" spans="1:5" x14ac:dyDescent="0.2">
      <c r="A693" s="14" t="s">
        <v>670</v>
      </c>
      <c r="B693" s="14" t="s">
        <v>137</v>
      </c>
      <c r="C693" s="14" t="s">
        <v>671</v>
      </c>
      <c r="D693" s="32">
        <v>2016</v>
      </c>
      <c r="E693" s="34">
        <v>153</v>
      </c>
    </row>
    <row r="694" spans="1:5" x14ac:dyDescent="0.2">
      <c r="A694" s="14" t="s">
        <v>387</v>
      </c>
      <c r="B694" s="14" t="s">
        <v>137</v>
      </c>
      <c r="C694" s="14" t="s">
        <v>388</v>
      </c>
      <c r="D694" s="32">
        <v>2016</v>
      </c>
      <c r="E694" s="34">
        <v>92</v>
      </c>
    </row>
    <row r="695" spans="1:5" x14ac:dyDescent="0.2">
      <c r="A695" s="14" t="s">
        <v>790</v>
      </c>
      <c r="B695" s="14" t="s">
        <v>398</v>
      </c>
      <c r="C695" s="14" t="s">
        <v>791</v>
      </c>
      <c r="D695" s="32">
        <v>2016</v>
      </c>
      <c r="E695" s="34">
        <v>177</v>
      </c>
    </row>
    <row r="696" spans="1:5" x14ac:dyDescent="0.2">
      <c r="A696" s="14" t="s">
        <v>544</v>
      </c>
      <c r="B696" s="14" t="s">
        <v>137</v>
      </c>
      <c r="C696" s="14" t="s">
        <v>545</v>
      </c>
      <c r="D696" s="32">
        <v>2016</v>
      </c>
      <c r="E696" s="34">
        <v>127</v>
      </c>
    </row>
    <row r="697" spans="1:5" x14ac:dyDescent="0.2">
      <c r="A697" s="14" t="s">
        <v>389</v>
      </c>
      <c r="B697" s="14" t="s">
        <v>137</v>
      </c>
      <c r="C697" s="14" t="s">
        <v>390</v>
      </c>
      <c r="D697" s="32">
        <v>2016</v>
      </c>
      <c r="E697" s="34">
        <v>88</v>
      </c>
    </row>
    <row r="698" spans="1:5" x14ac:dyDescent="0.2">
      <c r="A698" s="14" t="s">
        <v>616</v>
      </c>
      <c r="B698" s="14" t="s">
        <v>55</v>
      </c>
      <c r="C698" s="14" t="s">
        <v>617</v>
      </c>
      <c r="D698" s="32">
        <v>2016</v>
      </c>
      <c r="E698" s="34">
        <v>136</v>
      </c>
    </row>
    <row r="699" spans="1:5" x14ac:dyDescent="0.2">
      <c r="A699" s="14" t="s">
        <v>654</v>
      </c>
      <c r="B699" s="14" t="s">
        <v>293</v>
      </c>
      <c r="C699" s="14" t="s">
        <v>655</v>
      </c>
      <c r="D699" s="32">
        <v>2016</v>
      </c>
      <c r="E699" s="34">
        <v>150</v>
      </c>
    </row>
    <row r="700" spans="1:5" x14ac:dyDescent="0.2">
      <c r="A700" s="14" t="s">
        <v>794</v>
      </c>
      <c r="B700" s="14" t="s">
        <v>293</v>
      </c>
      <c r="C700" s="14" t="s">
        <v>795</v>
      </c>
      <c r="D700" s="32">
        <v>2016</v>
      </c>
      <c r="E700" s="34">
        <v>178</v>
      </c>
    </row>
    <row r="701" spans="1:5" x14ac:dyDescent="0.2">
      <c r="A701" s="14" t="s">
        <v>425</v>
      </c>
      <c r="B701" s="14" t="s">
        <v>55</v>
      </c>
      <c r="C701" s="14" t="s">
        <v>426</v>
      </c>
      <c r="D701" s="32">
        <v>2016</v>
      </c>
      <c r="E701" s="34">
        <v>99</v>
      </c>
    </row>
    <row r="702" spans="1:5" x14ac:dyDescent="0.2">
      <c r="A702" s="14" t="s">
        <v>257</v>
      </c>
      <c r="B702" s="14" t="s">
        <v>55</v>
      </c>
      <c r="C702" s="14" t="s">
        <v>258</v>
      </c>
      <c r="D702" s="32">
        <v>2016</v>
      </c>
      <c r="E702" s="34">
        <v>37</v>
      </c>
    </row>
    <row r="703" spans="1:5" x14ac:dyDescent="0.2">
      <c r="A703" s="14" t="s">
        <v>213</v>
      </c>
      <c r="B703" s="14" t="s">
        <v>61</v>
      </c>
      <c r="C703" s="14" t="s">
        <v>214</v>
      </c>
      <c r="D703" s="32">
        <v>2016</v>
      </c>
      <c r="E703" s="34">
        <v>44</v>
      </c>
    </row>
    <row r="704" spans="1:5" x14ac:dyDescent="0.2">
      <c r="A704" s="14" t="s">
        <v>432</v>
      </c>
      <c r="B704" s="14" t="s">
        <v>398</v>
      </c>
      <c r="C704" s="14" t="s">
        <v>433</v>
      </c>
      <c r="D704" s="32">
        <v>2016</v>
      </c>
      <c r="E704" s="34">
        <v>96</v>
      </c>
    </row>
    <row r="705" spans="1:5" x14ac:dyDescent="0.2">
      <c r="A705" s="14" t="s">
        <v>693</v>
      </c>
      <c r="B705" s="14" t="s">
        <v>293</v>
      </c>
      <c r="C705" s="14" t="s">
        <v>694</v>
      </c>
      <c r="D705" s="32">
        <v>2016</v>
      </c>
      <c r="E705" s="34">
        <v>151</v>
      </c>
    </row>
    <row r="706" spans="1:5" x14ac:dyDescent="0.2">
      <c r="A706" s="14" t="s">
        <v>223</v>
      </c>
      <c r="B706" s="14" t="s">
        <v>55</v>
      </c>
      <c r="C706" s="14" t="s">
        <v>224</v>
      </c>
      <c r="D706" s="32">
        <v>2016</v>
      </c>
      <c r="E706" s="34">
        <v>51</v>
      </c>
    </row>
    <row r="707" spans="1:5" x14ac:dyDescent="0.2">
      <c r="A707" s="14" t="s">
        <v>418</v>
      </c>
      <c r="B707" s="14" t="s">
        <v>137</v>
      </c>
      <c r="C707" s="14" t="s">
        <v>419</v>
      </c>
      <c r="D707" s="32">
        <v>2016</v>
      </c>
      <c r="E707" s="34">
        <v>71</v>
      </c>
    </row>
    <row r="708" spans="1:5" x14ac:dyDescent="0.2">
      <c r="A708" s="14" t="s">
        <v>522</v>
      </c>
      <c r="B708" s="14" t="s">
        <v>137</v>
      </c>
      <c r="C708" s="14" t="s">
        <v>523</v>
      </c>
      <c r="D708" s="32">
        <v>2016</v>
      </c>
      <c r="E708" s="34">
        <v>102</v>
      </c>
    </row>
    <row r="709" spans="1:5" x14ac:dyDescent="0.2">
      <c r="A709" s="14" t="s">
        <v>452</v>
      </c>
      <c r="B709" s="14" t="s">
        <v>293</v>
      </c>
      <c r="C709" s="14" t="s">
        <v>453</v>
      </c>
      <c r="D709" s="32">
        <v>2016</v>
      </c>
      <c r="E709" s="34">
        <v>107</v>
      </c>
    </row>
    <row r="710" spans="1:5" x14ac:dyDescent="0.2">
      <c r="A710" s="14" t="s">
        <v>114</v>
      </c>
      <c r="B710" s="14" t="s">
        <v>61</v>
      </c>
      <c r="C710" s="14" t="s">
        <v>115</v>
      </c>
      <c r="D710" s="32">
        <v>2016</v>
      </c>
      <c r="E710" s="34">
        <v>20</v>
      </c>
    </row>
    <row r="711" spans="1:5" x14ac:dyDescent="0.2">
      <c r="A711" s="14" t="s">
        <v>235</v>
      </c>
      <c r="B711" s="14" t="s">
        <v>61</v>
      </c>
      <c r="C711" s="14" t="s">
        <v>236</v>
      </c>
      <c r="D711" s="32">
        <v>2016</v>
      </c>
      <c r="E711" s="34">
        <v>41</v>
      </c>
    </row>
    <row r="712" spans="1:5" x14ac:dyDescent="0.2">
      <c r="A712" s="14" t="s">
        <v>733</v>
      </c>
      <c r="B712" s="14" t="s">
        <v>293</v>
      </c>
      <c r="C712" s="14" t="s">
        <v>735</v>
      </c>
      <c r="D712" s="32">
        <v>2016</v>
      </c>
      <c r="E712" s="34">
        <v>166</v>
      </c>
    </row>
    <row r="713" spans="1:5" x14ac:dyDescent="0.2">
      <c r="A713" s="14" t="s">
        <v>630</v>
      </c>
      <c r="B713" s="14" t="s">
        <v>61</v>
      </c>
      <c r="C713" s="14" t="s">
        <v>631</v>
      </c>
      <c r="D713" s="32">
        <v>2016</v>
      </c>
      <c r="E713" s="34">
        <v>139</v>
      </c>
    </row>
    <row r="714" spans="1:5" x14ac:dyDescent="0.2">
      <c r="A714" s="14" t="s">
        <v>782</v>
      </c>
      <c r="B714" s="14" t="s">
        <v>55</v>
      </c>
      <c r="C714" s="14" t="s">
        <v>784</v>
      </c>
      <c r="D714" s="32">
        <v>2016</v>
      </c>
      <c r="E714" s="34">
        <v>175</v>
      </c>
    </row>
    <row r="715" spans="1:5" x14ac:dyDescent="0.2">
      <c r="A715" s="14" t="s">
        <v>128</v>
      </c>
      <c r="B715" s="14" t="s">
        <v>55</v>
      </c>
      <c r="C715" s="14" t="s">
        <v>129</v>
      </c>
      <c r="D715" s="32">
        <v>2016</v>
      </c>
      <c r="E715" s="34">
        <v>29</v>
      </c>
    </row>
    <row r="716" spans="1:5" x14ac:dyDescent="0.2">
      <c r="A716" s="14" t="s">
        <v>205</v>
      </c>
      <c r="B716" s="14" t="s">
        <v>61</v>
      </c>
      <c r="C716" s="14" t="s">
        <v>206</v>
      </c>
      <c r="D716" s="32">
        <v>2016</v>
      </c>
      <c r="E716" s="34">
        <v>30</v>
      </c>
    </row>
    <row r="717" spans="1:5" x14ac:dyDescent="0.2">
      <c r="A717" s="14" t="s">
        <v>354</v>
      </c>
      <c r="B717" s="14" t="s">
        <v>18</v>
      </c>
      <c r="C717" s="14" t="s">
        <v>355</v>
      </c>
      <c r="D717" s="32">
        <v>2016</v>
      </c>
      <c r="E717" s="34">
        <v>90</v>
      </c>
    </row>
    <row r="718" spans="1:5" x14ac:dyDescent="0.2">
      <c r="A718" s="14" t="s">
        <v>744</v>
      </c>
      <c r="B718" s="14" t="s">
        <v>398</v>
      </c>
      <c r="C718" s="14" t="s">
        <v>747</v>
      </c>
      <c r="D718" s="32">
        <v>2016</v>
      </c>
      <c r="E718" s="34">
        <v>170</v>
      </c>
    </row>
    <row r="719" spans="1:5" x14ac:dyDescent="0.2">
      <c r="A719" s="14" t="s">
        <v>176</v>
      </c>
      <c r="B719" s="14" t="s">
        <v>137</v>
      </c>
      <c r="C719" s="14" t="s">
        <v>177</v>
      </c>
      <c r="D719" s="32">
        <v>2016</v>
      </c>
      <c r="E719" s="34">
        <v>39</v>
      </c>
    </row>
    <row r="720" spans="1:5" x14ac:dyDescent="0.2">
      <c r="A720" s="14" t="s">
        <v>504</v>
      </c>
      <c r="B720" s="14" t="s">
        <v>137</v>
      </c>
      <c r="C720" s="14" t="s">
        <v>507</v>
      </c>
      <c r="D720" s="32">
        <v>2016</v>
      </c>
      <c r="E720" s="34">
        <v>114</v>
      </c>
    </row>
    <row r="721" spans="1:5" x14ac:dyDescent="0.2">
      <c r="A721" s="14" t="s">
        <v>553</v>
      </c>
      <c r="B721" s="14" t="s">
        <v>137</v>
      </c>
      <c r="C721" s="14" t="s">
        <v>554</v>
      </c>
      <c r="D721" s="32">
        <v>2016</v>
      </c>
      <c r="E721" s="34">
        <v>124</v>
      </c>
    </row>
    <row r="722" spans="1:5" x14ac:dyDescent="0.2">
      <c r="A722" s="14" t="s">
        <v>527</v>
      </c>
      <c r="B722" s="14" t="s">
        <v>55</v>
      </c>
      <c r="C722" s="14" t="s">
        <v>528</v>
      </c>
      <c r="D722" s="32">
        <v>2017</v>
      </c>
      <c r="E722" s="34">
        <v>120</v>
      </c>
    </row>
    <row r="723" spans="1:5" x14ac:dyDescent="0.2">
      <c r="A723" s="14" t="s">
        <v>539</v>
      </c>
      <c r="B723" s="14" t="s">
        <v>137</v>
      </c>
      <c r="C723" s="14" t="s">
        <v>540</v>
      </c>
      <c r="D723" s="32">
        <v>2017</v>
      </c>
      <c r="E723" s="34">
        <v>125</v>
      </c>
    </row>
    <row r="724" spans="1:5" x14ac:dyDescent="0.2">
      <c r="A724" s="14" t="s">
        <v>344</v>
      </c>
      <c r="B724" s="14" t="s">
        <v>18</v>
      </c>
      <c r="C724" s="14" t="s">
        <v>345</v>
      </c>
      <c r="D724" s="32">
        <v>2017</v>
      </c>
      <c r="E724" s="34">
        <v>76</v>
      </c>
    </row>
    <row r="725" spans="1:5" x14ac:dyDescent="0.2">
      <c r="A725" s="14" t="s">
        <v>207</v>
      </c>
      <c r="B725" s="14" t="s">
        <v>18</v>
      </c>
      <c r="C725" s="14" t="s">
        <v>208</v>
      </c>
      <c r="D725" s="32">
        <v>2017</v>
      </c>
      <c r="E725" s="34">
        <v>35</v>
      </c>
    </row>
    <row r="726" spans="1:5" x14ac:dyDescent="0.2">
      <c r="A726" s="14" t="s">
        <v>559</v>
      </c>
      <c r="B726" s="14" t="s">
        <v>398</v>
      </c>
      <c r="C726" s="14" t="s">
        <v>560</v>
      </c>
      <c r="D726" s="32">
        <v>2017</v>
      </c>
      <c r="E726" s="34">
        <v>119</v>
      </c>
    </row>
    <row r="727" spans="1:5" x14ac:dyDescent="0.2">
      <c r="A727" s="14" t="s">
        <v>259</v>
      </c>
      <c r="B727" s="14" t="s">
        <v>61</v>
      </c>
      <c r="C727" s="14" t="s">
        <v>260</v>
      </c>
      <c r="D727" s="32">
        <v>2017</v>
      </c>
      <c r="E727" s="34">
        <v>50</v>
      </c>
    </row>
    <row r="728" spans="1:5" x14ac:dyDescent="0.2">
      <c r="A728" s="14" t="s">
        <v>362</v>
      </c>
      <c r="B728" s="14" t="s">
        <v>293</v>
      </c>
      <c r="C728" s="14" t="s">
        <v>364</v>
      </c>
      <c r="D728" s="32">
        <v>2017</v>
      </c>
      <c r="E728" s="34">
        <v>79</v>
      </c>
    </row>
    <row r="729" spans="1:5" x14ac:dyDescent="0.2">
      <c r="A729" s="14" t="s">
        <v>123</v>
      </c>
      <c r="B729" s="14" t="s">
        <v>55</v>
      </c>
      <c r="C729" s="14" t="s">
        <v>124</v>
      </c>
      <c r="D729" s="32">
        <v>2017</v>
      </c>
      <c r="E729" s="34">
        <v>19</v>
      </c>
    </row>
    <row r="730" spans="1:5" x14ac:dyDescent="0.2">
      <c r="A730" s="14" t="s">
        <v>99</v>
      </c>
      <c r="B730" s="14" t="s">
        <v>18</v>
      </c>
      <c r="C730" s="14" t="s">
        <v>100</v>
      </c>
      <c r="D730" s="32">
        <v>2017</v>
      </c>
      <c r="E730" s="34">
        <v>11</v>
      </c>
    </row>
    <row r="731" spans="1:5" x14ac:dyDescent="0.2">
      <c r="A731" s="14" t="s">
        <v>722</v>
      </c>
      <c r="B731" s="14" t="s">
        <v>293</v>
      </c>
      <c r="C731" s="14" t="s">
        <v>723</v>
      </c>
      <c r="D731" s="32">
        <v>2017</v>
      </c>
      <c r="E731" s="34">
        <v>162</v>
      </c>
    </row>
    <row r="732" spans="1:5" x14ac:dyDescent="0.2">
      <c r="A732" s="14" t="s">
        <v>704</v>
      </c>
      <c r="B732" s="14" t="s">
        <v>137</v>
      </c>
      <c r="C732" s="14" t="s">
        <v>705</v>
      </c>
      <c r="D732" s="32">
        <v>2017</v>
      </c>
      <c r="E732" s="34">
        <v>160</v>
      </c>
    </row>
    <row r="733" spans="1:5" x14ac:dyDescent="0.2">
      <c r="A733" s="14" t="s">
        <v>62</v>
      </c>
      <c r="B733" s="14" t="s">
        <v>18</v>
      </c>
      <c r="C733" s="14" t="s">
        <v>63</v>
      </c>
      <c r="D733" s="32">
        <v>2017</v>
      </c>
      <c r="E733" s="34">
        <v>9</v>
      </c>
    </row>
    <row r="734" spans="1:5" x14ac:dyDescent="0.2">
      <c r="A734" s="14" t="s">
        <v>382</v>
      </c>
      <c r="B734" s="14" t="s">
        <v>137</v>
      </c>
      <c r="C734" s="14" t="s">
        <v>383</v>
      </c>
      <c r="D734" s="32">
        <v>2017</v>
      </c>
      <c r="E734" s="34">
        <v>78</v>
      </c>
    </row>
    <row r="735" spans="1:5" x14ac:dyDescent="0.2">
      <c r="A735" s="14" t="s">
        <v>221</v>
      </c>
      <c r="B735" s="14" t="s">
        <v>137</v>
      </c>
      <c r="C735" s="14" t="s">
        <v>222</v>
      </c>
      <c r="D735" s="32">
        <v>2017</v>
      </c>
      <c r="E735" s="34">
        <v>42</v>
      </c>
    </row>
    <row r="736" spans="1:5" x14ac:dyDescent="0.2">
      <c r="A736" s="14" t="s">
        <v>642</v>
      </c>
      <c r="B736" s="14" t="s">
        <v>55</v>
      </c>
      <c r="C736" s="14" t="s">
        <v>643</v>
      </c>
      <c r="D736" s="32">
        <v>2017</v>
      </c>
      <c r="E736" s="34">
        <v>146</v>
      </c>
    </row>
    <row r="737" spans="1:5" x14ac:dyDescent="0.2">
      <c r="A737" s="14" t="s">
        <v>497</v>
      </c>
      <c r="B737" s="14" t="s">
        <v>18</v>
      </c>
      <c r="C737" s="14" t="s">
        <v>498</v>
      </c>
      <c r="D737" s="32">
        <v>2017</v>
      </c>
      <c r="E737" s="34">
        <v>109</v>
      </c>
    </row>
    <row r="738" spans="1:5" x14ac:dyDescent="0.2">
      <c r="A738" s="14" t="s">
        <v>740</v>
      </c>
      <c r="B738" s="14" t="s">
        <v>398</v>
      </c>
      <c r="C738" s="14" t="s">
        <v>741</v>
      </c>
      <c r="D738" s="32">
        <v>2017</v>
      </c>
      <c r="E738" s="34">
        <v>164</v>
      </c>
    </row>
    <row r="739" spans="1:5" x14ac:dyDescent="0.2">
      <c r="A739" s="14" t="s">
        <v>294</v>
      </c>
      <c r="B739" s="14" t="s">
        <v>18</v>
      </c>
      <c r="C739" s="14" t="s">
        <v>295</v>
      </c>
      <c r="D739" s="32">
        <v>2017</v>
      </c>
      <c r="E739" s="34">
        <v>65</v>
      </c>
    </row>
    <row r="740" spans="1:5" x14ac:dyDescent="0.2">
      <c r="A740" s="14" t="s">
        <v>684</v>
      </c>
      <c r="B740" s="14" t="s">
        <v>293</v>
      </c>
      <c r="C740" s="14" t="s">
        <v>685</v>
      </c>
      <c r="D740" s="32">
        <v>2017</v>
      </c>
      <c r="E740" s="34">
        <v>153</v>
      </c>
    </row>
    <row r="741" spans="1:5" x14ac:dyDescent="0.2">
      <c r="A741" s="14" t="s">
        <v>243</v>
      </c>
      <c r="B741" s="14" t="s">
        <v>61</v>
      </c>
      <c r="C741" s="14" t="s">
        <v>244</v>
      </c>
      <c r="D741" s="32">
        <v>2017</v>
      </c>
      <c r="E741" s="34">
        <v>41</v>
      </c>
    </row>
    <row r="742" spans="1:5" x14ac:dyDescent="0.2">
      <c r="A742" s="14" t="s">
        <v>492</v>
      </c>
      <c r="B742" s="14" t="s">
        <v>61</v>
      </c>
      <c r="C742" s="14" t="s">
        <v>493</v>
      </c>
      <c r="D742" s="32">
        <v>2017</v>
      </c>
      <c r="E742" s="34">
        <v>107</v>
      </c>
    </row>
    <row r="743" spans="1:5" x14ac:dyDescent="0.2">
      <c r="A743" s="14" t="s">
        <v>457</v>
      </c>
      <c r="B743" s="14" t="s">
        <v>61</v>
      </c>
      <c r="C743" s="14" t="s">
        <v>458</v>
      </c>
      <c r="D743" s="32">
        <v>2017</v>
      </c>
      <c r="E743" s="34">
        <v>103</v>
      </c>
    </row>
    <row r="744" spans="1:5" x14ac:dyDescent="0.2">
      <c r="A744" s="14" t="s">
        <v>673</v>
      </c>
      <c r="B744" s="14" t="s">
        <v>55</v>
      </c>
      <c r="C744" s="14" t="s">
        <v>675</v>
      </c>
      <c r="D744" s="32">
        <v>2017</v>
      </c>
      <c r="E744" s="34">
        <v>156</v>
      </c>
    </row>
    <row r="745" spans="1:5" x14ac:dyDescent="0.2">
      <c r="A745" s="14" t="s">
        <v>421</v>
      </c>
      <c r="B745" s="14" t="s">
        <v>55</v>
      </c>
      <c r="C745" s="14" t="s">
        <v>422</v>
      </c>
      <c r="D745" s="32">
        <v>2017</v>
      </c>
      <c r="E745" s="34">
        <v>84</v>
      </c>
    </row>
    <row r="746" spans="1:5" x14ac:dyDescent="0.2">
      <c r="A746" s="14" t="s">
        <v>247</v>
      </c>
      <c r="B746" s="14" t="s">
        <v>137</v>
      </c>
      <c r="C746" s="14" t="s">
        <v>248</v>
      </c>
      <c r="D746" s="32">
        <v>2017</v>
      </c>
      <c r="E746" s="34">
        <v>48</v>
      </c>
    </row>
    <row r="747" spans="1:5" x14ac:dyDescent="0.2">
      <c r="A747" s="14" t="s">
        <v>500</v>
      </c>
      <c r="B747" s="14" t="s">
        <v>137</v>
      </c>
      <c r="C747" s="14" t="s">
        <v>501</v>
      </c>
      <c r="D747" s="32">
        <v>2017</v>
      </c>
      <c r="E747" s="34">
        <v>113</v>
      </c>
    </row>
    <row r="748" spans="1:5" x14ac:dyDescent="0.2">
      <c r="A748" s="14" t="s">
        <v>109</v>
      </c>
      <c r="B748" s="14" t="s">
        <v>61</v>
      </c>
      <c r="C748" s="14" t="s">
        <v>110</v>
      </c>
      <c r="D748" s="32">
        <v>2017</v>
      </c>
      <c r="E748" s="34">
        <v>22</v>
      </c>
    </row>
    <row r="749" spans="1:5" x14ac:dyDescent="0.2">
      <c r="A749" s="14" t="s">
        <v>43</v>
      </c>
      <c r="B749" s="14" t="s">
        <v>18</v>
      </c>
      <c r="C749" s="14" t="s">
        <v>44</v>
      </c>
      <c r="D749" s="32">
        <v>2017</v>
      </c>
      <c r="E749" s="34">
        <v>7</v>
      </c>
    </row>
    <row r="750" spans="1:5" x14ac:dyDescent="0.2">
      <c r="A750" s="14" t="s">
        <v>210</v>
      </c>
      <c r="B750" s="14" t="s">
        <v>61</v>
      </c>
      <c r="C750" s="14" t="s">
        <v>211</v>
      </c>
      <c r="D750" s="32">
        <v>2017</v>
      </c>
      <c r="E750" s="34">
        <v>33</v>
      </c>
    </row>
    <row r="751" spans="1:5" x14ac:dyDescent="0.2">
      <c r="A751" s="14" t="s">
        <v>787</v>
      </c>
      <c r="B751" s="14" t="s">
        <v>55</v>
      </c>
      <c r="C751" s="14" t="s">
        <v>788</v>
      </c>
      <c r="D751" s="32">
        <v>2017</v>
      </c>
      <c r="E751" s="34">
        <v>176</v>
      </c>
    </row>
    <row r="752" spans="1:5" x14ac:dyDescent="0.2">
      <c r="A752" s="14" t="s">
        <v>373</v>
      </c>
      <c r="B752" s="14" t="s">
        <v>137</v>
      </c>
      <c r="C752" s="14" t="s">
        <v>374</v>
      </c>
      <c r="D752" s="32">
        <v>2017</v>
      </c>
      <c r="E752" s="34">
        <v>81</v>
      </c>
    </row>
    <row r="753" spans="1:5" x14ac:dyDescent="0.2">
      <c r="A753" s="14" t="s">
        <v>563</v>
      </c>
      <c r="B753" s="14" t="s">
        <v>137</v>
      </c>
      <c r="C753" s="14" t="s">
        <v>566</v>
      </c>
      <c r="D753" s="32">
        <v>2017</v>
      </c>
      <c r="E753" s="34">
        <v>130</v>
      </c>
    </row>
    <row r="754" spans="1:5" x14ac:dyDescent="0.2">
      <c r="A754" s="14" t="s">
        <v>679</v>
      </c>
      <c r="B754" s="14" t="s">
        <v>137</v>
      </c>
      <c r="C754" s="14" t="s">
        <v>680</v>
      </c>
      <c r="D754" s="32">
        <v>2017</v>
      </c>
      <c r="E754" s="34">
        <v>154</v>
      </c>
    </row>
    <row r="755" spans="1:5" x14ac:dyDescent="0.2">
      <c r="A755" s="14" t="s">
        <v>509</v>
      </c>
      <c r="B755" s="14" t="s">
        <v>137</v>
      </c>
      <c r="C755" s="14" t="s">
        <v>510</v>
      </c>
      <c r="D755" s="32">
        <v>2017</v>
      </c>
      <c r="E755" s="34">
        <v>115</v>
      </c>
    </row>
    <row r="756" spans="1:5" x14ac:dyDescent="0.2">
      <c r="A756" s="14" t="s">
        <v>569</v>
      </c>
      <c r="B756" s="14" t="s">
        <v>61</v>
      </c>
      <c r="C756" s="14" t="s">
        <v>570</v>
      </c>
      <c r="D756" s="32">
        <v>2017</v>
      </c>
      <c r="E756" s="34">
        <v>129</v>
      </c>
    </row>
    <row r="757" spans="1:5" x14ac:dyDescent="0.2">
      <c r="A757" s="14" t="s">
        <v>250</v>
      </c>
      <c r="B757" s="14" t="s">
        <v>137</v>
      </c>
      <c r="C757" s="14" t="s">
        <v>251</v>
      </c>
      <c r="D757" s="32">
        <v>2017</v>
      </c>
      <c r="E757" s="34">
        <v>44</v>
      </c>
    </row>
    <row r="758" spans="1:5" x14ac:dyDescent="0.2">
      <c r="A758" s="14" t="s">
        <v>144</v>
      </c>
      <c r="B758" s="14" t="s">
        <v>137</v>
      </c>
      <c r="C758" s="14" t="s">
        <v>145</v>
      </c>
      <c r="D758" s="32">
        <v>2017</v>
      </c>
      <c r="E758" s="34">
        <v>27</v>
      </c>
    </row>
    <row r="759" spans="1:5" x14ac:dyDescent="0.2">
      <c r="A759" s="14" t="s">
        <v>68</v>
      </c>
      <c r="B759" s="14" t="s">
        <v>61</v>
      </c>
      <c r="C759" s="14" t="s">
        <v>69</v>
      </c>
      <c r="D759" s="32">
        <v>2017</v>
      </c>
      <c r="E759" s="34">
        <v>6</v>
      </c>
    </row>
    <row r="760" spans="1:5" x14ac:dyDescent="0.2">
      <c r="A760" s="14" t="s">
        <v>350</v>
      </c>
      <c r="B760" s="14" t="s">
        <v>18</v>
      </c>
      <c r="C760" s="14" t="s">
        <v>351</v>
      </c>
      <c r="D760" s="32">
        <v>2017</v>
      </c>
      <c r="E760" s="32">
        <v>75</v>
      </c>
    </row>
    <row r="761" spans="1:5" x14ac:dyDescent="0.2">
      <c r="A761" s="14" t="s">
        <v>773</v>
      </c>
      <c r="B761" s="14" t="s">
        <v>61</v>
      </c>
      <c r="C761" s="14" t="s">
        <v>774</v>
      </c>
      <c r="D761" s="32">
        <v>2017</v>
      </c>
      <c r="E761" s="34">
        <v>173</v>
      </c>
    </row>
    <row r="762" spans="1:5" x14ac:dyDescent="0.2">
      <c r="A762" s="14" t="s">
        <v>158</v>
      </c>
      <c r="B762" s="14" t="s">
        <v>18</v>
      </c>
      <c r="C762" s="14" t="s">
        <v>159</v>
      </c>
      <c r="D762" s="32">
        <v>2017</v>
      </c>
      <c r="E762" s="34">
        <v>30</v>
      </c>
    </row>
    <row r="763" spans="1:5" x14ac:dyDescent="0.2">
      <c r="A763" s="14" t="s">
        <v>201</v>
      </c>
      <c r="B763" s="14" t="s">
        <v>18</v>
      </c>
      <c r="C763" s="14" t="s">
        <v>202</v>
      </c>
      <c r="D763" s="32">
        <v>2017</v>
      </c>
      <c r="E763" s="34">
        <v>23</v>
      </c>
    </row>
    <row r="764" spans="1:5" x14ac:dyDescent="0.2">
      <c r="A764" s="14" t="s">
        <v>81</v>
      </c>
      <c r="B764" s="14" t="s">
        <v>18</v>
      </c>
      <c r="C764" s="14" t="s">
        <v>82</v>
      </c>
      <c r="D764" s="32">
        <v>2017</v>
      </c>
      <c r="E764" s="34">
        <v>16</v>
      </c>
    </row>
    <row r="765" spans="1:5" x14ac:dyDescent="0.2">
      <c r="A765" s="14" t="s">
        <v>775</v>
      </c>
      <c r="B765" s="14" t="s">
        <v>137</v>
      </c>
      <c r="C765" s="14" t="s">
        <v>776</v>
      </c>
      <c r="D765" s="32">
        <v>2017</v>
      </c>
      <c r="E765" s="34">
        <v>172</v>
      </c>
    </row>
    <row r="766" spans="1:5" x14ac:dyDescent="0.2">
      <c r="A766" s="14" t="s">
        <v>37</v>
      </c>
      <c r="B766" s="14" t="s">
        <v>18</v>
      </c>
      <c r="C766" s="14" t="s">
        <v>38</v>
      </c>
      <c r="D766" s="32">
        <v>2017</v>
      </c>
      <c r="E766" s="34">
        <v>4</v>
      </c>
    </row>
    <row r="767" spans="1:5" x14ac:dyDescent="0.2">
      <c r="A767" s="14" t="s">
        <v>282</v>
      </c>
      <c r="B767" s="14" t="s">
        <v>61</v>
      </c>
      <c r="C767" s="14" t="s">
        <v>283</v>
      </c>
      <c r="D767" s="32">
        <v>2017</v>
      </c>
      <c r="E767" s="34">
        <v>59</v>
      </c>
    </row>
    <row r="768" spans="1:5" x14ac:dyDescent="0.2">
      <c r="A768" s="14" t="s">
        <v>596</v>
      </c>
      <c r="B768" s="14" t="s">
        <v>398</v>
      </c>
      <c r="C768" s="14" t="s">
        <v>597</v>
      </c>
      <c r="D768" s="32">
        <v>2017</v>
      </c>
      <c r="E768" s="34">
        <v>134</v>
      </c>
    </row>
    <row r="769" spans="1:5" x14ac:dyDescent="0.2">
      <c r="A769" s="14" t="s">
        <v>415</v>
      </c>
      <c r="B769" s="14" t="s">
        <v>61</v>
      </c>
      <c r="C769" s="14" t="s">
        <v>416</v>
      </c>
      <c r="D769" s="32">
        <v>2017</v>
      </c>
      <c r="E769" s="34">
        <v>105</v>
      </c>
    </row>
    <row r="770" spans="1:5" x14ac:dyDescent="0.2">
      <c r="A770" s="14" t="s">
        <v>710</v>
      </c>
      <c r="B770" s="14" t="s">
        <v>398</v>
      </c>
      <c r="C770" s="14" t="s">
        <v>711</v>
      </c>
      <c r="D770" s="32">
        <v>2017</v>
      </c>
      <c r="E770" s="34">
        <v>161</v>
      </c>
    </row>
    <row r="771" spans="1:5" x14ac:dyDescent="0.2">
      <c r="A771" s="14" t="s">
        <v>800</v>
      </c>
      <c r="B771" s="14" t="s">
        <v>137</v>
      </c>
      <c r="C771" s="14" t="s">
        <v>801</v>
      </c>
      <c r="D771" s="32">
        <v>2017</v>
      </c>
      <c r="E771" s="34">
        <v>179</v>
      </c>
    </row>
    <row r="772" spans="1:5" x14ac:dyDescent="0.2">
      <c r="A772" s="14" t="s">
        <v>164</v>
      </c>
      <c r="B772" s="14" t="s">
        <v>18</v>
      </c>
      <c r="C772" s="14" t="s">
        <v>165</v>
      </c>
      <c r="D772" s="32">
        <v>2017</v>
      </c>
      <c r="E772" s="34">
        <v>29</v>
      </c>
    </row>
    <row r="773" spans="1:5" x14ac:dyDescent="0.2">
      <c r="A773" s="14" t="s">
        <v>72</v>
      </c>
      <c r="B773" s="14" t="s">
        <v>18</v>
      </c>
      <c r="C773" s="14" t="s">
        <v>73</v>
      </c>
      <c r="D773" s="32">
        <v>2017</v>
      </c>
      <c r="E773" s="34">
        <v>12</v>
      </c>
    </row>
    <row r="774" spans="1:5" x14ac:dyDescent="0.2">
      <c r="A774" s="14" t="s">
        <v>660</v>
      </c>
      <c r="B774" s="14" t="s">
        <v>137</v>
      </c>
      <c r="C774" s="14" t="s">
        <v>661</v>
      </c>
      <c r="D774" s="32">
        <v>2017</v>
      </c>
      <c r="E774" s="34">
        <v>150</v>
      </c>
    </row>
    <row r="775" spans="1:5" x14ac:dyDescent="0.2">
      <c r="A775" s="14" t="s">
        <v>19</v>
      </c>
      <c r="B775" s="14" t="s">
        <v>18</v>
      </c>
      <c r="C775" s="14" t="s">
        <v>20</v>
      </c>
      <c r="D775" s="32">
        <v>2017</v>
      </c>
      <c r="E775" s="34">
        <v>3</v>
      </c>
    </row>
    <row r="776" spans="1:5" x14ac:dyDescent="0.2">
      <c r="A776" s="14" t="s">
        <v>274</v>
      </c>
      <c r="B776" s="14" t="s">
        <v>55</v>
      </c>
      <c r="C776" s="14" t="s">
        <v>275</v>
      </c>
      <c r="D776" s="32">
        <v>2017</v>
      </c>
      <c r="E776" s="34">
        <v>67</v>
      </c>
    </row>
    <row r="777" spans="1:5" x14ac:dyDescent="0.2">
      <c r="A777" s="14" t="s">
        <v>182</v>
      </c>
      <c r="B777" s="14" t="s">
        <v>18</v>
      </c>
      <c r="C777" s="14" t="s">
        <v>183</v>
      </c>
      <c r="D777" s="32">
        <v>2017</v>
      </c>
      <c r="E777" s="34">
        <v>39</v>
      </c>
    </row>
    <row r="778" spans="1:5" x14ac:dyDescent="0.2">
      <c r="A778" s="14" t="s">
        <v>483</v>
      </c>
      <c r="B778" s="14" t="s">
        <v>137</v>
      </c>
      <c r="C778" s="14" t="s">
        <v>484</v>
      </c>
      <c r="D778" s="32">
        <v>2017</v>
      </c>
      <c r="E778" s="34">
        <v>108</v>
      </c>
    </row>
    <row r="779" spans="1:5" x14ac:dyDescent="0.2">
      <c r="A779" s="14" t="s">
        <v>217</v>
      </c>
      <c r="B779" s="14" t="s">
        <v>18</v>
      </c>
      <c r="C779" s="14" t="s">
        <v>218</v>
      </c>
      <c r="D779" s="32">
        <v>2017</v>
      </c>
      <c r="E779" s="34">
        <v>40</v>
      </c>
    </row>
    <row r="780" spans="1:5" x14ac:dyDescent="0.2">
      <c r="A780" s="14" t="s">
        <v>290</v>
      </c>
      <c r="B780" s="14" t="s">
        <v>293</v>
      </c>
      <c r="C780" s="14" t="s">
        <v>291</v>
      </c>
      <c r="D780" s="32">
        <v>2017</v>
      </c>
      <c r="E780" s="34">
        <v>64</v>
      </c>
    </row>
    <row r="781" spans="1:5" x14ac:dyDescent="0.2">
      <c r="A781" s="14" t="s">
        <v>154</v>
      </c>
      <c r="B781" s="14" t="s">
        <v>137</v>
      </c>
      <c r="C781" s="14" t="s">
        <v>155</v>
      </c>
      <c r="D781" s="32">
        <v>2017</v>
      </c>
      <c r="E781" s="34">
        <v>26</v>
      </c>
    </row>
    <row r="782" spans="1:5" x14ac:dyDescent="0.2">
      <c r="A782" s="14" t="s">
        <v>466</v>
      </c>
      <c r="B782" s="14" t="s">
        <v>137</v>
      </c>
      <c r="C782" s="14" t="s">
        <v>467</v>
      </c>
      <c r="D782" s="32">
        <v>2017</v>
      </c>
      <c r="E782" s="34">
        <v>101</v>
      </c>
    </row>
    <row r="783" spans="1:5" x14ac:dyDescent="0.2">
      <c r="A783" s="14" t="s">
        <v>541</v>
      </c>
      <c r="B783" s="14" t="s">
        <v>137</v>
      </c>
      <c r="C783" s="14" t="s">
        <v>542</v>
      </c>
      <c r="D783" s="32">
        <v>2017</v>
      </c>
      <c r="E783" s="34">
        <v>143</v>
      </c>
    </row>
    <row r="784" spans="1:5" x14ac:dyDescent="0.2">
      <c r="A784" s="14" t="s">
        <v>377</v>
      </c>
      <c r="B784" s="14" t="s">
        <v>137</v>
      </c>
      <c r="C784" s="14" t="s">
        <v>378</v>
      </c>
      <c r="D784" s="32">
        <v>2017</v>
      </c>
      <c r="E784" s="34">
        <v>77</v>
      </c>
    </row>
    <row r="785" spans="1:5" x14ac:dyDescent="0.2">
      <c r="A785" s="14" t="s">
        <v>767</v>
      </c>
      <c r="B785" s="14" t="s">
        <v>137</v>
      </c>
      <c r="C785" s="14" t="s">
        <v>768</v>
      </c>
      <c r="D785" s="32">
        <v>2017</v>
      </c>
      <c r="E785" s="34">
        <v>171</v>
      </c>
    </row>
    <row r="786" spans="1:5" x14ac:dyDescent="0.2">
      <c r="A786" s="14" t="s">
        <v>340</v>
      </c>
      <c r="B786" s="14" t="s">
        <v>18</v>
      </c>
      <c r="C786" s="14" t="s">
        <v>341</v>
      </c>
      <c r="D786" s="32">
        <v>2017</v>
      </c>
      <c r="E786" s="34">
        <v>88</v>
      </c>
    </row>
    <row r="787" spans="1:5" x14ac:dyDescent="0.2">
      <c r="A787" s="14" t="s">
        <v>517</v>
      </c>
      <c r="B787" s="14" t="s">
        <v>61</v>
      </c>
      <c r="C787" s="14" t="s">
        <v>518</v>
      </c>
      <c r="D787" s="32">
        <v>2017</v>
      </c>
      <c r="E787" s="34">
        <v>118</v>
      </c>
    </row>
    <row r="788" spans="1:5" x14ac:dyDescent="0.2">
      <c r="A788" s="14" t="s">
        <v>268</v>
      </c>
      <c r="B788" s="14" t="s">
        <v>61</v>
      </c>
      <c r="C788" s="14" t="s">
        <v>269</v>
      </c>
      <c r="D788" s="32">
        <v>2017</v>
      </c>
      <c r="E788" s="34">
        <v>60</v>
      </c>
    </row>
    <row r="789" spans="1:5" x14ac:dyDescent="0.2">
      <c r="A789" s="14" t="s">
        <v>327</v>
      </c>
      <c r="B789" s="14" t="s">
        <v>55</v>
      </c>
      <c r="C789" s="14" t="s">
        <v>328</v>
      </c>
      <c r="D789" s="32">
        <v>2017</v>
      </c>
      <c r="E789" s="34">
        <v>73</v>
      </c>
    </row>
    <row r="790" spans="1:5" x14ac:dyDescent="0.2">
      <c r="A790" s="14" t="s">
        <v>622</v>
      </c>
      <c r="B790" s="14" t="s">
        <v>61</v>
      </c>
      <c r="C790" s="14" t="s">
        <v>623</v>
      </c>
      <c r="D790" s="32">
        <v>2017</v>
      </c>
      <c r="E790" s="34">
        <v>140</v>
      </c>
    </row>
    <row r="791" spans="1:5" x14ac:dyDescent="0.2">
      <c r="A791" s="14" t="s">
        <v>321</v>
      </c>
      <c r="B791" s="14" t="s">
        <v>18</v>
      </c>
      <c r="C791" s="14" t="s">
        <v>322</v>
      </c>
      <c r="D791" s="32">
        <v>2017</v>
      </c>
      <c r="E791" s="34">
        <v>74</v>
      </c>
    </row>
    <row r="792" spans="1:5" x14ac:dyDescent="0.2">
      <c r="A792" s="14" t="s">
        <v>286</v>
      </c>
      <c r="B792" s="14" t="s">
        <v>61</v>
      </c>
      <c r="C792" s="14" t="s">
        <v>287</v>
      </c>
      <c r="D792" s="32">
        <v>2017</v>
      </c>
      <c r="E792" s="34">
        <v>53</v>
      </c>
    </row>
    <row r="793" spans="1:5" x14ac:dyDescent="0.2">
      <c r="A793" s="14" t="s">
        <v>336</v>
      </c>
      <c r="B793" s="14" t="s">
        <v>18</v>
      </c>
      <c r="C793" s="14" t="s">
        <v>337</v>
      </c>
      <c r="D793" s="32">
        <v>2017</v>
      </c>
      <c r="E793" s="34">
        <v>71</v>
      </c>
    </row>
    <row r="794" spans="1:5" x14ac:dyDescent="0.2">
      <c r="A794" s="14" t="s">
        <v>547</v>
      </c>
      <c r="B794" s="14" t="s">
        <v>55</v>
      </c>
      <c r="C794" s="14" t="s">
        <v>548</v>
      </c>
      <c r="D794" s="32">
        <v>2017</v>
      </c>
      <c r="E794" s="34">
        <v>124</v>
      </c>
    </row>
    <row r="795" spans="1:5" x14ac:dyDescent="0.2">
      <c r="A795" s="14" t="s">
        <v>608</v>
      </c>
      <c r="B795" s="14" t="s">
        <v>55</v>
      </c>
      <c r="C795" s="14" t="s">
        <v>609</v>
      </c>
      <c r="D795" s="32">
        <v>2017</v>
      </c>
      <c r="E795" s="34">
        <v>136</v>
      </c>
    </row>
    <row r="796" spans="1:5" x14ac:dyDescent="0.2">
      <c r="A796" s="14" t="s">
        <v>93</v>
      </c>
      <c r="B796" s="14" t="s">
        <v>18</v>
      </c>
      <c r="C796" s="14" t="s">
        <v>94</v>
      </c>
      <c r="D796" s="32">
        <v>2017</v>
      </c>
      <c r="E796" s="34">
        <v>14</v>
      </c>
    </row>
    <row r="797" spans="1:5" x14ac:dyDescent="0.2">
      <c r="A797" s="14" t="s">
        <v>728</v>
      </c>
      <c r="B797" s="14" t="s">
        <v>398</v>
      </c>
      <c r="C797" s="14" t="s">
        <v>729</v>
      </c>
      <c r="D797" s="32">
        <v>2017</v>
      </c>
      <c r="E797" s="34">
        <v>165</v>
      </c>
    </row>
    <row r="798" spans="1:5" x14ac:dyDescent="0.2">
      <c r="A798" s="14" t="s">
        <v>706</v>
      </c>
      <c r="B798" s="14" t="s">
        <v>398</v>
      </c>
      <c r="C798" s="14" t="s">
        <v>707</v>
      </c>
      <c r="D798" s="32">
        <v>2017</v>
      </c>
      <c r="E798" s="34">
        <v>158</v>
      </c>
    </row>
    <row r="799" spans="1:5" x14ac:dyDescent="0.2">
      <c r="A799" s="14" t="s">
        <v>87</v>
      </c>
      <c r="B799" s="14" t="s">
        <v>18</v>
      </c>
      <c r="C799" s="14" t="s">
        <v>88</v>
      </c>
      <c r="D799" s="32">
        <v>2017</v>
      </c>
      <c r="E799" s="34">
        <v>10</v>
      </c>
    </row>
    <row r="800" spans="1:5" x14ac:dyDescent="0.2">
      <c r="A800" s="14" t="s">
        <v>393</v>
      </c>
      <c r="B800" s="14" t="s">
        <v>398</v>
      </c>
      <c r="C800" s="14" t="s">
        <v>394</v>
      </c>
      <c r="D800" s="32">
        <v>2017</v>
      </c>
      <c r="E800" s="34">
        <v>91</v>
      </c>
    </row>
    <row r="801" spans="1:5" x14ac:dyDescent="0.2">
      <c r="A801" s="14" t="s">
        <v>239</v>
      </c>
      <c r="B801" s="14" t="s">
        <v>18</v>
      </c>
      <c r="C801" s="14" t="s">
        <v>240</v>
      </c>
      <c r="D801" s="32">
        <v>2017</v>
      </c>
      <c r="E801" s="34">
        <v>52</v>
      </c>
    </row>
    <row r="802" spans="1:5" x14ac:dyDescent="0.2">
      <c r="A802" s="14" t="s">
        <v>56</v>
      </c>
      <c r="B802" s="14" t="s">
        <v>61</v>
      </c>
      <c r="C802" s="14" t="s">
        <v>57</v>
      </c>
      <c r="D802" s="32">
        <v>2017</v>
      </c>
      <c r="E802" s="34">
        <v>8</v>
      </c>
    </row>
    <row r="803" spans="1:5" x14ac:dyDescent="0.2">
      <c r="A803" s="14" t="s">
        <v>576</v>
      </c>
      <c r="B803" s="14" t="s">
        <v>398</v>
      </c>
      <c r="C803" s="14" t="s">
        <v>577</v>
      </c>
      <c r="D803" s="32">
        <v>2017</v>
      </c>
      <c r="E803" s="34">
        <v>138</v>
      </c>
    </row>
    <row r="804" spans="1:5" x14ac:dyDescent="0.2">
      <c r="A804" s="14" t="s">
        <v>310</v>
      </c>
      <c r="B804" s="14" t="s">
        <v>55</v>
      </c>
      <c r="C804" s="14" t="s">
        <v>312</v>
      </c>
      <c r="D804" s="32">
        <v>2017</v>
      </c>
      <c r="E804" s="34">
        <v>72</v>
      </c>
    </row>
    <row r="805" spans="1:5" x14ac:dyDescent="0.2">
      <c r="A805" s="14" t="s">
        <v>699</v>
      </c>
      <c r="B805" s="14" t="s">
        <v>293</v>
      </c>
      <c r="C805" s="14" t="s">
        <v>700</v>
      </c>
      <c r="D805" s="32">
        <v>2017</v>
      </c>
      <c r="E805" s="34">
        <v>157</v>
      </c>
    </row>
    <row r="806" spans="1:5" x14ac:dyDescent="0.2">
      <c r="A806" s="14" t="s">
        <v>429</v>
      </c>
      <c r="B806" s="14" t="s">
        <v>137</v>
      </c>
      <c r="C806" s="14" t="s">
        <v>430</v>
      </c>
      <c r="D806" s="32">
        <v>2017</v>
      </c>
      <c r="E806" s="34">
        <v>95</v>
      </c>
    </row>
    <row r="807" spans="1:5" x14ac:dyDescent="0.2">
      <c r="A807" s="14" t="s">
        <v>438</v>
      </c>
      <c r="B807" s="14" t="s">
        <v>293</v>
      </c>
      <c r="C807" s="14" t="s">
        <v>439</v>
      </c>
      <c r="D807" s="32">
        <v>2017</v>
      </c>
      <c r="E807" s="34">
        <v>89</v>
      </c>
    </row>
    <row r="808" spans="1:5" x14ac:dyDescent="0.2">
      <c r="A808" s="14" t="s">
        <v>624</v>
      </c>
      <c r="B808" s="14" t="s">
        <v>55</v>
      </c>
      <c r="C808" s="14" t="s">
        <v>625</v>
      </c>
      <c r="D808" s="32">
        <v>2017</v>
      </c>
      <c r="E808" s="34">
        <v>132</v>
      </c>
    </row>
    <row r="809" spans="1:5" x14ac:dyDescent="0.2">
      <c r="A809" s="14" t="s">
        <v>227</v>
      </c>
      <c r="B809" s="14" t="s">
        <v>55</v>
      </c>
      <c r="C809" s="14" t="s">
        <v>228</v>
      </c>
      <c r="D809" s="32">
        <v>2017</v>
      </c>
      <c r="E809" s="34">
        <v>63</v>
      </c>
    </row>
    <row r="810" spans="1:5" x14ac:dyDescent="0.2">
      <c r="A810" s="14" t="s">
        <v>471</v>
      </c>
      <c r="B810" s="14" t="s">
        <v>398</v>
      </c>
      <c r="C810" s="14" t="s">
        <v>472</v>
      </c>
      <c r="D810" s="32">
        <v>2017</v>
      </c>
      <c r="E810" s="34">
        <v>104</v>
      </c>
    </row>
    <row r="811" spans="1:5" x14ac:dyDescent="0.2">
      <c r="A811" s="14" t="s">
        <v>762</v>
      </c>
      <c r="B811" s="14" t="s">
        <v>55</v>
      </c>
      <c r="C811" s="14" t="s">
        <v>763</v>
      </c>
      <c r="D811" s="32">
        <v>2017</v>
      </c>
      <c r="E811" s="34">
        <v>170</v>
      </c>
    </row>
    <row r="812" spans="1:5" x14ac:dyDescent="0.2">
      <c r="A812" s="14" t="s">
        <v>446</v>
      </c>
      <c r="B812" s="14" t="s">
        <v>398</v>
      </c>
      <c r="C812" s="14" t="s">
        <v>447</v>
      </c>
      <c r="D812" s="32">
        <v>2017</v>
      </c>
      <c r="E812" s="34">
        <v>99</v>
      </c>
    </row>
    <row r="813" spans="1:5" x14ac:dyDescent="0.2">
      <c r="A813" s="14" t="s">
        <v>404</v>
      </c>
      <c r="B813" s="14" t="s">
        <v>137</v>
      </c>
      <c r="C813" s="14" t="s">
        <v>405</v>
      </c>
      <c r="D813" s="32">
        <v>2017</v>
      </c>
      <c r="E813" s="34">
        <v>94</v>
      </c>
    </row>
    <row r="814" spans="1:5" x14ac:dyDescent="0.2">
      <c r="A814" s="14" t="s">
        <v>716</v>
      </c>
      <c r="B814" s="14" t="s">
        <v>398</v>
      </c>
      <c r="C814" s="14" t="s">
        <v>717</v>
      </c>
      <c r="D814" s="32">
        <v>2017</v>
      </c>
      <c r="E814" s="34">
        <v>163</v>
      </c>
    </row>
    <row r="815" spans="1:5" x14ac:dyDescent="0.2">
      <c r="A815" s="14" t="s">
        <v>150</v>
      </c>
      <c r="B815" s="14" t="s">
        <v>18</v>
      </c>
      <c r="C815" s="14" t="s">
        <v>151</v>
      </c>
      <c r="D815" s="32">
        <v>2017</v>
      </c>
      <c r="E815" s="34">
        <v>32</v>
      </c>
    </row>
    <row r="816" spans="1:5" x14ac:dyDescent="0.2">
      <c r="A816" s="14" t="s">
        <v>574</v>
      </c>
      <c r="B816" s="14" t="s">
        <v>55</v>
      </c>
      <c r="C816" s="14" t="s">
        <v>575</v>
      </c>
      <c r="D816" s="32">
        <v>2017</v>
      </c>
      <c r="E816" s="34">
        <v>141</v>
      </c>
    </row>
    <row r="817" spans="1:5" x14ac:dyDescent="0.2">
      <c r="A817" s="14" t="s">
        <v>316</v>
      </c>
      <c r="B817" s="14" t="s">
        <v>137</v>
      </c>
      <c r="C817" s="14" t="s">
        <v>317</v>
      </c>
      <c r="D817" s="32">
        <v>2017</v>
      </c>
      <c r="E817" s="34">
        <v>68</v>
      </c>
    </row>
    <row r="818" spans="1:5" x14ac:dyDescent="0.2">
      <c r="A818" s="14" t="s">
        <v>170</v>
      </c>
      <c r="B818" s="14" t="s">
        <v>18</v>
      </c>
      <c r="C818" s="14" t="s">
        <v>171</v>
      </c>
      <c r="D818" s="32">
        <v>2017</v>
      </c>
      <c r="E818" s="34">
        <v>36</v>
      </c>
    </row>
    <row r="819" spans="1:5" x14ac:dyDescent="0.2">
      <c r="A819" s="14" t="s">
        <v>104</v>
      </c>
      <c r="B819" s="14" t="s">
        <v>18</v>
      </c>
      <c r="C819" s="14" t="s">
        <v>105</v>
      </c>
      <c r="D819" s="32">
        <v>2017</v>
      </c>
      <c r="E819" s="34">
        <v>15</v>
      </c>
    </row>
    <row r="820" spans="1:5" x14ac:dyDescent="0.2">
      <c r="A820" s="14" t="s">
        <v>138</v>
      </c>
      <c r="B820" s="14" t="s">
        <v>18</v>
      </c>
      <c r="C820" s="14" t="s">
        <v>139</v>
      </c>
      <c r="D820" s="32">
        <v>2017</v>
      </c>
      <c r="E820" s="34">
        <v>28</v>
      </c>
    </row>
    <row r="821" spans="1:5" x14ac:dyDescent="0.2">
      <c r="A821" s="14" t="s">
        <v>590</v>
      </c>
      <c r="B821" s="14" t="s">
        <v>398</v>
      </c>
      <c r="C821" s="14" t="s">
        <v>591</v>
      </c>
      <c r="D821" s="32">
        <v>2017</v>
      </c>
      <c r="E821" s="34">
        <v>133</v>
      </c>
    </row>
    <row r="822" spans="1:5" x14ac:dyDescent="0.2">
      <c r="A822" s="14" t="s">
        <v>367</v>
      </c>
      <c r="B822" s="14" t="s">
        <v>293</v>
      </c>
      <c r="C822" s="14" t="s">
        <v>368</v>
      </c>
      <c r="D822" s="32">
        <v>2017</v>
      </c>
      <c r="E822" s="34">
        <v>80</v>
      </c>
    </row>
    <row r="823" spans="1:5" x14ac:dyDescent="0.2">
      <c r="A823" s="14" t="s">
        <v>266</v>
      </c>
      <c r="B823" s="14" t="s">
        <v>137</v>
      </c>
      <c r="C823" s="14" t="s">
        <v>267</v>
      </c>
      <c r="D823" s="32">
        <v>2017</v>
      </c>
      <c r="E823" s="34">
        <v>57</v>
      </c>
    </row>
    <row r="824" spans="1:5" x14ac:dyDescent="0.2">
      <c r="A824" s="14" t="s">
        <v>534</v>
      </c>
      <c r="B824" s="14" t="s">
        <v>55</v>
      </c>
      <c r="C824" s="14" t="s">
        <v>535</v>
      </c>
      <c r="D824" s="32">
        <v>2017</v>
      </c>
      <c r="E824" s="34">
        <v>117</v>
      </c>
    </row>
    <row r="825" spans="1:5" x14ac:dyDescent="0.2">
      <c r="A825" s="14" t="s">
        <v>646</v>
      </c>
      <c r="B825" s="14" t="s">
        <v>61</v>
      </c>
      <c r="C825" s="14" t="s">
        <v>647</v>
      </c>
      <c r="D825" s="32">
        <v>2017</v>
      </c>
      <c r="E825" s="34">
        <v>147</v>
      </c>
    </row>
    <row r="826" spans="1:5" x14ac:dyDescent="0.2">
      <c r="A826" s="14" t="s">
        <v>486</v>
      </c>
      <c r="B826" s="14" t="s">
        <v>18</v>
      </c>
      <c r="C826" s="14" t="s">
        <v>487</v>
      </c>
      <c r="D826" s="32">
        <v>2017</v>
      </c>
      <c r="E826" s="34">
        <v>111</v>
      </c>
    </row>
    <row r="827" spans="1:5" x14ac:dyDescent="0.2">
      <c r="A827" s="14" t="s">
        <v>512</v>
      </c>
      <c r="B827" s="14" t="s">
        <v>137</v>
      </c>
      <c r="C827" s="14" t="s">
        <v>513</v>
      </c>
      <c r="D827" s="32">
        <v>2017</v>
      </c>
      <c r="E827" s="34">
        <v>116</v>
      </c>
    </row>
    <row r="828" spans="1:5" x14ac:dyDescent="0.2">
      <c r="A828" s="14" t="s">
        <v>305</v>
      </c>
      <c r="B828" s="14" t="s">
        <v>18</v>
      </c>
      <c r="C828" s="14" t="s">
        <v>306</v>
      </c>
      <c r="D828" s="32">
        <v>2017</v>
      </c>
      <c r="E828" s="34">
        <v>47</v>
      </c>
    </row>
    <row r="829" spans="1:5" x14ac:dyDescent="0.2">
      <c r="A829" s="14" t="s">
        <v>602</v>
      </c>
      <c r="B829" s="14" t="s">
        <v>55</v>
      </c>
      <c r="C829" s="14" t="s">
        <v>603</v>
      </c>
      <c r="D829" s="32">
        <v>2017</v>
      </c>
      <c r="E829" s="34">
        <v>131</v>
      </c>
    </row>
    <row r="830" spans="1:5" x14ac:dyDescent="0.2">
      <c r="A830" s="14" t="s">
        <v>463</v>
      </c>
      <c r="B830" s="14" t="s">
        <v>18</v>
      </c>
      <c r="C830" s="14" t="s">
        <v>464</v>
      </c>
      <c r="D830" s="32">
        <v>2017</v>
      </c>
      <c r="E830" s="34">
        <v>106</v>
      </c>
    </row>
    <row r="831" spans="1:5" x14ac:dyDescent="0.2">
      <c r="A831" s="14" t="s">
        <v>330</v>
      </c>
      <c r="B831" s="14" t="s">
        <v>55</v>
      </c>
      <c r="C831" s="14" t="s">
        <v>331</v>
      </c>
      <c r="D831" s="32">
        <v>2017</v>
      </c>
      <c r="E831" s="34">
        <v>69</v>
      </c>
    </row>
    <row r="832" spans="1:5" x14ac:dyDescent="0.2">
      <c r="A832" s="14" t="s">
        <v>442</v>
      </c>
      <c r="B832" s="14" t="s">
        <v>137</v>
      </c>
      <c r="C832" s="14" t="s">
        <v>443</v>
      </c>
      <c r="D832" s="32">
        <v>2017</v>
      </c>
      <c r="E832" s="34">
        <v>93</v>
      </c>
    </row>
    <row r="833" spans="1:5" x14ac:dyDescent="0.2">
      <c r="A833" s="14" t="s">
        <v>333</v>
      </c>
      <c r="B833" s="14" t="s">
        <v>137</v>
      </c>
      <c r="C833" s="14" t="s">
        <v>334</v>
      </c>
      <c r="D833" s="32">
        <v>2017</v>
      </c>
      <c r="E833" s="34">
        <v>55</v>
      </c>
    </row>
    <row r="834" spans="1:5" x14ac:dyDescent="0.2">
      <c r="A834" s="14" t="s">
        <v>270</v>
      </c>
      <c r="B834" s="14" t="s">
        <v>137</v>
      </c>
      <c r="C834" s="14" t="s">
        <v>271</v>
      </c>
      <c r="D834" s="32">
        <v>2017</v>
      </c>
      <c r="E834" s="34">
        <v>56</v>
      </c>
    </row>
    <row r="835" spans="1:5" x14ac:dyDescent="0.2">
      <c r="A835" s="14" t="s">
        <v>302</v>
      </c>
      <c r="B835" s="14" t="s">
        <v>137</v>
      </c>
      <c r="C835" s="14" t="s">
        <v>303</v>
      </c>
      <c r="D835" s="32">
        <v>2017</v>
      </c>
      <c r="E835" s="34">
        <v>70</v>
      </c>
    </row>
    <row r="836" spans="1:5" x14ac:dyDescent="0.2">
      <c r="A836" s="14" t="s">
        <v>638</v>
      </c>
      <c r="B836" s="14" t="s">
        <v>55</v>
      </c>
      <c r="C836" s="14" t="s">
        <v>639</v>
      </c>
      <c r="D836" s="32">
        <v>2017</v>
      </c>
      <c r="E836" s="34">
        <v>144</v>
      </c>
    </row>
    <row r="837" spans="1:5" x14ac:dyDescent="0.2">
      <c r="A837" s="14" t="s">
        <v>132</v>
      </c>
      <c r="B837" s="14" t="s">
        <v>137</v>
      </c>
      <c r="C837" s="14" t="s">
        <v>133</v>
      </c>
      <c r="D837" s="32">
        <v>2017</v>
      </c>
      <c r="E837" s="34">
        <v>24</v>
      </c>
    </row>
    <row r="838" spans="1:5" x14ac:dyDescent="0.2">
      <c r="A838" s="14" t="s">
        <v>298</v>
      </c>
      <c r="B838" s="14" t="s">
        <v>137</v>
      </c>
      <c r="C838" s="14" t="s">
        <v>299</v>
      </c>
      <c r="D838" s="32">
        <v>2017</v>
      </c>
      <c r="E838" s="34">
        <v>61</v>
      </c>
    </row>
    <row r="839" spans="1:5" x14ac:dyDescent="0.2">
      <c r="A839" s="14" t="s">
        <v>532</v>
      </c>
      <c r="B839" s="14" t="s">
        <v>137</v>
      </c>
      <c r="C839" s="14" t="s">
        <v>533</v>
      </c>
      <c r="D839" s="32">
        <v>2017</v>
      </c>
      <c r="E839" s="34">
        <v>122</v>
      </c>
    </row>
    <row r="840" spans="1:5" x14ac:dyDescent="0.2">
      <c r="A840" s="14" t="s">
        <v>406</v>
      </c>
      <c r="B840" s="14" t="s">
        <v>61</v>
      </c>
      <c r="C840" s="14" t="s">
        <v>407</v>
      </c>
      <c r="D840" s="32">
        <v>2017</v>
      </c>
      <c r="E840" s="34">
        <v>92</v>
      </c>
    </row>
    <row r="841" spans="1:5" x14ac:dyDescent="0.2">
      <c r="A841" s="14" t="s">
        <v>31</v>
      </c>
      <c r="B841" s="14" t="s">
        <v>18</v>
      </c>
      <c r="C841" s="14" t="s">
        <v>32</v>
      </c>
      <c r="D841" s="32">
        <v>2017</v>
      </c>
      <c r="E841" s="34">
        <v>5</v>
      </c>
    </row>
    <row r="842" spans="1:5" x14ac:dyDescent="0.2">
      <c r="A842" s="14" t="s">
        <v>12</v>
      </c>
      <c r="B842" s="14" t="s">
        <v>18</v>
      </c>
      <c r="C842" s="14" t="s">
        <v>13</v>
      </c>
      <c r="D842" s="32">
        <v>2017</v>
      </c>
      <c r="E842" s="34">
        <v>1</v>
      </c>
    </row>
    <row r="843" spans="1:5" x14ac:dyDescent="0.2">
      <c r="A843" s="14" t="s">
        <v>476</v>
      </c>
      <c r="B843" s="14" t="s">
        <v>55</v>
      </c>
      <c r="C843" s="14" t="s">
        <v>477</v>
      </c>
      <c r="D843" s="32">
        <v>2017</v>
      </c>
      <c r="E843" s="34">
        <v>100</v>
      </c>
    </row>
    <row r="844" spans="1:5" x14ac:dyDescent="0.2">
      <c r="A844" s="14" t="s">
        <v>49</v>
      </c>
      <c r="B844" s="14" t="s">
        <v>55</v>
      </c>
      <c r="C844" s="14" t="s">
        <v>50</v>
      </c>
      <c r="D844" s="32">
        <v>2017</v>
      </c>
      <c r="E844" s="34">
        <v>13</v>
      </c>
    </row>
    <row r="845" spans="1:5" x14ac:dyDescent="0.2">
      <c r="A845" s="14" t="s">
        <v>556</v>
      </c>
      <c r="B845" s="14" t="s">
        <v>398</v>
      </c>
      <c r="C845" s="14" t="s">
        <v>557</v>
      </c>
      <c r="D845" s="32">
        <v>2017</v>
      </c>
      <c r="E845" s="34">
        <v>126</v>
      </c>
    </row>
    <row r="846" spans="1:5" x14ac:dyDescent="0.2">
      <c r="A846" s="14" t="s">
        <v>611</v>
      </c>
      <c r="B846" s="14" t="s">
        <v>55</v>
      </c>
      <c r="C846" s="14" t="s">
        <v>612</v>
      </c>
      <c r="D846" s="32">
        <v>2017</v>
      </c>
      <c r="E846" s="34">
        <v>139</v>
      </c>
    </row>
    <row r="847" spans="1:5" x14ac:dyDescent="0.2">
      <c r="A847" s="14" t="s">
        <v>410</v>
      </c>
      <c r="B847" s="14" t="s">
        <v>61</v>
      </c>
      <c r="C847" s="14" t="s">
        <v>411</v>
      </c>
      <c r="D847" s="32">
        <v>2017</v>
      </c>
      <c r="E847" s="34">
        <v>96</v>
      </c>
    </row>
    <row r="848" spans="1:5" x14ac:dyDescent="0.2">
      <c r="A848" s="14" t="s">
        <v>399</v>
      </c>
      <c r="B848" s="14" t="s">
        <v>61</v>
      </c>
      <c r="C848" s="14" t="s">
        <v>400</v>
      </c>
      <c r="D848" s="32">
        <v>2017</v>
      </c>
      <c r="E848" s="34">
        <v>90</v>
      </c>
    </row>
    <row r="849" spans="1:5" x14ac:dyDescent="0.2">
      <c r="A849" s="14" t="s">
        <v>582</v>
      </c>
      <c r="B849" s="14" t="s">
        <v>55</v>
      </c>
      <c r="C849" s="14" t="s">
        <v>583</v>
      </c>
      <c r="D849" s="32">
        <v>2017</v>
      </c>
      <c r="E849" s="34">
        <v>127</v>
      </c>
    </row>
    <row r="850" spans="1:5" x14ac:dyDescent="0.2">
      <c r="A850" s="14" t="s">
        <v>262</v>
      </c>
      <c r="B850" s="14" t="s">
        <v>55</v>
      </c>
      <c r="C850" s="14" t="s">
        <v>263</v>
      </c>
      <c r="D850" s="32">
        <v>2017</v>
      </c>
      <c r="E850" s="34">
        <v>51</v>
      </c>
    </row>
    <row r="851" spans="1:5" x14ac:dyDescent="0.2">
      <c r="A851" s="14" t="s">
        <v>278</v>
      </c>
      <c r="B851" s="14" t="s">
        <v>18</v>
      </c>
      <c r="C851" s="14" t="s">
        <v>279</v>
      </c>
      <c r="D851" s="32">
        <v>2017</v>
      </c>
      <c r="E851" s="34">
        <v>54</v>
      </c>
    </row>
    <row r="852" spans="1:5" x14ac:dyDescent="0.2">
      <c r="A852" s="14" t="s">
        <v>805</v>
      </c>
      <c r="B852" s="14" t="s">
        <v>55</v>
      </c>
      <c r="C852" s="14" t="s">
        <v>806</v>
      </c>
      <c r="D852" s="32">
        <v>2017</v>
      </c>
      <c r="E852" s="34">
        <v>180</v>
      </c>
    </row>
    <row r="853" spans="1:5" x14ac:dyDescent="0.2">
      <c r="A853" s="14" t="s">
        <v>77</v>
      </c>
      <c r="B853" s="14" t="s">
        <v>18</v>
      </c>
      <c r="C853" s="14" t="s">
        <v>78</v>
      </c>
      <c r="D853" s="32">
        <v>2017</v>
      </c>
      <c r="E853" s="34">
        <v>18</v>
      </c>
    </row>
    <row r="854" spans="1:5" x14ac:dyDescent="0.2">
      <c r="A854" s="14" t="s">
        <v>479</v>
      </c>
      <c r="B854" s="14" t="s">
        <v>61</v>
      </c>
      <c r="C854" s="14" t="s">
        <v>480</v>
      </c>
      <c r="D854" s="32">
        <v>2017</v>
      </c>
      <c r="E854" s="34">
        <v>110</v>
      </c>
    </row>
    <row r="855" spans="1:5" x14ac:dyDescent="0.2">
      <c r="A855" s="14" t="s">
        <v>587</v>
      </c>
      <c r="B855" s="14" t="s">
        <v>398</v>
      </c>
      <c r="C855" s="14" t="s">
        <v>588</v>
      </c>
      <c r="D855" s="32">
        <v>2017</v>
      </c>
      <c r="E855" s="34">
        <v>135</v>
      </c>
    </row>
    <row r="856" spans="1:5" x14ac:dyDescent="0.2">
      <c r="A856" s="14" t="s">
        <v>550</v>
      </c>
      <c r="B856" s="14" t="s">
        <v>398</v>
      </c>
      <c r="C856" s="14" t="s">
        <v>551</v>
      </c>
      <c r="D856" s="32">
        <v>2017</v>
      </c>
      <c r="E856" s="34">
        <v>123</v>
      </c>
    </row>
    <row r="857" spans="1:5" x14ac:dyDescent="0.2">
      <c r="A857" s="14" t="s">
        <v>231</v>
      </c>
      <c r="B857" s="14" t="s">
        <v>18</v>
      </c>
      <c r="C857" s="14" t="s">
        <v>232</v>
      </c>
      <c r="D857" s="32">
        <v>2017</v>
      </c>
      <c r="E857" s="34">
        <v>46</v>
      </c>
    </row>
    <row r="858" spans="1:5" x14ac:dyDescent="0.2">
      <c r="A858" s="14" t="s">
        <v>650</v>
      </c>
      <c r="B858" s="14" t="s">
        <v>293</v>
      </c>
      <c r="C858" s="14" t="s">
        <v>651</v>
      </c>
      <c r="D858" s="32">
        <v>2017</v>
      </c>
      <c r="E858" s="34">
        <v>148</v>
      </c>
    </row>
    <row r="859" spans="1:5" x14ac:dyDescent="0.2">
      <c r="A859" s="14" t="s">
        <v>688</v>
      </c>
      <c r="B859" s="14" t="s">
        <v>137</v>
      </c>
      <c r="C859" s="14" t="s">
        <v>689</v>
      </c>
      <c r="D859" s="32">
        <v>2017</v>
      </c>
      <c r="E859" s="34">
        <v>159</v>
      </c>
    </row>
    <row r="860" spans="1:5" x14ac:dyDescent="0.2">
      <c r="A860" s="14" t="s">
        <v>754</v>
      </c>
      <c r="B860" s="14" t="s">
        <v>398</v>
      </c>
      <c r="C860" s="14" t="s">
        <v>756</v>
      </c>
      <c r="D860" s="32">
        <v>2017</v>
      </c>
      <c r="E860" s="34">
        <v>168</v>
      </c>
    </row>
    <row r="861" spans="1:5" x14ac:dyDescent="0.2">
      <c r="A861" s="14" t="s">
        <v>778</v>
      </c>
      <c r="B861" s="14" t="s">
        <v>137</v>
      </c>
      <c r="C861" s="14" t="s">
        <v>779</v>
      </c>
      <c r="D861" s="32">
        <v>2017</v>
      </c>
      <c r="E861" s="34">
        <v>174</v>
      </c>
    </row>
    <row r="862" spans="1:5" x14ac:dyDescent="0.2">
      <c r="A862" s="14" t="s">
        <v>254</v>
      </c>
      <c r="B862" s="14" t="s">
        <v>137</v>
      </c>
      <c r="C862" s="14" t="s">
        <v>255</v>
      </c>
      <c r="D862" s="32">
        <v>2017</v>
      </c>
      <c r="E862" s="34">
        <v>58</v>
      </c>
    </row>
    <row r="863" spans="1:5" x14ac:dyDescent="0.2">
      <c r="A863" s="14" t="s">
        <v>666</v>
      </c>
      <c r="B863" s="14" t="s">
        <v>55</v>
      </c>
      <c r="C863" s="14" t="s">
        <v>667</v>
      </c>
      <c r="D863" s="32">
        <v>2017</v>
      </c>
      <c r="E863" s="34">
        <v>151</v>
      </c>
    </row>
    <row r="864" spans="1:5" x14ac:dyDescent="0.2">
      <c r="A864" s="14" t="s">
        <v>358</v>
      </c>
      <c r="B864" s="14" t="s">
        <v>137</v>
      </c>
      <c r="C864" s="14" t="s">
        <v>360</v>
      </c>
      <c r="D864" s="32">
        <v>2017</v>
      </c>
      <c r="E864" s="34">
        <v>85</v>
      </c>
    </row>
    <row r="865" spans="1:5" x14ac:dyDescent="0.2">
      <c r="A865" s="14" t="s">
        <v>308</v>
      </c>
      <c r="B865" s="14" t="s">
        <v>61</v>
      </c>
      <c r="C865" s="14" t="s">
        <v>309</v>
      </c>
      <c r="D865" s="32">
        <v>2017</v>
      </c>
      <c r="E865" s="34">
        <v>62</v>
      </c>
    </row>
    <row r="866" spans="1:5" x14ac:dyDescent="0.2">
      <c r="A866" s="14" t="s">
        <v>749</v>
      </c>
      <c r="B866" s="14" t="s">
        <v>137</v>
      </c>
      <c r="C866" s="14" t="s">
        <v>752</v>
      </c>
      <c r="D866" s="32">
        <v>2017</v>
      </c>
      <c r="E866" s="34">
        <v>167</v>
      </c>
    </row>
    <row r="867" spans="1:5" x14ac:dyDescent="0.2">
      <c r="A867" s="14" t="s">
        <v>347</v>
      </c>
      <c r="B867" s="14" t="s">
        <v>18</v>
      </c>
      <c r="C867" s="14" t="s">
        <v>348</v>
      </c>
      <c r="D867" s="32">
        <v>2017</v>
      </c>
      <c r="E867" s="34">
        <v>66</v>
      </c>
    </row>
    <row r="868" spans="1:5" x14ac:dyDescent="0.2">
      <c r="A868" s="14" t="s">
        <v>632</v>
      </c>
      <c r="B868" s="14" t="s">
        <v>137</v>
      </c>
      <c r="C868" s="14" t="s">
        <v>633</v>
      </c>
      <c r="D868" s="32">
        <v>2017</v>
      </c>
      <c r="E868" s="34">
        <v>145</v>
      </c>
    </row>
    <row r="869" spans="1:5" x14ac:dyDescent="0.2">
      <c r="A869" s="14" t="s">
        <v>118</v>
      </c>
      <c r="B869" s="14" t="s">
        <v>61</v>
      </c>
      <c r="C869" s="14" t="s">
        <v>119</v>
      </c>
      <c r="D869" s="32">
        <v>2017</v>
      </c>
      <c r="E869" s="34">
        <v>20</v>
      </c>
    </row>
    <row r="870" spans="1:5" x14ac:dyDescent="0.2">
      <c r="A870" s="14" t="s">
        <v>193</v>
      </c>
      <c r="B870" s="14" t="s">
        <v>18</v>
      </c>
      <c r="C870" s="14" t="s">
        <v>194</v>
      </c>
      <c r="D870" s="32">
        <v>2017</v>
      </c>
      <c r="E870" s="34">
        <v>17</v>
      </c>
    </row>
    <row r="871" spans="1:5" x14ac:dyDescent="0.2">
      <c r="A871" s="14" t="s">
        <v>197</v>
      </c>
      <c r="B871" s="14" t="s">
        <v>18</v>
      </c>
      <c r="C871" s="14" t="s">
        <v>198</v>
      </c>
      <c r="D871" s="32">
        <v>2017</v>
      </c>
      <c r="E871" s="34">
        <v>37</v>
      </c>
    </row>
    <row r="872" spans="1:5" x14ac:dyDescent="0.2">
      <c r="A872" s="14" t="s">
        <v>25</v>
      </c>
      <c r="B872" s="14" t="s">
        <v>18</v>
      </c>
      <c r="C872" s="14" t="s">
        <v>26</v>
      </c>
      <c r="D872" s="32">
        <v>2017</v>
      </c>
      <c r="E872" s="34">
        <v>2</v>
      </c>
    </row>
    <row r="873" spans="1:5" x14ac:dyDescent="0.2">
      <c r="A873" s="14" t="s">
        <v>670</v>
      </c>
      <c r="B873" s="14" t="s">
        <v>137</v>
      </c>
      <c r="C873" s="14" t="s">
        <v>671</v>
      </c>
      <c r="D873" s="32">
        <v>2017</v>
      </c>
      <c r="E873" s="34">
        <v>152</v>
      </c>
    </row>
    <row r="874" spans="1:5" x14ac:dyDescent="0.2">
      <c r="A874" s="14" t="s">
        <v>387</v>
      </c>
      <c r="B874" s="14" t="s">
        <v>137</v>
      </c>
      <c r="C874" s="14" t="s">
        <v>388</v>
      </c>
      <c r="D874" s="32">
        <v>2017</v>
      </c>
      <c r="E874" s="34">
        <v>87</v>
      </c>
    </row>
    <row r="875" spans="1:5" x14ac:dyDescent="0.2">
      <c r="A875" s="14" t="s">
        <v>790</v>
      </c>
      <c r="B875" s="14" t="s">
        <v>398</v>
      </c>
      <c r="C875" s="14" t="s">
        <v>791</v>
      </c>
      <c r="D875" s="32">
        <v>2017</v>
      </c>
      <c r="E875" s="34">
        <v>177</v>
      </c>
    </row>
    <row r="876" spans="1:5" x14ac:dyDescent="0.2">
      <c r="A876" s="14" t="s">
        <v>544</v>
      </c>
      <c r="B876" s="14" t="s">
        <v>137</v>
      </c>
      <c r="C876" s="14" t="s">
        <v>545</v>
      </c>
      <c r="D876" s="32">
        <v>2017</v>
      </c>
      <c r="E876" s="34">
        <v>121</v>
      </c>
    </row>
    <row r="877" spans="1:5" x14ac:dyDescent="0.2">
      <c r="A877" s="14" t="s">
        <v>389</v>
      </c>
      <c r="B877" s="14" t="s">
        <v>137</v>
      </c>
      <c r="C877" s="14" t="s">
        <v>390</v>
      </c>
      <c r="D877" s="32">
        <v>2017</v>
      </c>
      <c r="E877" s="34">
        <v>86</v>
      </c>
    </row>
    <row r="878" spans="1:5" x14ac:dyDescent="0.2">
      <c r="A878" s="14" t="s">
        <v>616</v>
      </c>
      <c r="B878" s="14" t="s">
        <v>55</v>
      </c>
      <c r="C878" s="14" t="s">
        <v>617</v>
      </c>
      <c r="D878" s="32">
        <v>2017</v>
      </c>
      <c r="E878" s="34">
        <v>142</v>
      </c>
    </row>
    <row r="879" spans="1:5" x14ac:dyDescent="0.2">
      <c r="A879" s="14" t="s">
        <v>654</v>
      </c>
      <c r="B879" s="14" t="s">
        <v>293</v>
      </c>
      <c r="C879" s="14" t="s">
        <v>655</v>
      </c>
      <c r="D879" s="32">
        <v>2017</v>
      </c>
      <c r="E879" s="34">
        <v>149</v>
      </c>
    </row>
    <row r="880" spans="1:5" x14ac:dyDescent="0.2">
      <c r="A880" s="14" t="s">
        <v>794</v>
      </c>
      <c r="B880" s="14" t="s">
        <v>293</v>
      </c>
      <c r="C880" s="14" t="s">
        <v>795</v>
      </c>
      <c r="D880" s="32">
        <v>2017</v>
      </c>
      <c r="E880" s="34">
        <v>178</v>
      </c>
    </row>
    <row r="881" spans="1:5" x14ac:dyDescent="0.2">
      <c r="A881" s="14" t="s">
        <v>425</v>
      </c>
      <c r="B881" s="14" t="s">
        <v>55</v>
      </c>
      <c r="C881" s="14" t="s">
        <v>426</v>
      </c>
      <c r="D881" s="32">
        <v>2017</v>
      </c>
      <c r="E881" s="34">
        <v>98</v>
      </c>
    </row>
    <row r="882" spans="1:5" x14ac:dyDescent="0.2">
      <c r="A882" s="14" t="s">
        <v>257</v>
      </c>
      <c r="B882" s="14" t="s">
        <v>55</v>
      </c>
      <c r="C882" s="14" t="s">
        <v>258</v>
      </c>
      <c r="D882" s="32">
        <v>2017</v>
      </c>
      <c r="E882" s="34">
        <v>49</v>
      </c>
    </row>
    <row r="883" spans="1:5" x14ac:dyDescent="0.2">
      <c r="A883" s="14" t="s">
        <v>213</v>
      </c>
      <c r="B883" s="14" t="s">
        <v>61</v>
      </c>
      <c r="C883" s="14" t="s">
        <v>214</v>
      </c>
      <c r="D883" s="32">
        <v>2017</v>
      </c>
      <c r="E883" s="34">
        <v>34</v>
      </c>
    </row>
    <row r="884" spans="1:5" x14ac:dyDescent="0.2">
      <c r="A884" s="14" t="s">
        <v>432</v>
      </c>
      <c r="B884" s="14" t="s">
        <v>398</v>
      </c>
      <c r="C884" s="14" t="s">
        <v>433</v>
      </c>
      <c r="D884" s="32">
        <v>2017</v>
      </c>
      <c r="E884" s="34">
        <v>97</v>
      </c>
    </row>
    <row r="885" spans="1:5" x14ac:dyDescent="0.2">
      <c r="A885" s="14" t="s">
        <v>693</v>
      </c>
      <c r="B885" s="14" t="s">
        <v>293</v>
      </c>
      <c r="C885" s="14" t="s">
        <v>694</v>
      </c>
      <c r="D885" s="32">
        <v>2017</v>
      </c>
      <c r="E885" s="34">
        <v>155</v>
      </c>
    </row>
    <row r="886" spans="1:5" x14ac:dyDescent="0.2">
      <c r="A886" s="14" t="s">
        <v>223</v>
      </c>
      <c r="B886" s="14" t="s">
        <v>55</v>
      </c>
      <c r="C886" s="14" t="s">
        <v>224</v>
      </c>
      <c r="D886" s="32">
        <v>2017</v>
      </c>
      <c r="E886" s="34">
        <v>45</v>
      </c>
    </row>
    <row r="887" spans="1:5" x14ac:dyDescent="0.2">
      <c r="A887" s="14" t="s">
        <v>418</v>
      </c>
      <c r="B887" s="14" t="s">
        <v>137</v>
      </c>
      <c r="C887" s="14" t="s">
        <v>419</v>
      </c>
      <c r="D887" s="32">
        <v>2017</v>
      </c>
      <c r="E887" s="34">
        <v>83</v>
      </c>
    </row>
    <row r="888" spans="1:5" x14ac:dyDescent="0.2">
      <c r="A888" s="14" t="s">
        <v>522</v>
      </c>
      <c r="B888" s="14" t="s">
        <v>137</v>
      </c>
      <c r="C888" s="14" t="s">
        <v>523</v>
      </c>
      <c r="D888" s="32">
        <v>2017</v>
      </c>
      <c r="E888" s="34">
        <v>112</v>
      </c>
    </row>
    <row r="889" spans="1:5" x14ac:dyDescent="0.2">
      <c r="A889" s="14" t="s">
        <v>452</v>
      </c>
      <c r="B889" s="14" t="s">
        <v>293</v>
      </c>
      <c r="C889" s="14" t="s">
        <v>453</v>
      </c>
      <c r="D889" s="32">
        <v>2017</v>
      </c>
      <c r="E889" s="34">
        <v>102</v>
      </c>
    </row>
    <row r="890" spans="1:5" x14ac:dyDescent="0.2">
      <c r="A890" s="14" t="s">
        <v>114</v>
      </c>
      <c r="B890" s="14" t="s">
        <v>61</v>
      </c>
      <c r="C890" s="14" t="s">
        <v>115</v>
      </c>
      <c r="D890" s="32">
        <v>2017</v>
      </c>
      <c r="E890" s="34">
        <v>25</v>
      </c>
    </row>
    <row r="891" spans="1:5" x14ac:dyDescent="0.2">
      <c r="A891" s="14" t="s">
        <v>235</v>
      </c>
      <c r="B891" s="14" t="s">
        <v>61</v>
      </c>
      <c r="C891" s="14" t="s">
        <v>236</v>
      </c>
      <c r="D891" s="32">
        <v>2017</v>
      </c>
      <c r="E891" s="34">
        <v>43</v>
      </c>
    </row>
    <row r="892" spans="1:5" x14ac:dyDescent="0.2">
      <c r="A892" s="14" t="s">
        <v>733</v>
      </c>
      <c r="B892" s="14" t="s">
        <v>293</v>
      </c>
      <c r="C892" s="14" t="s">
        <v>735</v>
      </c>
      <c r="D892" s="32">
        <v>2017</v>
      </c>
      <c r="E892" s="34">
        <v>169</v>
      </c>
    </row>
    <row r="893" spans="1:5" x14ac:dyDescent="0.2">
      <c r="A893" s="14" t="s">
        <v>630</v>
      </c>
      <c r="B893" s="14" t="s">
        <v>61</v>
      </c>
      <c r="C893" s="14" t="s">
        <v>631</v>
      </c>
      <c r="D893" s="32">
        <v>2017</v>
      </c>
      <c r="E893" s="34">
        <v>137</v>
      </c>
    </row>
    <row r="894" spans="1:5" x14ac:dyDescent="0.2">
      <c r="A894" s="14" t="s">
        <v>782</v>
      </c>
      <c r="B894" s="14" t="s">
        <v>55</v>
      </c>
      <c r="C894" s="14" t="s">
        <v>784</v>
      </c>
      <c r="D894" s="32">
        <v>2017</v>
      </c>
      <c r="E894" s="34">
        <v>175</v>
      </c>
    </row>
    <row r="895" spans="1:5" x14ac:dyDescent="0.2">
      <c r="A895" s="14" t="s">
        <v>128</v>
      </c>
      <c r="B895" s="14" t="s">
        <v>55</v>
      </c>
      <c r="C895" s="14" t="s">
        <v>129</v>
      </c>
      <c r="D895" s="32">
        <v>2017</v>
      </c>
      <c r="E895" s="34">
        <v>21</v>
      </c>
    </row>
    <row r="896" spans="1:5" x14ac:dyDescent="0.2">
      <c r="A896" s="14" t="s">
        <v>205</v>
      </c>
      <c r="B896" s="14" t="s">
        <v>61</v>
      </c>
      <c r="C896" s="14" t="s">
        <v>206</v>
      </c>
      <c r="D896" s="32">
        <v>2017</v>
      </c>
      <c r="E896" s="34">
        <v>38</v>
      </c>
    </row>
    <row r="897" spans="1:5" x14ac:dyDescent="0.2">
      <c r="A897" s="14" t="s">
        <v>354</v>
      </c>
      <c r="B897" s="14" t="s">
        <v>18</v>
      </c>
      <c r="C897" s="14" t="s">
        <v>355</v>
      </c>
      <c r="D897" s="32">
        <v>2017</v>
      </c>
      <c r="E897" s="34">
        <v>82</v>
      </c>
    </row>
    <row r="898" spans="1:5" x14ac:dyDescent="0.2">
      <c r="A898" s="14" t="s">
        <v>744</v>
      </c>
      <c r="B898" s="14" t="s">
        <v>398</v>
      </c>
      <c r="C898" s="14" t="s">
        <v>747</v>
      </c>
      <c r="D898" s="32">
        <v>2017</v>
      </c>
      <c r="E898" s="34">
        <v>166</v>
      </c>
    </row>
    <row r="899" spans="1:5" x14ac:dyDescent="0.2">
      <c r="A899" s="14" t="s">
        <v>176</v>
      </c>
      <c r="B899" s="14" t="s">
        <v>137</v>
      </c>
      <c r="C899" s="14" t="s">
        <v>177</v>
      </c>
      <c r="D899" s="32">
        <v>2017</v>
      </c>
      <c r="E899" s="34">
        <v>31</v>
      </c>
    </row>
    <row r="900" spans="1:5" x14ac:dyDescent="0.2">
      <c r="A900" s="14" t="s">
        <v>504</v>
      </c>
      <c r="B900" s="14" t="s">
        <v>137</v>
      </c>
      <c r="C900" s="14" t="s">
        <v>507</v>
      </c>
      <c r="D900" s="32">
        <v>2017</v>
      </c>
      <c r="E900" s="34">
        <v>114</v>
      </c>
    </row>
    <row r="901" spans="1:5" x14ac:dyDescent="0.2">
      <c r="A901" s="14" t="s">
        <v>553</v>
      </c>
      <c r="B901" s="14" t="s">
        <v>137</v>
      </c>
      <c r="C901" s="14" t="s">
        <v>554</v>
      </c>
      <c r="D901" s="32">
        <v>2017</v>
      </c>
      <c r="E901" s="34">
        <v>128</v>
      </c>
    </row>
    <row r="902" spans="1:5" x14ac:dyDescent="0.2">
      <c r="A902" s="14" t="s">
        <v>527</v>
      </c>
      <c r="B902" s="14" t="s">
        <v>55</v>
      </c>
      <c r="C902" s="14" t="s">
        <v>528</v>
      </c>
      <c r="D902" s="32">
        <v>2018</v>
      </c>
      <c r="E902" s="36">
        <v>118</v>
      </c>
    </row>
    <row r="903" spans="1:5" x14ac:dyDescent="0.2">
      <c r="A903" s="14" t="s">
        <v>539</v>
      </c>
      <c r="B903" s="14" t="s">
        <v>137</v>
      </c>
      <c r="C903" s="14" t="s">
        <v>540</v>
      </c>
      <c r="D903" s="32">
        <v>2018</v>
      </c>
      <c r="E903" s="36">
        <v>121</v>
      </c>
    </row>
    <row r="904" spans="1:5" x14ac:dyDescent="0.2">
      <c r="A904" s="14" t="s">
        <v>344</v>
      </c>
      <c r="B904" s="14" t="s">
        <v>18</v>
      </c>
      <c r="C904" s="14" t="s">
        <v>345</v>
      </c>
      <c r="D904" s="32">
        <v>2018</v>
      </c>
      <c r="E904" s="36">
        <v>75</v>
      </c>
    </row>
    <row r="905" spans="1:5" x14ac:dyDescent="0.2">
      <c r="A905" s="14" t="s">
        <v>207</v>
      </c>
      <c r="B905" s="14" t="s">
        <v>18</v>
      </c>
      <c r="C905" s="14" t="s">
        <v>208</v>
      </c>
      <c r="D905" s="32">
        <v>2018</v>
      </c>
      <c r="E905" s="36">
        <v>37</v>
      </c>
    </row>
    <row r="906" spans="1:5" x14ac:dyDescent="0.2">
      <c r="A906" s="14" t="s">
        <v>559</v>
      </c>
      <c r="B906" s="14" t="s">
        <v>398</v>
      </c>
      <c r="C906" s="14" t="s">
        <v>560</v>
      </c>
      <c r="D906" s="32">
        <v>2018</v>
      </c>
      <c r="E906" s="36">
        <v>128</v>
      </c>
    </row>
    <row r="907" spans="1:5" x14ac:dyDescent="0.2">
      <c r="A907" s="14" t="s">
        <v>259</v>
      </c>
      <c r="B907" s="14" t="s">
        <v>61</v>
      </c>
      <c r="C907" s="14" t="s">
        <v>260</v>
      </c>
      <c r="D907" s="32">
        <v>2018</v>
      </c>
      <c r="E907" s="36">
        <v>52</v>
      </c>
    </row>
    <row r="908" spans="1:5" x14ac:dyDescent="0.2">
      <c r="A908" s="14" t="s">
        <v>362</v>
      </c>
      <c r="B908" s="14" t="s">
        <v>293</v>
      </c>
      <c r="C908" s="14" t="s">
        <v>364</v>
      </c>
      <c r="D908" s="32">
        <v>2018</v>
      </c>
      <c r="E908" s="36">
        <v>80</v>
      </c>
    </row>
    <row r="909" spans="1:5" x14ac:dyDescent="0.2">
      <c r="A909" s="14" t="s">
        <v>123</v>
      </c>
      <c r="B909" s="14" t="s">
        <v>55</v>
      </c>
      <c r="C909" s="14" t="s">
        <v>124</v>
      </c>
      <c r="D909" s="32">
        <v>2018</v>
      </c>
      <c r="E909" s="36">
        <v>19</v>
      </c>
    </row>
    <row r="910" spans="1:5" x14ac:dyDescent="0.2">
      <c r="A910" s="14" t="s">
        <v>99</v>
      </c>
      <c r="B910" s="14" t="s">
        <v>18</v>
      </c>
      <c r="C910" s="14" t="s">
        <v>100</v>
      </c>
      <c r="D910" s="32">
        <v>2018</v>
      </c>
      <c r="E910" s="36">
        <v>11</v>
      </c>
    </row>
    <row r="911" spans="1:5" x14ac:dyDescent="0.2">
      <c r="A911" s="14" t="s">
        <v>722</v>
      </c>
      <c r="B911" s="14" t="s">
        <v>293</v>
      </c>
      <c r="C911" s="14" t="s">
        <v>723</v>
      </c>
      <c r="D911" s="32">
        <v>2018</v>
      </c>
      <c r="E911" s="36">
        <v>163</v>
      </c>
    </row>
    <row r="912" spans="1:5" x14ac:dyDescent="0.2">
      <c r="A912" s="14" t="s">
        <v>704</v>
      </c>
      <c r="B912" s="14" t="s">
        <v>137</v>
      </c>
      <c r="C912" s="14" t="s">
        <v>705</v>
      </c>
      <c r="D912" s="32">
        <v>2018</v>
      </c>
      <c r="E912" s="36">
        <v>159</v>
      </c>
    </row>
    <row r="913" spans="1:5" x14ac:dyDescent="0.2">
      <c r="A913" s="14" t="s">
        <v>62</v>
      </c>
      <c r="B913" s="14" t="s">
        <v>18</v>
      </c>
      <c r="C913" s="14" t="s">
        <v>63</v>
      </c>
      <c r="D913" s="32">
        <v>2018</v>
      </c>
      <c r="E913" s="36">
        <v>7</v>
      </c>
    </row>
    <row r="914" spans="1:5" x14ac:dyDescent="0.2">
      <c r="A914" s="14" t="s">
        <v>382</v>
      </c>
      <c r="B914" s="14" t="s">
        <v>137</v>
      </c>
      <c r="C914" s="14" t="s">
        <v>383</v>
      </c>
      <c r="D914" s="32">
        <v>2018</v>
      </c>
      <c r="E914" s="36">
        <v>84</v>
      </c>
    </row>
    <row r="915" spans="1:5" x14ac:dyDescent="0.2">
      <c r="A915" s="14" t="s">
        <v>221</v>
      </c>
      <c r="B915" s="14" t="s">
        <v>137</v>
      </c>
      <c r="C915" s="14" t="s">
        <v>222</v>
      </c>
      <c r="D915" s="32">
        <v>2018</v>
      </c>
      <c r="E915" s="36">
        <v>41</v>
      </c>
    </row>
    <row r="916" spans="1:5" x14ac:dyDescent="0.2">
      <c r="A916" s="14" t="s">
        <v>642</v>
      </c>
      <c r="B916" s="14" t="s">
        <v>55</v>
      </c>
      <c r="C916" s="14" t="s">
        <v>643</v>
      </c>
      <c r="D916" s="32">
        <v>2018</v>
      </c>
      <c r="E916" s="36">
        <v>146</v>
      </c>
    </row>
    <row r="917" spans="1:5" x14ac:dyDescent="0.2">
      <c r="A917" s="14" t="s">
        <v>497</v>
      </c>
      <c r="B917" s="14" t="s">
        <v>18</v>
      </c>
      <c r="C917" s="14" t="s">
        <v>498</v>
      </c>
      <c r="D917" s="32">
        <v>2018</v>
      </c>
      <c r="E917" s="36">
        <v>111</v>
      </c>
    </row>
    <row r="918" spans="1:5" x14ac:dyDescent="0.2">
      <c r="A918" s="14" t="s">
        <v>740</v>
      </c>
      <c r="B918" s="14" t="s">
        <v>398</v>
      </c>
      <c r="C918" s="14" t="s">
        <v>741</v>
      </c>
      <c r="D918" s="32">
        <v>2018</v>
      </c>
      <c r="E918" s="36">
        <v>166</v>
      </c>
    </row>
    <row r="919" spans="1:5" x14ac:dyDescent="0.2">
      <c r="A919" s="14" t="s">
        <v>294</v>
      </c>
      <c r="B919" s="14" t="s">
        <v>18</v>
      </c>
      <c r="C919" s="14" t="s">
        <v>295</v>
      </c>
      <c r="D919" s="32">
        <v>2018</v>
      </c>
      <c r="E919" s="36">
        <v>62</v>
      </c>
    </row>
    <row r="920" spans="1:5" x14ac:dyDescent="0.2">
      <c r="A920" s="14" t="s">
        <v>684</v>
      </c>
      <c r="B920" s="14" t="s">
        <v>293</v>
      </c>
      <c r="C920" s="14" t="s">
        <v>685</v>
      </c>
      <c r="D920" s="32">
        <v>2018</v>
      </c>
      <c r="E920" s="36">
        <v>155</v>
      </c>
    </row>
    <row r="921" spans="1:5" x14ac:dyDescent="0.2">
      <c r="A921" s="14" t="s">
        <v>243</v>
      </c>
      <c r="B921" s="14" t="s">
        <v>61</v>
      </c>
      <c r="C921" s="14" t="s">
        <v>244</v>
      </c>
      <c r="D921" s="32">
        <v>2018</v>
      </c>
      <c r="E921" s="36">
        <v>47</v>
      </c>
    </row>
    <row r="922" spans="1:5" x14ac:dyDescent="0.2">
      <c r="A922" s="14" t="s">
        <v>492</v>
      </c>
      <c r="B922" s="14" t="s">
        <v>61</v>
      </c>
      <c r="C922" s="14" t="s">
        <v>493</v>
      </c>
      <c r="D922" s="32">
        <v>2018</v>
      </c>
      <c r="E922" s="36">
        <v>110</v>
      </c>
    </row>
    <row r="923" spans="1:5" x14ac:dyDescent="0.2">
      <c r="A923" s="14" t="s">
        <v>457</v>
      </c>
      <c r="B923" s="14" t="s">
        <v>61</v>
      </c>
      <c r="C923" s="14" t="s">
        <v>458</v>
      </c>
      <c r="D923" s="32">
        <v>2018</v>
      </c>
      <c r="E923" s="36">
        <v>102</v>
      </c>
    </row>
    <row r="924" spans="1:5" x14ac:dyDescent="0.2">
      <c r="A924" s="14" t="s">
        <v>673</v>
      </c>
      <c r="B924" s="14" t="s">
        <v>55</v>
      </c>
      <c r="C924" s="14" t="s">
        <v>675</v>
      </c>
      <c r="D924" s="32">
        <v>2018</v>
      </c>
      <c r="E924" s="36">
        <v>153</v>
      </c>
    </row>
    <row r="925" spans="1:5" x14ac:dyDescent="0.2">
      <c r="A925" s="14" t="s">
        <v>421</v>
      </c>
      <c r="B925" s="14" t="s">
        <v>55</v>
      </c>
      <c r="C925" s="14" t="s">
        <v>422</v>
      </c>
      <c r="D925" s="32">
        <v>2018</v>
      </c>
      <c r="E925" s="36">
        <v>94</v>
      </c>
    </row>
    <row r="926" spans="1:5" x14ac:dyDescent="0.2">
      <c r="A926" s="14" t="s">
        <v>247</v>
      </c>
      <c r="B926" s="14" t="s">
        <v>137</v>
      </c>
      <c r="C926" s="14" t="s">
        <v>248</v>
      </c>
      <c r="D926" s="32">
        <v>2018</v>
      </c>
      <c r="E926" s="36">
        <v>48</v>
      </c>
    </row>
    <row r="927" spans="1:5" x14ac:dyDescent="0.2">
      <c r="A927" s="14" t="s">
        <v>500</v>
      </c>
      <c r="B927" s="14" t="s">
        <v>137</v>
      </c>
      <c r="C927" s="14" t="s">
        <v>501</v>
      </c>
      <c r="D927" s="32">
        <v>2018</v>
      </c>
      <c r="E927" s="36">
        <v>112</v>
      </c>
    </row>
    <row r="928" spans="1:5" x14ac:dyDescent="0.2">
      <c r="A928" s="14" t="s">
        <v>109</v>
      </c>
      <c r="B928" s="14" t="s">
        <v>61</v>
      </c>
      <c r="C928" s="14" t="s">
        <v>110</v>
      </c>
      <c r="D928" s="32">
        <v>2018</v>
      </c>
      <c r="E928" s="36">
        <v>18</v>
      </c>
    </row>
    <row r="929" spans="1:5" x14ac:dyDescent="0.2">
      <c r="A929" s="14" t="s">
        <v>43</v>
      </c>
      <c r="B929" s="14" t="s">
        <v>18</v>
      </c>
      <c r="C929" s="14" t="s">
        <v>44</v>
      </c>
      <c r="D929" s="32">
        <v>2018</v>
      </c>
      <c r="E929" s="36">
        <v>5</v>
      </c>
    </row>
    <row r="930" spans="1:5" x14ac:dyDescent="0.2">
      <c r="A930" s="14" t="s">
        <v>210</v>
      </c>
      <c r="B930" s="14" t="s">
        <v>61</v>
      </c>
      <c r="C930" s="14" t="s">
        <v>211</v>
      </c>
      <c r="D930" s="32">
        <v>2018</v>
      </c>
      <c r="E930" s="36">
        <v>38</v>
      </c>
    </row>
    <row r="931" spans="1:5" x14ac:dyDescent="0.2">
      <c r="A931" s="14" t="s">
        <v>787</v>
      </c>
      <c r="B931" s="14" t="s">
        <v>55</v>
      </c>
      <c r="C931" s="14" t="s">
        <v>788</v>
      </c>
      <c r="D931" s="32">
        <v>2018</v>
      </c>
      <c r="E931" s="36">
        <v>176</v>
      </c>
    </row>
    <row r="932" spans="1:5" x14ac:dyDescent="0.2">
      <c r="A932" s="14" t="s">
        <v>373</v>
      </c>
      <c r="B932" s="14" t="s">
        <v>137</v>
      </c>
      <c r="C932" s="14" t="s">
        <v>374</v>
      </c>
      <c r="D932" s="32">
        <v>2018</v>
      </c>
      <c r="E932" s="36">
        <v>82</v>
      </c>
    </row>
    <row r="933" spans="1:5" x14ac:dyDescent="0.2">
      <c r="A933" s="14" t="s">
        <v>563</v>
      </c>
      <c r="B933" s="14" t="s">
        <v>137</v>
      </c>
      <c r="C933" s="14" t="s">
        <v>566</v>
      </c>
      <c r="D933" s="32">
        <v>2018</v>
      </c>
      <c r="E933" s="36">
        <v>129</v>
      </c>
    </row>
    <row r="934" spans="1:5" x14ac:dyDescent="0.2">
      <c r="A934" s="14" t="s">
        <v>679</v>
      </c>
      <c r="B934" s="14" t="s">
        <v>137</v>
      </c>
      <c r="C934" s="14" t="s">
        <v>680</v>
      </c>
      <c r="D934" s="32">
        <v>2018</v>
      </c>
      <c r="E934" s="36">
        <v>154</v>
      </c>
    </row>
    <row r="935" spans="1:5" x14ac:dyDescent="0.2">
      <c r="A935" s="14" t="s">
        <v>509</v>
      </c>
      <c r="B935" s="14" t="s">
        <v>137</v>
      </c>
      <c r="C935" s="14" t="s">
        <v>510</v>
      </c>
      <c r="D935" s="32">
        <v>2018</v>
      </c>
      <c r="E935" s="36">
        <v>114</v>
      </c>
    </row>
    <row r="936" spans="1:5" x14ac:dyDescent="0.2">
      <c r="A936" s="14" t="s">
        <v>569</v>
      </c>
      <c r="B936" s="14" t="s">
        <v>61</v>
      </c>
      <c r="C936" s="14" t="s">
        <v>570</v>
      </c>
      <c r="D936" s="32">
        <v>2018</v>
      </c>
      <c r="E936" s="36">
        <v>130</v>
      </c>
    </row>
    <row r="937" spans="1:5" x14ac:dyDescent="0.2">
      <c r="A937" s="14" t="s">
        <v>250</v>
      </c>
      <c r="B937" s="14" t="s">
        <v>137</v>
      </c>
      <c r="C937" s="14" t="s">
        <v>251</v>
      </c>
      <c r="D937" s="32">
        <v>2018</v>
      </c>
      <c r="E937" s="36">
        <v>49</v>
      </c>
    </row>
    <row r="938" spans="1:5" x14ac:dyDescent="0.2">
      <c r="A938" s="14" t="s">
        <v>144</v>
      </c>
      <c r="B938" s="14" t="s">
        <v>137</v>
      </c>
      <c r="C938" s="14" t="s">
        <v>145</v>
      </c>
      <c r="D938" s="32">
        <v>2018</v>
      </c>
      <c r="E938" s="36">
        <v>29</v>
      </c>
    </row>
    <row r="939" spans="1:5" x14ac:dyDescent="0.2">
      <c r="A939" s="14" t="s">
        <v>68</v>
      </c>
      <c r="B939" s="14" t="s">
        <v>61</v>
      </c>
      <c r="C939" s="14" t="s">
        <v>69</v>
      </c>
      <c r="D939" s="32">
        <v>2018</v>
      </c>
      <c r="E939" s="36">
        <v>10</v>
      </c>
    </row>
    <row r="940" spans="1:5" x14ac:dyDescent="0.2">
      <c r="A940" s="14" t="s">
        <v>350</v>
      </c>
      <c r="B940" s="14" t="s">
        <v>18</v>
      </c>
      <c r="C940" s="14" t="s">
        <v>351</v>
      </c>
      <c r="D940" s="32">
        <v>2018</v>
      </c>
      <c r="E940" s="36">
        <v>77</v>
      </c>
    </row>
    <row r="941" spans="1:5" x14ac:dyDescent="0.2">
      <c r="A941" s="14" t="s">
        <v>773</v>
      </c>
      <c r="B941" s="14" t="s">
        <v>61</v>
      </c>
      <c r="C941" s="14" t="s">
        <v>774</v>
      </c>
      <c r="D941" s="32">
        <v>2018</v>
      </c>
      <c r="E941" s="36">
        <v>172</v>
      </c>
    </row>
    <row r="942" spans="1:5" x14ac:dyDescent="0.2">
      <c r="A942" s="14" t="s">
        <v>158</v>
      </c>
      <c r="B942" s="14" t="s">
        <v>18</v>
      </c>
      <c r="C942" s="14" t="s">
        <v>159</v>
      </c>
      <c r="D942" s="32">
        <v>2018</v>
      </c>
      <c r="E942" s="36">
        <v>25</v>
      </c>
    </row>
    <row r="943" spans="1:5" x14ac:dyDescent="0.2">
      <c r="A943" s="14" t="s">
        <v>201</v>
      </c>
      <c r="B943" s="14" t="s">
        <v>18</v>
      </c>
      <c r="C943" s="14" t="s">
        <v>202</v>
      </c>
      <c r="D943" s="32">
        <v>2018</v>
      </c>
      <c r="E943" s="36">
        <v>34</v>
      </c>
    </row>
    <row r="944" spans="1:5" x14ac:dyDescent="0.2">
      <c r="A944" s="14" t="s">
        <v>81</v>
      </c>
      <c r="B944" s="14" t="s">
        <v>18</v>
      </c>
      <c r="C944" s="14" t="s">
        <v>82</v>
      </c>
      <c r="D944" s="32">
        <v>2018</v>
      </c>
      <c r="E944" s="36">
        <v>15</v>
      </c>
    </row>
    <row r="945" spans="1:5" x14ac:dyDescent="0.2">
      <c r="A945" s="14" t="s">
        <v>775</v>
      </c>
      <c r="B945" s="14" t="s">
        <v>137</v>
      </c>
      <c r="C945" s="14" t="s">
        <v>776</v>
      </c>
      <c r="D945" s="32">
        <v>2018</v>
      </c>
      <c r="E945" s="36">
        <v>173</v>
      </c>
    </row>
    <row r="946" spans="1:5" x14ac:dyDescent="0.2">
      <c r="A946" s="14" t="s">
        <v>37</v>
      </c>
      <c r="B946" s="14" t="s">
        <v>18</v>
      </c>
      <c r="C946" s="14" t="s">
        <v>38</v>
      </c>
      <c r="D946" s="32">
        <v>2018</v>
      </c>
      <c r="E946" s="36">
        <v>9</v>
      </c>
    </row>
    <row r="947" spans="1:5" x14ac:dyDescent="0.2">
      <c r="A947" s="14" t="s">
        <v>282</v>
      </c>
      <c r="B947" s="14" t="s">
        <v>61</v>
      </c>
      <c r="C947" s="14" t="s">
        <v>283</v>
      </c>
      <c r="D947" s="32">
        <v>2018</v>
      </c>
      <c r="E947" s="36">
        <v>59</v>
      </c>
    </row>
    <row r="948" spans="1:5" x14ac:dyDescent="0.2">
      <c r="A948" s="14" t="s">
        <v>596</v>
      </c>
      <c r="B948" s="14" t="s">
        <v>398</v>
      </c>
      <c r="C948" s="14" t="s">
        <v>597</v>
      </c>
      <c r="D948" s="32">
        <v>2018</v>
      </c>
      <c r="E948" s="36">
        <v>136</v>
      </c>
    </row>
    <row r="949" spans="1:5" x14ac:dyDescent="0.2">
      <c r="A949" s="14" t="s">
        <v>415</v>
      </c>
      <c r="B949" s="14" t="s">
        <v>61</v>
      </c>
      <c r="C949" s="14" t="s">
        <v>416</v>
      </c>
      <c r="D949" s="32">
        <v>2018</v>
      </c>
      <c r="E949" s="36">
        <v>92</v>
      </c>
    </row>
    <row r="950" spans="1:5" x14ac:dyDescent="0.2">
      <c r="A950" s="14" t="s">
        <v>710</v>
      </c>
      <c r="B950" s="14" t="s">
        <v>398</v>
      </c>
      <c r="C950" s="14" t="s">
        <v>711</v>
      </c>
      <c r="D950" s="32">
        <v>2018</v>
      </c>
      <c r="E950" s="36">
        <v>161</v>
      </c>
    </row>
    <row r="951" spans="1:5" x14ac:dyDescent="0.2">
      <c r="A951" s="14" t="s">
        <v>800</v>
      </c>
      <c r="B951" s="14" t="s">
        <v>137</v>
      </c>
      <c r="C951" s="14" t="s">
        <v>801</v>
      </c>
      <c r="D951" s="32">
        <v>2018</v>
      </c>
      <c r="E951" s="36">
        <v>179</v>
      </c>
    </row>
    <row r="952" spans="1:5" x14ac:dyDescent="0.2">
      <c r="A952" s="14" t="s">
        <v>164</v>
      </c>
      <c r="B952" s="14" t="s">
        <v>18</v>
      </c>
      <c r="C952" s="14" t="s">
        <v>165</v>
      </c>
      <c r="D952" s="32">
        <v>2018</v>
      </c>
      <c r="E952" s="36">
        <v>31</v>
      </c>
    </row>
    <row r="953" spans="1:5" x14ac:dyDescent="0.2">
      <c r="A953" s="14" t="s">
        <v>72</v>
      </c>
      <c r="B953" s="14" t="s">
        <v>18</v>
      </c>
      <c r="C953" s="14" t="s">
        <v>73</v>
      </c>
      <c r="D953" s="32">
        <v>2018</v>
      </c>
      <c r="E953" s="36">
        <v>12</v>
      </c>
    </row>
    <row r="954" spans="1:5" x14ac:dyDescent="0.2">
      <c r="A954" s="14" t="s">
        <v>660</v>
      </c>
      <c r="B954" s="14" t="s">
        <v>137</v>
      </c>
      <c r="C954" s="14" t="s">
        <v>661</v>
      </c>
      <c r="D954" s="32">
        <v>2018</v>
      </c>
      <c r="E954" s="36">
        <v>150</v>
      </c>
    </row>
    <row r="955" spans="1:5" x14ac:dyDescent="0.2">
      <c r="A955" s="14" t="s">
        <v>19</v>
      </c>
      <c r="B955" s="14" t="s">
        <v>18</v>
      </c>
      <c r="C955" s="14" t="s">
        <v>20</v>
      </c>
      <c r="D955" s="32">
        <v>2018</v>
      </c>
      <c r="E955" s="36">
        <v>4</v>
      </c>
    </row>
    <row r="956" spans="1:5" x14ac:dyDescent="0.2">
      <c r="A956" s="14" t="s">
        <v>274</v>
      </c>
      <c r="B956" s="14" t="s">
        <v>55</v>
      </c>
      <c r="C956" s="14" t="s">
        <v>275</v>
      </c>
      <c r="D956" s="32">
        <v>2018</v>
      </c>
      <c r="E956" s="36">
        <v>57</v>
      </c>
    </row>
    <row r="957" spans="1:5" x14ac:dyDescent="0.2">
      <c r="A957" s="14" t="s">
        <v>182</v>
      </c>
      <c r="B957" s="14" t="s">
        <v>18</v>
      </c>
      <c r="C957" s="14" t="s">
        <v>183</v>
      </c>
      <c r="D957" s="32">
        <v>2018</v>
      </c>
      <c r="E957" s="36">
        <v>33</v>
      </c>
    </row>
    <row r="958" spans="1:5" x14ac:dyDescent="0.2">
      <c r="A958" s="14" t="s">
        <v>483</v>
      </c>
      <c r="B958" s="14" t="s">
        <v>137</v>
      </c>
      <c r="C958" s="14" t="s">
        <v>484</v>
      </c>
      <c r="D958" s="32">
        <v>2018</v>
      </c>
      <c r="E958" s="36">
        <v>108</v>
      </c>
    </row>
    <row r="959" spans="1:5" x14ac:dyDescent="0.2">
      <c r="A959" s="14" t="s">
        <v>217</v>
      </c>
      <c r="B959" s="14" t="s">
        <v>18</v>
      </c>
      <c r="C959" s="14" t="s">
        <v>218</v>
      </c>
      <c r="D959" s="32">
        <v>2018</v>
      </c>
      <c r="E959" s="36">
        <v>40</v>
      </c>
    </row>
    <row r="960" spans="1:5" x14ac:dyDescent="0.2">
      <c r="A960" s="14" t="s">
        <v>290</v>
      </c>
      <c r="B960" s="14" t="s">
        <v>293</v>
      </c>
      <c r="C960" s="14" t="s">
        <v>291</v>
      </c>
      <c r="D960" s="32">
        <v>2018</v>
      </c>
      <c r="E960" s="36">
        <v>61</v>
      </c>
    </row>
    <row r="961" spans="1:5" x14ac:dyDescent="0.2">
      <c r="A961" s="14" t="s">
        <v>154</v>
      </c>
      <c r="B961" s="14" t="s">
        <v>137</v>
      </c>
      <c r="C961" s="14" t="s">
        <v>155</v>
      </c>
      <c r="D961" s="32">
        <v>2018</v>
      </c>
      <c r="E961" s="36">
        <v>23</v>
      </c>
    </row>
    <row r="962" spans="1:5" x14ac:dyDescent="0.2">
      <c r="A962" s="14" t="s">
        <v>466</v>
      </c>
      <c r="B962" s="14" t="s">
        <v>137</v>
      </c>
      <c r="C962" s="14" t="s">
        <v>467</v>
      </c>
      <c r="D962" s="32">
        <v>2018</v>
      </c>
      <c r="E962" s="36">
        <v>104</v>
      </c>
    </row>
    <row r="963" spans="1:5" x14ac:dyDescent="0.2">
      <c r="A963" s="14" t="s">
        <v>541</v>
      </c>
      <c r="B963" s="14" t="s">
        <v>137</v>
      </c>
      <c r="C963" s="14" t="s">
        <v>542</v>
      </c>
      <c r="D963" s="32">
        <v>2018</v>
      </c>
      <c r="E963" s="36">
        <v>122</v>
      </c>
    </row>
    <row r="964" spans="1:5" x14ac:dyDescent="0.2">
      <c r="A964" s="14" t="s">
        <v>377</v>
      </c>
      <c r="B964" s="14" t="s">
        <v>137</v>
      </c>
      <c r="C964" s="14" t="s">
        <v>378</v>
      </c>
      <c r="D964" s="32">
        <v>2018</v>
      </c>
      <c r="E964" s="36">
        <v>83</v>
      </c>
    </row>
    <row r="965" spans="1:5" x14ac:dyDescent="0.2">
      <c r="A965" s="14" t="s">
        <v>767</v>
      </c>
      <c r="B965" s="14" t="s">
        <v>137</v>
      </c>
      <c r="C965" s="14" t="s">
        <v>768</v>
      </c>
      <c r="D965" s="32">
        <v>2018</v>
      </c>
      <c r="E965" s="36">
        <v>171</v>
      </c>
    </row>
    <row r="966" spans="1:5" x14ac:dyDescent="0.2">
      <c r="A966" s="14" t="s">
        <v>340</v>
      </c>
      <c r="B966" s="14" t="s">
        <v>18</v>
      </c>
      <c r="C966" s="14" t="s">
        <v>341</v>
      </c>
      <c r="D966" s="32">
        <v>2018</v>
      </c>
      <c r="E966" s="36">
        <v>74</v>
      </c>
    </row>
    <row r="967" spans="1:5" x14ac:dyDescent="0.2">
      <c r="A967" s="14" t="s">
        <v>517</v>
      </c>
      <c r="B967" s="14" t="s">
        <v>61</v>
      </c>
      <c r="C967" s="14" t="s">
        <v>518</v>
      </c>
      <c r="D967" s="32">
        <v>2018</v>
      </c>
      <c r="E967" s="36">
        <v>116</v>
      </c>
    </row>
    <row r="968" spans="1:5" x14ac:dyDescent="0.2">
      <c r="A968" s="14" t="s">
        <v>268</v>
      </c>
      <c r="B968" s="14" t="s">
        <v>61</v>
      </c>
      <c r="C968" s="14" t="s">
        <v>269</v>
      </c>
      <c r="D968" s="32">
        <v>2018</v>
      </c>
      <c r="E968" s="36">
        <v>55</v>
      </c>
    </row>
    <row r="969" spans="1:5" x14ac:dyDescent="0.2">
      <c r="A969" s="14" t="s">
        <v>327</v>
      </c>
      <c r="B969" s="14" t="s">
        <v>55</v>
      </c>
      <c r="C969" s="14" t="s">
        <v>328</v>
      </c>
      <c r="D969" s="32">
        <v>2018</v>
      </c>
      <c r="E969" s="36">
        <v>70</v>
      </c>
    </row>
    <row r="970" spans="1:5" x14ac:dyDescent="0.2">
      <c r="A970" s="14" t="s">
        <v>622</v>
      </c>
      <c r="B970" s="14" t="s">
        <v>61</v>
      </c>
      <c r="C970" s="14" t="s">
        <v>623</v>
      </c>
      <c r="D970" s="32">
        <v>2018</v>
      </c>
      <c r="E970" s="36">
        <v>141</v>
      </c>
    </row>
    <row r="971" spans="1:5" x14ac:dyDescent="0.2">
      <c r="A971" s="14" t="s">
        <v>321</v>
      </c>
      <c r="B971" s="14" t="s">
        <v>18</v>
      </c>
      <c r="C971" s="14" t="s">
        <v>322</v>
      </c>
      <c r="D971" s="32">
        <v>2018</v>
      </c>
      <c r="E971" s="36">
        <v>69</v>
      </c>
    </row>
    <row r="972" spans="1:5" x14ac:dyDescent="0.2">
      <c r="A972" s="14" t="s">
        <v>286</v>
      </c>
      <c r="B972" s="14" t="s">
        <v>61</v>
      </c>
      <c r="C972" s="14" t="s">
        <v>287</v>
      </c>
      <c r="D972" s="32">
        <v>2018</v>
      </c>
      <c r="E972" s="36">
        <v>60</v>
      </c>
    </row>
    <row r="973" spans="1:5" x14ac:dyDescent="0.2">
      <c r="A973" s="14" t="s">
        <v>336</v>
      </c>
      <c r="B973" s="14" t="s">
        <v>18</v>
      </c>
      <c r="C973" s="14" t="s">
        <v>337</v>
      </c>
      <c r="D973" s="32">
        <v>2018</v>
      </c>
      <c r="E973" s="36">
        <v>73</v>
      </c>
    </row>
    <row r="974" spans="1:5" x14ac:dyDescent="0.2">
      <c r="A974" s="14" t="s">
        <v>547</v>
      </c>
      <c r="B974" s="14" t="s">
        <v>55</v>
      </c>
      <c r="C974" s="14" t="s">
        <v>548</v>
      </c>
      <c r="D974" s="32">
        <v>2018</v>
      </c>
      <c r="E974" s="36">
        <v>124</v>
      </c>
    </row>
    <row r="975" spans="1:5" x14ac:dyDescent="0.2">
      <c r="A975" s="14" t="s">
        <v>608</v>
      </c>
      <c r="B975" s="14" t="s">
        <v>55</v>
      </c>
      <c r="C975" s="14" t="s">
        <v>609</v>
      </c>
      <c r="D975" s="32">
        <v>2018</v>
      </c>
      <c r="E975" s="36">
        <v>138</v>
      </c>
    </row>
    <row r="976" spans="1:5" x14ac:dyDescent="0.2">
      <c r="A976" s="14" t="s">
        <v>93</v>
      </c>
      <c r="B976" s="14" t="s">
        <v>18</v>
      </c>
      <c r="C976" s="14" t="s">
        <v>94</v>
      </c>
      <c r="D976" s="32">
        <v>2018</v>
      </c>
      <c r="E976" s="36">
        <v>16</v>
      </c>
    </row>
    <row r="977" spans="1:5" x14ac:dyDescent="0.2">
      <c r="A977" s="14" t="s">
        <v>728</v>
      </c>
      <c r="B977" s="14" t="s">
        <v>398</v>
      </c>
      <c r="C977" s="14" t="s">
        <v>729</v>
      </c>
      <c r="D977" s="32">
        <v>2018</v>
      </c>
      <c r="E977" s="36">
        <v>164</v>
      </c>
    </row>
    <row r="978" spans="1:5" x14ac:dyDescent="0.2">
      <c r="A978" s="14" t="s">
        <v>706</v>
      </c>
      <c r="B978" s="14" t="s">
        <v>398</v>
      </c>
      <c r="C978" s="14" t="s">
        <v>707</v>
      </c>
      <c r="D978" s="32">
        <v>2018</v>
      </c>
      <c r="E978" s="36">
        <v>160</v>
      </c>
    </row>
    <row r="979" spans="1:5" x14ac:dyDescent="0.2">
      <c r="A979" s="14" t="s">
        <v>87</v>
      </c>
      <c r="B979" s="14" t="s">
        <v>18</v>
      </c>
      <c r="C979" s="14" t="s">
        <v>88</v>
      </c>
      <c r="D979" s="32">
        <v>2018</v>
      </c>
      <c r="E979" s="36">
        <v>13</v>
      </c>
    </row>
    <row r="980" spans="1:5" x14ac:dyDescent="0.2">
      <c r="A980" s="14" t="s">
        <v>393</v>
      </c>
      <c r="B980" s="14" t="s">
        <v>398</v>
      </c>
      <c r="C980" s="14" t="s">
        <v>394</v>
      </c>
      <c r="D980" s="32">
        <v>2018</v>
      </c>
      <c r="E980" s="36">
        <v>87</v>
      </c>
    </row>
    <row r="981" spans="1:5" x14ac:dyDescent="0.2">
      <c r="A981" s="14" t="s">
        <v>239</v>
      </c>
      <c r="B981" s="14" t="s">
        <v>18</v>
      </c>
      <c r="C981" s="14" t="s">
        <v>240</v>
      </c>
      <c r="D981" s="32">
        <v>2018</v>
      </c>
      <c r="E981" s="36">
        <v>46</v>
      </c>
    </row>
    <row r="982" spans="1:5" x14ac:dyDescent="0.2">
      <c r="A982" s="14" t="s">
        <v>56</v>
      </c>
      <c r="B982" s="14" t="s">
        <v>61</v>
      </c>
      <c r="C982" s="14" t="s">
        <v>57</v>
      </c>
      <c r="D982" s="32">
        <v>2018</v>
      </c>
      <c r="E982" s="36">
        <v>6</v>
      </c>
    </row>
    <row r="983" spans="1:5" x14ac:dyDescent="0.2">
      <c r="A983" s="14" t="s">
        <v>576</v>
      </c>
      <c r="B983" s="14" t="s">
        <v>398</v>
      </c>
      <c r="C983" s="14" t="s">
        <v>577</v>
      </c>
      <c r="D983" s="32">
        <v>2018</v>
      </c>
      <c r="E983" s="36">
        <v>132</v>
      </c>
    </row>
    <row r="984" spans="1:5" x14ac:dyDescent="0.2">
      <c r="A984" s="14" t="s">
        <v>310</v>
      </c>
      <c r="B984" s="14" t="s">
        <v>55</v>
      </c>
      <c r="C984" s="14" t="s">
        <v>312</v>
      </c>
      <c r="D984" s="32">
        <v>2018</v>
      </c>
      <c r="E984" s="36">
        <v>67</v>
      </c>
    </row>
    <row r="985" spans="1:5" x14ac:dyDescent="0.2">
      <c r="A985" s="14" t="s">
        <v>699</v>
      </c>
      <c r="B985" s="14" t="s">
        <v>293</v>
      </c>
      <c r="C985" s="14" t="s">
        <v>700</v>
      </c>
      <c r="D985" s="32">
        <v>2018</v>
      </c>
      <c r="E985" s="36">
        <v>158</v>
      </c>
    </row>
    <row r="986" spans="1:5" x14ac:dyDescent="0.2">
      <c r="A986" s="14" t="s">
        <v>429</v>
      </c>
      <c r="B986" s="14" t="s">
        <v>137</v>
      </c>
      <c r="C986" s="14" t="s">
        <v>430</v>
      </c>
      <c r="D986" s="32">
        <v>2018</v>
      </c>
      <c r="E986" s="36">
        <v>96</v>
      </c>
    </row>
    <row r="987" spans="1:5" x14ac:dyDescent="0.2">
      <c r="A987" s="14" t="s">
        <v>438</v>
      </c>
      <c r="B987" s="14" t="s">
        <v>293</v>
      </c>
      <c r="C987" s="14" t="s">
        <v>439</v>
      </c>
      <c r="D987" s="32">
        <v>2018</v>
      </c>
      <c r="E987" s="36">
        <v>98</v>
      </c>
    </row>
    <row r="988" spans="1:5" x14ac:dyDescent="0.2">
      <c r="A988" s="14" t="s">
        <v>624</v>
      </c>
      <c r="B988" s="14" t="s">
        <v>55</v>
      </c>
      <c r="C988" s="14" t="s">
        <v>625</v>
      </c>
      <c r="D988" s="32">
        <v>2018</v>
      </c>
      <c r="E988" s="36">
        <v>142</v>
      </c>
    </row>
    <row r="989" spans="1:5" x14ac:dyDescent="0.2">
      <c r="A989" s="14" t="s">
        <v>227</v>
      </c>
      <c r="B989" s="14" t="s">
        <v>55</v>
      </c>
      <c r="C989" s="14" t="s">
        <v>228</v>
      </c>
      <c r="D989" s="32">
        <v>2018</v>
      </c>
      <c r="E989" s="36">
        <v>43</v>
      </c>
    </row>
    <row r="990" spans="1:5" x14ac:dyDescent="0.2">
      <c r="A990" s="14" t="s">
        <v>471</v>
      </c>
      <c r="B990" s="14" t="s">
        <v>398</v>
      </c>
      <c r="C990" s="14" t="s">
        <v>472</v>
      </c>
      <c r="D990" s="32">
        <v>2018</v>
      </c>
      <c r="E990" s="36">
        <v>105</v>
      </c>
    </row>
    <row r="991" spans="1:5" x14ac:dyDescent="0.2">
      <c r="A991" s="14" t="s">
        <v>762</v>
      </c>
      <c r="B991" s="14" t="s">
        <v>55</v>
      </c>
      <c r="C991" s="14" t="s">
        <v>763</v>
      </c>
      <c r="D991" s="32">
        <v>2018</v>
      </c>
      <c r="E991" s="36">
        <v>170</v>
      </c>
    </row>
    <row r="992" spans="1:5" x14ac:dyDescent="0.2">
      <c r="A992" s="14" t="s">
        <v>446</v>
      </c>
      <c r="B992" s="14" t="s">
        <v>398</v>
      </c>
      <c r="C992" s="14" t="s">
        <v>447</v>
      </c>
      <c r="D992" s="32">
        <v>2018</v>
      </c>
      <c r="E992" s="36">
        <v>100</v>
      </c>
    </row>
    <row r="993" spans="1:5" x14ac:dyDescent="0.2">
      <c r="A993" s="14" t="s">
        <v>404</v>
      </c>
      <c r="B993" s="14" t="s">
        <v>137</v>
      </c>
      <c r="C993" s="14" t="s">
        <v>405</v>
      </c>
      <c r="D993" s="32">
        <v>2018</v>
      </c>
      <c r="E993" s="36">
        <v>89</v>
      </c>
    </row>
    <row r="994" spans="1:5" x14ac:dyDescent="0.2">
      <c r="A994" s="14" t="s">
        <v>716</v>
      </c>
      <c r="B994" s="14" t="s">
        <v>398</v>
      </c>
      <c r="C994" s="14" t="s">
        <v>717</v>
      </c>
      <c r="D994" s="32">
        <v>2018</v>
      </c>
      <c r="E994" s="36">
        <v>162</v>
      </c>
    </row>
    <row r="995" spans="1:5" x14ac:dyDescent="0.2">
      <c r="A995" s="14" t="s">
        <v>150</v>
      </c>
      <c r="B995" s="14" t="s">
        <v>18</v>
      </c>
      <c r="C995" s="14" t="s">
        <v>151</v>
      </c>
      <c r="D995" s="32">
        <v>2018</v>
      </c>
      <c r="E995" s="36">
        <v>30</v>
      </c>
    </row>
    <row r="996" spans="1:5" x14ac:dyDescent="0.2">
      <c r="A996" s="14" t="s">
        <v>574</v>
      </c>
      <c r="B996" s="14" t="s">
        <v>55</v>
      </c>
      <c r="C996" s="14" t="s">
        <v>575</v>
      </c>
      <c r="D996" s="32">
        <v>2018</v>
      </c>
      <c r="E996" s="36">
        <v>131</v>
      </c>
    </row>
    <row r="997" spans="1:5" x14ac:dyDescent="0.2">
      <c r="A997" s="14" t="s">
        <v>316</v>
      </c>
      <c r="B997" s="14" t="s">
        <v>137</v>
      </c>
      <c r="C997" s="14" t="s">
        <v>317</v>
      </c>
      <c r="D997" s="32">
        <v>2018</v>
      </c>
      <c r="E997" s="36">
        <v>68</v>
      </c>
    </row>
    <row r="998" spans="1:5" x14ac:dyDescent="0.2">
      <c r="A998" s="14" t="s">
        <v>170</v>
      </c>
      <c r="B998" s="14" t="s">
        <v>18</v>
      </c>
      <c r="C998" s="14" t="s">
        <v>171</v>
      </c>
      <c r="D998" s="32">
        <v>2018</v>
      </c>
      <c r="E998" s="36">
        <v>36</v>
      </c>
    </row>
    <row r="999" spans="1:5" x14ac:dyDescent="0.2">
      <c r="A999" s="14" t="s">
        <v>104</v>
      </c>
      <c r="B999" s="14" t="s">
        <v>18</v>
      </c>
      <c r="C999" s="14" t="s">
        <v>105</v>
      </c>
      <c r="D999" s="32">
        <v>2018</v>
      </c>
      <c r="E999" s="36">
        <v>17</v>
      </c>
    </row>
    <row r="1000" spans="1:5" x14ac:dyDescent="0.2">
      <c r="A1000" s="14" t="s">
        <v>138</v>
      </c>
      <c r="B1000" s="14" t="s">
        <v>18</v>
      </c>
      <c r="C1000" s="14" t="s">
        <v>139</v>
      </c>
      <c r="D1000" s="32">
        <v>2018</v>
      </c>
      <c r="E1000" s="36">
        <v>24</v>
      </c>
    </row>
    <row r="1001" spans="1:5" x14ac:dyDescent="0.2">
      <c r="A1001" s="14" t="s">
        <v>590</v>
      </c>
      <c r="B1001" s="14" t="s">
        <v>398</v>
      </c>
      <c r="C1001" s="14" t="s">
        <v>591</v>
      </c>
      <c r="D1001" s="32">
        <v>2018</v>
      </c>
      <c r="E1001" s="36">
        <v>135</v>
      </c>
    </row>
    <row r="1002" spans="1:5" x14ac:dyDescent="0.2">
      <c r="A1002" s="14" t="s">
        <v>367</v>
      </c>
      <c r="B1002" s="14" t="s">
        <v>293</v>
      </c>
      <c r="C1002" s="14" t="s">
        <v>368</v>
      </c>
      <c r="D1002" s="32">
        <v>2018</v>
      </c>
      <c r="E1002" s="36">
        <v>81</v>
      </c>
    </row>
    <row r="1003" spans="1:5" x14ac:dyDescent="0.2">
      <c r="A1003" s="14" t="s">
        <v>266</v>
      </c>
      <c r="B1003" s="14" t="s">
        <v>137</v>
      </c>
      <c r="C1003" s="14" t="s">
        <v>267</v>
      </c>
      <c r="D1003" s="32">
        <v>2018</v>
      </c>
      <c r="E1003" s="36">
        <v>54</v>
      </c>
    </row>
    <row r="1004" spans="1:5" x14ac:dyDescent="0.2">
      <c r="A1004" s="14" t="s">
        <v>534</v>
      </c>
      <c r="B1004" s="14" t="s">
        <v>55</v>
      </c>
      <c r="C1004" s="14" t="s">
        <v>535</v>
      </c>
      <c r="D1004" s="32">
        <v>2018</v>
      </c>
      <c r="E1004" s="36">
        <v>120</v>
      </c>
    </row>
    <row r="1005" spans="1:5" x14ac:dyDescent="0.2">
      <c r="A1005" s="14" t="s">
        <v>646</v>
      </c>
      <c r="B1005" s="14" t="s">
        <v>61</v>
      </c>
      <c r="C1005" s="14" t="s">
        <v>647</v>
      </c>
      <c r="D1005" s="32">
        <v>2018</v>
      </c>
      <c r="E1005" s="36">
        <v>147</v>
      </c>
    </row>
    <row r="1006" spans="1:5" x14ac:dyDescent="0.2">
      <c r="A1006" s="14" t="s">
        <v>486</v>
      </c>
      <c r="B1006" s="14" t="s">
        <v>18</v>
      </c>
      <c r="C1006" s="14" t="s">
        <v>487</v>
      </c>
      <c r="D1006" s="32">
        <v>2018</v>
      </c>
      <c r="E1006" s="36">
        <v>109</v>
      </c>
    </row>
    <row r="1007" spans="1:5" x14ac:dyDescent="0.2">
      <c r="A1007" s="14" t="s">
        <v>512</v>
      </c>
      <c r="B1007" s="14" t="s">
        <v>137</v>
      </c>
      <c r="C1007" s="14" t="s">
        <v>513</v>
      </c>
      <c r="D1007" s="32">
        <v>2018</v>
      </c>
      <c r="E1007" s="36">
        <v>115</v>
      </c>
    </row>
    <row r="1008" spans="1:5" x14ac:dyDescent="0.2">
      <c r="A1008" s="14" t="s">
        <v>305</v>
      </c>
      <c r="B1008" s="14" t="s">
        <v>18</v>
      </c>
      <c r="C1008" s="14" t="s">
        <v>306</v>
      </c>
      <c r="D1008" s="32">
        <v>2018</v>
      </c>
      <c r="E1008" s="36">
        <v>65</v>
      </c>
    </row>
    <row r="1009" spans="1:5" x14ac:dyDescent="0.2">
      <c r="A1009" s="14" t="s">
        <v>602</v>
      </c>
      <c r="B1009" s="14" t="s">
        <v>55</v>
      </c>
      <c r="C1009" s="14" t="s">
        <v>603</v>
      </c>
      <c r="D1009" s="32">
        <v>2018</v>
      </c>
      <c r="E1009" s="36">
        <v>137</v>
      </c>
    </row>
    <row r="1010" spans="1:5" x14ac:dyDescent="0.2">
      <c r="A1010" s="14" t="s">
        <v>463</v>
      </c>
      <c r="B1010" s="14" t="s">
        <v>18</v>
      </c>
      <c r="C1010" s="14" t="s">
        <v>464</v>
      </c>
      <c r="D1010" s="32">
        <v>2018</v>
      </c>
      <c r="E1010" s="36">
        <v>103</v>
      </c>
    </row>
    <row r="1011" spans="1:5" x14ac:dyDescent="0.2">
      <c r="A1011" s="14" t="s">
        <v>330</v>
      </c>
      <c r="B1011" s="14" t="s">
        <v>55</v>
      </c>
      <c r="C1011" s="14" t="s">
        <v>331</v>
      </c>
      <c r="D1011" s="32">
        <v>2018</v>
      </c>
      <c r="E1011" s="36">
        <v>71</v>
      </c>
    </row>
    <row r="1012" spans="1:5" x14ac:dyDescent="0.2">
      <c r="A1012" s="14" t="s">
        <v>442</v>
      </c>
      <c r="B1012" s="14" t="s">
        <v>137</v>
      </c>
      <c r="C1012" s="14" t="s">
        <v>443</v>
      </c>
      <c r="D1012" s="32">
        <v>2018</v>
      </c>
      <c r="E1012" s="36">
        <v>99</v>
      </c>
    </row>
    <row r="1013" spans="1:5" x14ac:dyDescent="0.2">
      <c r="A1013" s="14" t="s">
        <v>333</v>
      </c>
      <c r="B1013" s="14" t="s">
        <v>137</v>
      </c>
      <c r="C1013" s="14" t="s">
        <v>334</v>
      </c>
      <c r="D1013" s="32">
        <v>2018</v>
      </c>
      <c r="E1013" s="36">
        <v>72</v>
      </c>
    </row>
    <row r="1014" spans="1:5" x14ac:dyDescent="0.2">
      <c r="A1014" s="14" t="s">
        <v>270</v>
      </c>
      <c r="B1014" s="14" t="s">
        <v>137</v>
      </c>
      <c r="C1014" s="14" t="s">
        <v>271</v>
      </c>
      <c r="D1014" s="32">
        <v>2018</v>
      </c>
      <c r="E1014" s="36">
        <v>56</v>
      </c>
    </row>
    <row r="1015" spans="1:5" x14ac:dyDescent="0.2">
      <c r="A1015" s="14" t="s">
        <v>302</v>
      </c>
      <c r="B1015" s="14" t="s">
        <v>137</v>
      </c>
      <c r="C1015" s="14" t="s">
        <v>303</v>
      </c>
      <c r="D1015" s="32">
        <v>2018</v>
      </c>
      <c r="E1015" s="36">
        <v>64</v>
      </c>
    </row>
    <row r="1016" spans="1:5" x14ac:dyDescent="0.2">
      <c r="A1016" s="14" t="s">
        <v>638</v>
      </c>
      <c r="B1016" s="14" t="s">
        <v>55</v>
      </c>
      <c r="C1016" s="14" t="s">
        <v>639</v>
      </c>
      <c r="D1016" s="32">
        <v>2018</v>
      </c>
      <c r="E1016" s="36">
        <v>145</v>
      </c>
    </row>
    <row r="1017" spans="1:5" x14ac:dyDescent="0.2">
      <c r="A1017" s="14" t="s">
        <v>132</v>
      </c>
      <c r="B1017" s="14" t="s">
        <v>137</v>
      </c>
      <c r="C1017" s="14" t="s">
        <v>133</v>
      </c>
      <c r="D1017" s="32">
        <v>2018</v>
      </c>
      <c r="E1017" s="36">
        <v>26</v>
      </c>
    </row>
    <row r="1018" spans="1:5" x14ac:dyDescent="0.2">
      <c r="A1018" s="14" t="s">
        <v>298</v>
      </c>
      <c r="B1018" s="14" t="s">
        <v>137</v>
      </c>
      <c r="C1018" s="14" t="s">
        <v>299</v>
      </c>
      <c r="D1018" s="32">
        <v>2018</v>
      </c>
      <c r="E1018" s="36">
        <v>63</v>
      </c>
    </row>
    <row r="1019" spans="1:5" x14ac:dyDescent="0.2">
      <c r="A1019" s="14" t="s">
        <v>532</v>
      </c>
      <c r="B1019" s="14" t="s">
        <v>137</v>
      </c>
      <c r="C1019" s="14" t="s">
        <v>533</v>
      </c>
      <c r="D1019" s="32">
        <v>2018</v>
      </c>
      <c r="E1019" s="36">
        <v>119</v>
      </c>
    </row>
    <row r="1020" spans="1:5" x14ac:dyDescent="0.2">
      <c r="A1020" s="14" t="s">
        <v>406</v>
      </c>
      <c r="B1020" s="14" t="s">
        <v>61</v>
      </c>
      <c r="C1020" s="14" t="s">
        <v>407</v>
      </c>
      <c r="D1020" s="32">
        <v>2018</v>
      </c>
      <c r="E1020" s="36">
        <v>90</v>
      </c>
    </row>
    <row r="1021" spans="1:5" x14ac:dyDescent="0.2">
      <c r="A1021" s="14" t="s">
        <v>31</v>
      </c>
      <c r="B1021" s="14" t="s">
        <v>18</v>
      </c>
      <c r="C1021" s="14" t="s">
        <v>32</v>
      </c>
      <c r="D1021" s="32">
        <v>2018</v>
      </c>
      <c r="E1021" s="36">
        <v>3</v>
      </c>
    </row>
    <row r="1022" spans="1:5" x14ac:dyDescent="0.2">
      <c r="A1022" s="14" t="s">
        <v>12</v>
      </c>
      <c r="B1022" s="14" t="s">
        <v>18</v>
      </c>
      <c r="C1022" s="14" t="s">
        <v>13</v>
      </c>
      <c r="D1022" s="32">
        <v>2018</v>
      </c>
      <c r="E1022" s="36">
        <v>1</v>
      </c>
    </row>
    <row r="1023" spans="1:5" x14ac:dyDescent="0.2">
      <c r="A1023" s="14" t="s">
        <v>476</v>
      </c>
      <c r="B1023" s="14" t="s">
        <v>55</v>
      </c>
      <c r="C1023" s="14" t="s">
        <v>477</v>
      </c>
      <c r="D1023" s="32">
        <v>2018</v>
      </c>
      <c r="E1023" s="36">
        <v>106</v>
      </c>
    </row>
    <row r="1024" spans="1:5" x14ac:dyDescent="0.2">
      <c r="A1024" s="14" t="s">
        <v>49</v>
      </c>
      <c r="B1024" s="14" t="s">
        <v>55</v>
      </c>
      <c r="C1024" s="14" t="s">
        <v>50</v>
      </c>
      <c r="D1024" s="32">
        <v>2018</v>
      </c>
      <c r="E1024" s="36">
        <v>8</v>
      </c>
    </row>
    <row r="1025" spans="1:5" x14ac:dyDescent="0.2">
      <c r="A1025" s="14" t="s">
        <v>556</v>
      </c>
      <c r="B1025" s="14" t="s">
        <v>398</v>
      </c>
      <c r="C1025" s="14" t="s">
        <v>557</v>
      </c>
      <c r="D1025" s="32">
        <v>2018</v>
      </c>
      <c r="E1025" s="36">
        <v>127</v>
      </c>
    </row>
    <row r="1026" spans="1:5" x14ac:dyDescent="0.2">
      <c r="A1026" s="14" t="s">
        <v>611</v>
      </c>
      <c r="B1026" s="14" t="s">
        <v>55</v>
      </c>
      <c r="C1026" s="14" t="s">
        <v>612</v>
      </c>
      <c r="D1026" s="32">
        <v>2018</v>
      </c>
      <c r="E1026" s="36">
        <v>139</v>
      </c>
    </row>
    <row r="1027" spans="1:5" x14ac:dyDescent="0.2">
      <c r="A1027" s="14" t="s">
        <v>410</v>
      </c>
      <c r="B1027" s="14" t="s">
        <v>61</v>
      </c>
      <c r="C1027" s="14" t="s">
        <v>411</v>
      </c>
      <c r="D1027" s="32">
        <v>2018</v>
      </c>
      <c r="E1027" s="36">
        <v>91</v>
      </c>
    </row>
    <row r="1028" spans="1:5" x14ac:dyDescent="0.2">
      <c r="A1028" s="14" t="s">
        <v>399</v>
      </c>
      <c r="B1028" s="14" t="s">
        <v>61</v>
      </c>
      <c r="C1028" s="14" t="s">
        <v>400</v>
      </c>
      <c r="D1028" s="32">
        <v>2018</v>
      </c>
      <c r="E1028" s="36">
        <v>88</v>
      </c>
    </row>
    <row r="1029" spans="1:5" x14ac:dyDescent="0.2">
      <c r="A1029" s="14" t="s">
        <v>582</v>
      </c>
      <c r="B1029" s="14" t="s">
        <v>55</v>
      </c>
      <c r="C1029" s="14" t="s">
        <v>583</v>
      </c>
      <c r="D1029" s="32">
        <v>2018</v>
      </c>
      <c r="E1029" s="36">
        <v>133</v>
      </c>
    </row>
    <row r="1030" spans="1:5" x14ac:dyDescent="0.2">
      <c r="A1030" s="14" t="s">
        <v>262</v>
      </c>
      <c r="B1030" s="14" t="s">
        <v>55</v>
      </c>
      <c r="C1030" s="14" t="s">
        <v>263</v>
      </c>
      <c r="D1030" s="32">
        <v>2018</v>
      </c>
      <c r="E1030" s="36">
        <v>53</v>
      </c>
    </row>
    <row r="1031" spans="1:5" x14ac:dyDescent="0.2">
      <c r="A1031" s="14" t="s">
        <v>278</v>
      </c>
      <c r="B1031" s="14" t="s">
        <v>18</v>
      </c>
      <c r="C1031" s="14" t="s">
        <v>279</v>
      </c>
      <c r="D1031" s="32">
        <v>2018</v>
      </c>
      <c r="E1031" s="36">
        <v>58</v>
      </c>
    </row>
    <row r="1032" spans="1:5" x14ac:dyDescent="0.2">
      <c r="A1032" s="14" t="s">
        <v>805</v>
      </c>
      <c r="B1032" s="14" t="s">
        <v>55</v>
      </c>
      <c r="C1032" s="14" t="s">
        <v>806</v>
      </c>
      <c r="D1032" s="32">
        <v>2018</v>
      </c>
      <c r="E1032" s="36">
        <v>180</v>
      </c>
    </row>
    <row r="1033" spans="1:5" x14ac:dyDescent="0.2">
      <c r="A1033" s="14" t="s">
        <v>77</v>
      </c>
      <c r="B1033" s="14" t="s">
        <v>18</v>
      </c>
      <c r="C1033" s="14" t="s">
        <v>78</v>
      </c>
      <c r="D1033" s="32">
        <v>2018</v>
      </c>
      <c r="E1033" s="36">
        <v>14</v>
      </c>
    </row>
    <row r="1034" spans="1:5" x14ac:dyDescent="0.2">
      <c r="A1034" s="14" t="s">
        <v>479</v>
      </c>
      <c r="B1034" s="14" t="s">
        <v>61</v>
      </c>
      <c r="C1034" s="14" t="s">
        <v>480</v>
      </c>
      <c r="D1034" s="32">
        <v>2018</v>
      </c>
      <c r="E1034" s="36">
        <v>107</v>
      </c>
    </row>
    <row r="1035" spans="1:5" x14ac:dyDescent="0.2">
      <c r="A1035" s="14" t="s">
        <v>587</v>
      </c>
      <c r="B1035" s="14" t="s">
        <v>398</v>
      </c>
      <c r="C1035" s="14" t="s">
        <v>588</v>
      </c>
      <c r="D1035" s="32">
        <v>2018</v>
      </c>
      <c r="E1035" s="36">
        <v>134</v>
      </c>
    </row>
    <row r="1036" spans="1:5" x14ac:dyDescent="0.2">
      <c r="A1036" s="14" t="s">
        <v>550</v>
      </c>
      <c r="B1036" s="14" t="s">
        <v>398</v>
      </c>
      <c r="C1036" s="14" t="s">
        <v>551</v>
      </c>
      <c r="D1036" s="32">
        <v>2018</v>
      </c>
      <c r="E1036" s="36">
        <v>125</v>
      </c>
    </row>
    <row r="1037" spans="1:5" x14ac:dyDescent="0.2">
      <c r="A1037" s="14" t="s">
        <v>231</v>
      </c>
      <c r="B1037" s="14" t="s">
        <v>18</v>
      </c>
      <c r="C1037" s="14" t="s">
        <v>232</v>
      </c>
      <c r="D1037" s="32">
        <v>2018</v>
      </c>
      <c r="E1037" s="36">
        <v>44</v>
      </c>
    </row>
    <row r="1038" spans="1:5" x14ac:dyDescent="0.2">
      <c r="A1038" s="14" t="s">
        <v>650</v>
      </c>
      <c r="B1038" s="14" t="s">
        <v>293</v>
      </c>
      <c r="C1038" s="14" t="s">
        <v>651</v>
      </c>
      <c r="D1038" s="32">
        <v>2018</v>
      </c>
      <c r="E1038" s="36">
        <v>148</v>
      </c>
    </row>
    <row r="1039" spans="1:5" x14ac:dyDescent="0.2">
      <c r="A1039" s="14" t="s">
        <v>688</v>
      </c>
      <c r="B1039" s="14" t="s">
        <v>137</v>
      </c>
      <c r="C1039" s="14" t="s">
        <v>689</v>
      </c>
      <c r="D1039" s="32">
        <v>2018</v>
      </c>
      <c r="E1039" s="36">
        <v>156</v>
      </c>
    </row>
    <row r="1040" spans="1:5" x14ac:dyDescent="0.2">
      <c r="A1040" s="14" t="s">
        <v>754</v>
      </c>
      <c r="B1040" s="14" t="s">
        <v>398</v>
      </c>
      <c r="C1040" s="14" t="s">
        <v>756</v>
      </c>
      <c r="D1040" s="32">
        <v>2018</v>
      </c>
      <c r="E1040" s="36">
        <v>169</v>
      </c>
    </row>
    <row r="1041" spans="1:5" x14ac:dyDescent="0.2">
      <c r="A1041" s="14" t="s">
        <v>778</v>
      </c>
      <c r="B1041" s="14" t="s">
        <v>137</v>
      </c>
      <c r="C1041" s="14" t="s">
        <v>779</v>
      </c>
      <c r="D1041" s="32">
        <v>2018</v>
      </c>
      <c r="E1041" s="36">
        <v>174</v>
      </c>
    </row>
    <row r="1042" spans="1:5" x14ac:dyDescent="0.2">
      <c r="A1042" s="14" t="s">
        <v>254</v>
      </c>
      <c r="B1042" s="14" t="s">
        <v>137</v>
      </c>
      <c r="C1042" s="14" t="s">
        <v>255</v>
      </c>
      <c r="D1042" s="32">
        <v>2018</v>
      </c>
      <c r="E1042" s="36">
        <v>50</v>
      </c>
    </row>
    <row r="1043" spans="1:5" x14ac:dyDescent="0.2">
      <c r="A1043" s="14" t="s">
        <v>666</v>
      </c>
      <c r="B1043" s="14" t="s">
        <v>55</v>
      </c>
      <c r="C1043" s="14" t="s">
        <v>667</v>
      </c>
      <c r="D1043" s="32">
        <v>2018</v>
      </c>
      <c r="E1043" s="36">
        <v>151</v>
      </c>
    </row>
    <row r="1044" spans="1:5" x14ac:dyDescent="0.2">
      <c r="A1044" s="14" t="s">
        <v>358</v>
      </c>
      <c r="B1044" s="14" t="s">
        <v>137</v>
      </c>
      <c r="C1044" s="14" t="s">
        <v>360</v>
      </c>
      <c r="D1044" s="32">
        <v>2018</v>
      </c>
      <c r="E1044" s="36">
        <v>79</v>
      </c>
    </row>
    <row r="1045" spans="1:5" x14ac:dyDescent="0.2">
      <c r="A1045" s="14" t="s">
        <v>308</v>
      </c>
      <c r="B1045" s="14" t="s">
        <v>61</v>
      </c>
      <c r="C1045" s="14" t="s">
        <v>309</v>
      </c>
      <c r="D1045" s="32">
        <v>2018</v>
      </c>
      <c r="E1045" s="36">
        <v>66</v>
      </c>
    </row>
    <row r="1046" spans="1:5" x14ac:dyDescent="0.2">
      <c r="A1046" s="14" t="s">
        <v>749</v>
      </c>
      <c r="B1046" s="14" t="s">
        <v>137</v>
      </c>
      <c r="C1046" s="14" t="s">
        <v>752</v>
      </c>
      <c r="D1046" s="32">
        <v>2018</v>
      </c>
      <c r="E1046" s="36">
        <v>168</v>
      </c>
    </row>
    <row r="1047" spans="1:5" x14ac:dyDescent="0.2">
      <c r="A1047" s="14" t="s">
        <v>347</v>
      </c>
      <c r="B1047" s="14" t="s">
        <v>18</v>
      </c>
      <c r="C1047" s="14" t="s">
        <v>348</v>
      </c>
      <c r="D1047" s="32">
        <v>2018</v>
      </c>
      <c r="E1047" s="36">
        <v>76</v>
      </c>
    </row>
    <row r="1048" spans="1:5" x14ac:dyDescent="0.2">
      <c r="A1048" s="14" t="s">
        <v>632</v>
      </c>
      <c r="B1048" s="14" t="s">
        <v>137</v>
      </c>
      <c r="C1048" s="14" t="s">
        <v>633</v>
      </c>
      <c r="D1048" s="32">
        <v>2018</v>
      </c>
      <c r="E1048" s="36">
        <v>144</v>
      </c>
    </row>
    <row r="1049" spans="1:5" x14ac:dyDescent="0.2">
      <c r="A1049" s="14" t="s">
        <v>118</v>
      </c>
      <c r="B1049" s="14" t="s">
        <v>61</v>
      </c>
      <c r="C1049" s="14" t="s">
        <v>119</v>
      </c>
      <c r="D1049" s="32">
        <v>2018</v>
      </c>
      <c r="E1049" s="36">
        <v>21</v>
      </c>
    </row>
    <row r="1050" spans="1:5" x14ac:dyDescent="0.2">
      <c r="A1050" s="14" t="s">
        <v>193</v>
      </c>
      <c r="B1050" s="14" t="s">
        <v>18</v>
      </c>
      <c r="C1050" s="14" t="s">
        <v>194</v>
      </c>
      <c r="D1050" s="32">
        <v>2018</v>
      </c>
      <c r="E1050" s="36">
        <v>27</v>
      </c>
    </row>
    <row r="1051" spans="1:5" x14ac:dyDescent="0.2">
      <c r="A1051" s="14" t="s">
        <v>197</v>
      </c>
      <c r="B1051" s="14" t="s">
        <v>18</v>
      </c>
      <c r="C1051" s="14" t="s">
        <v>198</v>
      </c>
      <c r="D1051" s="32">
        <v>2018</v>
      </c>
      <c r="E1051" s="36">
        <v>32</v>
      </c>
    </row>
    <row r="1052" spans="1:5" x14ac:dyDescent="0.2">
      <c r="A1052" s="14" t="s">
        <v>25</v>
      </c>
      <c r="B1052" s="14" t="s">
        <v>18</v>
      </c>
      <c r="C1052" s="14" t="s">
        <v>26</v>
      </c>
      <c r="D1052" s="32">
        <v>2018</v>
      </c>
      <c r="E1052" s="36">
        <v>2</v>
      </c>
    </row>
    <row r="1053" spans="1:5" x14ac:dyDescent="0.2">
      <c r="A1053" s="14" t="s">
        <v>670</v>
      </c>
      <c r="B1053" s="14" t="s">
        <v>137</v>
      </c>
      <c r="C1053" s="14" t="s">
        <v>671</v>
      </c>
      <c r="D1053" s="32">
        <v>2018</v>
      </c>
      <c r="E1053" s="36">
        <v>152</v>
      </c>
    </row>
    <row r="1054" spans="1:5" x14ac:dyDescent="0.2">
      <c r="A1054" s="14" t="s">
        <v>387</v>
      </c>
      <c r="B1054" s="14" t="s">
        <v>137</v>
      </c>
      <c r="C1054" s="14" t="s">
        <v>388</v>
      </c>
      <c r="D1054" s="32">
        <v>2018</v>
      </c>
      <c r="E1054" s="36">
        <v>85</v>
      </c>
    </row>
    <row r="1055" spans="1:5" x14ac:dyDescent="0.2">
      <c r="A1055" s="14" t="s">
        <v>790</v>
      </c>
      <c r="B1055" s="14" t="s">
        <v>398</v>
      </c>
      <c r="C1055" s="14" t="s">
        <v>791</v>
      </c>
      <c r="D1055" s="32">
        <v>2018</v>
      </c>
      <c r="E1055" s="36">
        <v>177</v>
      </c>
    </row>
    <row r="1056" spans="1:5" x14ac:dyDescent="0.2">
      <c r="A1056" s="14" t="s">
        <v>544</v>
      </c>
      <c r="B1056" s="14" t="s">
        <v>137</v>
      </c>
      <c r="C1056" s="14" t="s">
        <v>545</v>
      </c>
      <c r="D1056" s="32">
        <v>2018</v>
      </c>
      <c r="E1056" s="36">
        <v>123</v>
      </c>
    </row>
    <row r="1057" spans="1:5" x14ac:dyDescent="0.2">
      <c r="A1057" s="14" t="s">
        <v>389</v>
      </c>
      <c r="B1057" s="14" t="s">
        <v>137</v>
      </c>
      <c r="C1057" s="14" t="s">
        <v>390</v>
      </c>
      <c r="D1057" s="32">
        <v>2018</v>
      </c>
      <c r="E1057" s="36">
        <v>86</v>
      </c>
    </row>
    <row r="1058" spans="1:5" x14ac:dyDescent="0.2">
      <c r="A1058" s="14" t="s">
        <v>616</v>
      </c>
      <c r="B1058" s="14" t="s">
        <v>55</v>
      </c>
      <c r="C1058" s="14" t="s">
        <v>617</v>
      </c>
      <c r="D1058" s="32">
        <v>2018</v>
      </c>
      <c r="E1058" s="36">
        <v>140</v>
      </c>
    </row>
    <row r="1059" spans="1:5" x14ac:dyDescent="0.2">
      <c r="A1059" s="14" t="s">
        <v>654</v>
      </c>
      <c r="B1059" s="14" t="s">
        <v>293</v>
      </c>
      <c r="C1059" s="14" t="s">
        <v>655</v>
      </c>
      <c r="D1059" s="32">
        <v>2018</v>
      </c>
      <c r="E1059" s="36">
        <v>149</v>
      </c>
    </row>
    <row r="1060" spans="1:5" x14ac:dyDescent="0.2">
      <c r="A1060" s="14" t="s">
        <v>794</v>
      </c>
      <c r="B1060" s="14" t="s">
        <v>293</v>
      </c>
      <c r="C1060" s="14" t="s">
        <v>795</v>
      </c>
      <c r="D1060" s="32">
        <v>2018</v>
      </c>
      <c r="E1060" s="36">
        <v>178</v>
      </c>
    </row>
    <row r="1061" spans="1:5" x14ac:dyDescent="0.2">
      <c r="A1061" s="14" t="s">
        <v>425</v>
      </c>
      <c r="B1061" s="14" t="s">
        <v>55</v>
      </c>
      <c r="C1061" s="14" t="s">
        <v>426</v>
      </c>
      <c r="D1061" s="32">
        <v>2018</v>
      </c>
      <c r="E1061" s="36">
        <v>95</v>
      </c>
    </row>
    <row r="1062" spans="1:5" x14ac:dyDescent="0.2">
      <c r="A1062" s="14" t="s">
        <v>257</v>
      </c>
      <c r="B1062" s="14" t="s">
        <v>55</v>
      </c>
      <c r="C1062" s="14" t="s">
        <v>258</v>
      </c>
      <c r="D1062" s="32">
        <v>2018</v>
      </c>
      <c r="E1062" s="36">
        <v>51</v>
      </c>
    </row>
    <row r="1063" spans="1:5" x14ac:dyDescent="0.2">
      <c r="A1063" s="14" t="s">
        <v>213</v>
      </c>
      <c r="B1063" s="14" t="s">
        <v>61</v>
      </c>
      <c r="C1063" s="14" t="s">
        <v>214</v>
      </c>
      <c r="D1063" s="32">
        <v>2018</v>
      </c>
      <c r="E1063" s="36">
        <v>39</v>
      </c>
    </row>
    <row r="1064" spans="1:5" x14ac:dyDescent="0.2">
      <c r="A1064" s="14" t="s">
        <v>432</v>
      </c>
      <c r="B1064" s="14" t="s">
        <v>398</v>
      </c>
      <c r="C1064" s="14" t="s">
        <v>433</v>
      </c>
      <c r="D1064" s="32">
        <v>2018</v>
      </c>
      <c r="E1064" s="36">
        <v>97</v>
      </c>
    </row>
    <row r="1065" spans="1:5" x14ac:dyDescent="0.2">
      <c r="A1065" s="14" t="s">
        <v>693</v>
      </c>
      <c r="B1065" s="14" t="s">
        <v>293</v>
      </c>
      <c r="C1065" s="14" t="s">
        <v>694</v>
      </c>
      <c r="D1065" s="32">
        <v>2018</v>
      </c>
      <c r="E1065" s="36">
        <v>157</v>
      </c>
    </row>
    <row r="1066" spans="1:5" x14ac:dyDescent="0.2">
      <c r="A1066" s="14" t="s">
        <v>223</v>
      </c>
      <c r="B1066" s="14" t="s">
        <v>55</v>
      </c>
      <c r="C1066" s="14" t="s">
        <v>224</v>
      </c>
      <c r="D1066" s="32">
        <v>2018</v>
      </c>
      <c r="E1066" s="36">
        <v>42</v>
      </c>
    </row>
    <row r="1067" spans="1:5" x14ac:dyDescent="0.2">
      <c r="A1067" s="14" t="s">
        <v>418</v>
      </c>
      <c r="B1067" s="14" t="s">
        <v>137</v>
      </c>
      <c r="C1067" s="14" t="s">
        <v>419</v>
      </c>
      <c r="D1067" s="32">
        <v>2018</v>
      </c>
      <c r="E1067" s="36">
        <v>93</v>
      </c>
    </row>
    <row r="1068" spans="1:5" x14ac:dyDescent="0.2">
      <c r="A1068" s="14" t="s">
        <v>522</v>
      </c>
      <c r="B1068" s="14" t="s">
        <v>137</v>
      </c>
      <c r="C1068" s="14" t="s">
        <v>523</v>
      </c>
      <c r="D1068" s="32">
        <v>2018</v>
      </c>
      <c r="E1068" s="36">
        <v>117</v>
      </c>
    </row>
    <row r="1069" spans="1:5" x14ac:dyDescent="0.2">
      <c r="A1069" s="14" t="s">
        <v>452</v>
      </c>
      <c r="B1069" s="14" t="s">
        <v>293</v>
      </c>
      <c r="C1069" s="14" t="s">
        <v>453</v>
      </c>
      <c r="D1069" s="32">
        <v>2018</v>
      </c>
      <c r="E1069" s="36">
        <v>101</v>
      </c>
    </row>
    <row r="1070" spans="1:5" x14ac:dyDescent="0.2">
      <c r="A1070" s="14" t="s">
        <v>114</v>
      </c>
      <c r="B1070" s="14" t="s">
        <v>61</v>
      </c>
      <c r="C1070" s="14" t="s">
        <v>115</v>
      </c>
      <c r="D1070" s="32">
        <v>2018</v>
      </c>
      <c r="E1070" s="36">
        <v>20</v>
      </c>
    </row>
    <row r="1071" spans="1:5" x14ac:dyDescent="0.2">
      <c r="A1071" s="14" t="s">
        <v>235</v>
      </c>
      <c r="B1071" s="14" t="s">
        <v>61</v>
      </c>
      <c r="C1071" s="14" t="s">
        <v>236</v>
      </c>
      <c r="D1071" s="32">
        <v>2018</v>
      </c>
      <c r="E1071" s="36">
        <v>45</v>
      </c>
    </row>
    <row r="1072" spans="1:5" x14ac:dyDescent="0.2">
      <c r="A1072" s="14" t="s">
        <v>733</v>
      </c>
      <c r="B1072" s="14" t="s">
        <v>293</v>
      </c>
      <c r="C1072" s="14" t="s">
        <v>735</v>
      </c>
      <c r="D1072" s="32">
        <v>2018</v>
      </c>
      <c r="E1072" s="36">
        <v>165</v>
      </c>
    </row>
    <row r="1073" spans="1:5" x14ac:dyDescent="0.2">
      <c r="A1073" s="14" t="s">
        <v>630</v>
      </c>
      <c r="B1073" s="14" t="s">
        <v>61</v>
      </c>
      <c r="C1073" s="14" t="s">
        <v>631</v>
      </c>
      <c r="D1073" s="32">
        <v>2018</v>
      </c>
      <c r="E1073" s="36">
        <v>143</v>
      </c>
    </row>
    <row r="1074" spans="1:5" x14ac:dyDescent="0.2">
      <c r="A1074" s="14" t="s">
        <v>782</v>
      </c>
      <c r="B1074" s="14" t="s">
        <v>55</v>
      </c>
      <c r="C1074" s="14" t="s">
        <v>784</v>
      </c>
      <c r="D1074" s="32">
        <v>2018</v>
      </c>
      <c r="E1074" s="36">
        <v>175</v>
      </c>
    </row>
    <row r="1075" spans="1:5" x14ac:dyDescent="0.2">
      <c r="A1075" s="14" t="s">
        <v>128</v>
      </c>
      <c r="B1075" s="14" t="s">
        <v>55</v>
      </c>
      <c r="C1075" s="14" t="s">
        <v>129</v>
      </c>
      <c r="D1075" s="32">
        <v>2018</v>
      </c>
      <c r="E1075" s="36">
        <v>22</v>
      </c>
    </row>
    <row r="1076" spans="1:5" x14ac:dyDescent="0.2">
      <c r="A1076" s="14" t="s">
        <v>205</v>
      </c>
      <c r="B1076" s="14" t="s">
        <v>61</v>
      </c>
      <c r="C1076" s="14" t="s">
        <v>206</v>
      </c>
      <c r="D1076" s="32">
        <v>2018</v>
      </c>
      <c r="E1076" s="36">
        <v>35</v>
      </c>
    </row>
    <row r="1077" spans="1:5" x14ac:dyDescent="0.2">
      <c r="A1077" s="14" t="s">
        <v>354</v>
      </c>
      <c r="B1077" s="14" t="s">
        <v>18</v>
      </c>
      <c r="C1077" s="14" t="s">
        <v>355</v>
      </c>
      <c r="D1077" s="32">
        <v>2018</v>
      </c>
      <c r="E1077" s="36">
        <v>78</v>
      </c>
    </row>
    <row r="1078" spans="1:5" x14ac:dyDescent="0.2">
      <c r="A1078" s="14" t="s">
        <v>744</v>
      </c>
      <c r="B1078" s="14" t="s">
        <v>398</v>
      </c>
      <c r="C1078" s="14" t="s">
        <v>747</v>
      </c>
      <c r="D1078" s="32">
        <v>2018</v>
      </c>
      <c r="E1078" s="36">
        <v>167</v>
      </c>
    </row>
    <row r="1079" spans="1:5" x14ac:dyDescent="0.2">
      <c r="A1079" s="14" t="s">
        <v>176</v>
      </c>
      <c r="B1079" s="14" t="s">
        <v>137</v>
      </c>
      <c r="C1079" s="14" t="s">
        <v>177</v>
      </c>
      <c r="D1079" s="32">
        <v>2018</v>
      </c>
      <c r="E1079" s="36">
        <v>28</v>
      </c>
    </row>
    <row r="1080" spans="1:5" x14ac:dyDescent="0.2">
      <c r="A1080" s="14" t="s">
        <v>504</v>
      </c>
      <c r="B1080" s="14" t="s">
        <v>137</v>
      </c>
      <c r="C1080" s="14" t="s">
        <v>507</v>
      </c>
      <c r="D1080" s="32">
        <v>2018</v>
      </c>
      <c r="E1080" s="36">
        <v>113</v>
      </c>
    </row>
    <row r="1081" spans="1:5" x14ac:dyDescent="0.2">
      <c r="A1081" s="14" t="s">
        <v>553</v>
      </c>
      <c r="B1081" s="14" t="s">
        <v>137</v>
      </c>
      <c r="C1081" s="14" t="s">
        <v>554</v>
      </c>
      <c r="D1081" s="32">
        <v>2018</v>
      </c>
      <c r="E1081" s="36">
        <v>126</v>
      </c>
    </row>
    <row r="1082" spans="1:5" x14ac:dyDescent="0.2">
      <c r="A1082" s="14" t="s">
        <v>527</v>
      </c>
      <c r="B1082" s="14" t="s">
        <v>55</v>
      </c>
      <c r="C1082" s="14" t="s">
        <v>528</v>
      </c>
      <c r="D1082" s="32">
        <v>2019</v>
      </c>
      <c r="E1082" s="37">
        <v>121</v>
      </c>
    </row>
    <row r="1083" spans="1:5" x14ac:dyDescent="0.2">
      <c r="A1083" s="14" t="s">
        <v>539</v>
      </c>
      <c r="B1083" s="14" t="s">
        <v>137</v>
      </c>
      <c r="C1083" s="14" t="s">
        <v>540</v>
      </c>
      <c r="D1083" s="32">
        <v>2019</v>
      </c>
      <c r="E1083" s="37">
        <v>109</v>
      </c>
    </row>
    <row r="1084" spans="1:5" x14ac:dyDescent="0.2">
      <c r="A1084" s="14" t="s">
        <v>344</v>
      </c>
      <c r="B1084" s="14" t="s">
        <v>18</v>
      </c>
      <c r="C1084" s="14" t="s">
        <v>345</v>
      </c>
      <c r="D1084" s="32">
        <v>2019</v>
      </c>
      <c r="E1084" s="37">
        <v>82</v>
      </c>
    </row>
    <row r="1085" spans="1:5" x14ac:dyDescent="0.2">
      <c r="A1085" s="14" t="s">
        <v>207</v>
      </c>
      <c r="B1085" s="14" t="s">
        <v>18</v>
      </c>
      <c r="C1085" s="14" t="s">
        <v>208</v>
      </c>
      <c r="D1085" s="32">
        <v>2019</v>
      </c>
      <c r="E1085" s="37">
        <v>37</v>
      </c>
    </row>
    <row r="1086" spans="1:5" x14ac:dyDescent="0.2">
      <c r="A1086" s="14" t="s">
        <v>559</v>
      </c>
      <c r="B1086" s="14" t="s">
        <v>398</v>
      </c>
      <c r="C1086" s="14" t="s">
        <v>560</v>
      </c>
      <c r="D1086" s="32">
        <v>2019</v>
      </c>
      <c r="E1086" s="37">
        <v>133</v>
      </c>
    </row>
    <row r="1087" spans="1:5" x14ac:dyDescent="0.2">
      <c r="A1087" s="14" t="s">
        <v>259</v>
      </c>
      <c r="B1087" s="14" t="s">
        <v>61</v>
      </c>
      <c r="C1087" s="14" t="s">
        <v>260</v>
      </c>
      <c r="D1087" s="32">
        <v>2019</v>
      </c>
      <c r="E1087" s="37">
        <v>57</v>
      </c>
    </row>
    <row r="1088" spans="1:5" x14ac:dyDescent="0.2">
      <c r="A1088" s="14" t="s">
        <v>362</v>
      </c>
      <c r="B1088" s="14" t="s">
        <v>293</v>
      </c>
      <c r="C1088" s="14" t="s">
        <v>364</v>
      </c>
      <c r="D1088" s="32">
        <v>2019</v>
      </c>
      <c r="E1088" s="37">
        <v>61</v>
      </c>
    </row>
    <row r="1089" spans="1:5" x14ac:dyDescent="0.2">
      <c r="A1089" s="14" t="s">
        <v>123</v>
      </c>
      <c r="B1089" s="14" t="s">
        <v>55</v>
      </c>
      <c r="C1089" s="14" t="s">
        <v>124</v>
      </c>
      <c r="D1089" s="32">
        <v>2019</v>
      </c>
      <c r="E1089" s="37">
        <v>21</v>
      </c>
    </row>
    <row r="1090" spans="1:5" x14ac:dyDescent="0.2">
      <c r="A1090" s="14" t="s">
        <v>99</v>
      </c>
      <c r="B1090" s="14" t="s">
        <v>18</v>
      </c>
      <c r="C1090" s="14" t="s">
        <v>100</v>
      </c>
      <c r="D1090" s="32">
        <v>2019</v>
      </c>
      <c r="E1090" s="37">
        <v>16</v>
      </c>
    </row>
    <row r="1091" spans="1:5" x14ac:dyDescent="0.2">
      <c r="A1091" s="14" t="s">
        <v>722</v>
      </c>
      <c r="B1091" s="14" t="s">
        <v>293</v>
      </c>
      <c r="C1091" s="14" t="s">
        <v>723</v>
      </c>
      <c r="D1091" s="32">
        <v>2019</v>
      </c>
      <c r="E1091" s="37">
        <v>166</v>
      </c>
    </row>
    <row r="1092" spans="1:5" x14ac:dyDescent="0.2">
      <c r="A1092" s="14" t="s">
        <v>704</v>
      </c>
      <c r="B1092" s="14" t="s">
        <v>137</v>
      </c>
      <c r="C1092" s="14" t="s">
        <v>705</v>
      </c>
      <c r="D1092" s="32">
        <v>2019</v>
      </c>
      <c r="E1092" s="37">
        <v>159</v>
      </c>
    </row>
    <row r="1093" spans="1:5" x14ac:dyDescent="0.2">
      <c r="A1093" s="14" t="s">
        <v>62</v>
      </c>
      <c r="B1093" s="14" t="s">
        <v>18</v>
      </c>
      <c r="C1093" s="14" t="s">
        <v>63</v>
      </c>
      <c r="D1093" s="32">
        <v>2019</v>
      </c>
      <c r="E1093" s="37">
        <v>9</v>
      </c>
    </row>
    <row r="1094" spans="1:5" x14ac:dyDescent="0.2">
      <c r="A1094" s="14" t="s">
        <v>382</v>
      </c>
      <c r="B1094" s="14" t="s">
        <v>137</v>
      </c>
      <c r="C1094" s="14" t="s">
        <v>383</v>
      </c>
      <c r="D1094" s="32">
        <v>2019</v>
      </c>
      <c r="E1094" s="37">
        <v>96</v>
      </c>
    </row>
    <row r="1095" spans="1:5" x14ac:dyDescent="0.2">
      <c r="A1095" s="14" t="s">
        <v>221</v>
      </c>
      <c r="B1095" s="14" t="s">
        <v>137</v>
      </c>
      <c r="C1095" s="14" t="s">
        <v>222</v>
      </c>
      <c r="D1095" s="32">
        <v>2019</v>
      </c>
      <c r="E1095" s="37">
        <v>36</v>
      </c>
    </row>
    <row r="1096" spans="1:5" x14ac:dyDescent="0.2">
      <c r="A1096" s="14" t="s">
        <v>642</v>
      </c>
      <c r="B1096" s="14" t="s">
        <v>55</v>
      </c>
      <c r="C1096" s="14" t="s">
        <v>643</v>
      </c>
      <c r="D1096" s="32">
        <v>2019</v>
      </c>
      <c r="E1096" s="37">
        <v>150</v>
      </c>
    </row>
    <row r="1097" spans="1:5" x14ac:dyDescent="0.2">
      <c r="A1097" s="14" t="s">
        <v>497</v>
      </c>
      <c r="B1097" s="14" t="s">
        <v>18</v>
      </c>
      <c r="C1097" s="14" t="s">
        <v>498</v>
      </c>
      <c r="D1097" s="32">
        <v>2019</v>
      </c>
      <c r="E1097" s="37">
        <v>111</v>
      </c>
    </row>
    <row r="1098" spans="1:5" x14ac:dyDescent="0.2">
      <c r="A1098" s="14" t="s">
        <v>740</v>
      </c>
      <c r="B1098" s="14" t="s">
        <v>398</v>
      </c>
      <c r="C1098" s="14" t="s">
        <v>741</v>
      </c>
      <c r="D1098" s="32">
        <v>2019</v>
      </c>
      <c r="E1098" s="37">
        <v>167</v>
      </c>
    </row>
    <row r="1099" spans="1:5" x14ac:dyDescent="0.2">
      <c r="A1099" s="14" t="s">
        <v>294</v>
      </c>
      <c r="B1099" s="14" t="s">
        <v>18</v>
      </c>
      <c r="C1099" s="14" t="s">
        <v>295</v>
      </c>
      <c r="D1099" s="32">
        <v>2019</v>
      </c>
      <c r="E1099" s="37">
        <v>63</v>
      </c>
    </row>
    <row r="1100" spans="1:5" x14ac:dyDescent="0.2">
      <c r="A1100" s="14" t="s">
        <v>684</v>
      </c>
      <c r="B1100" s="14" t="s">
        <v>293</v>
      </c>
      <c r="C1100" s="14" t="s">
        <v>685</v>
      </c>
      <c r="D1100" s="32">
        <v>2019</v>
      </c>
      <c r="E1100" s="37">
        <v>153</v>
      </c>
    </row>
    <row r="1101" spans="1:5" x14ac:dyDescent="0.2">
      <c r="A1101" s="14" t="s">
        <v>243</v>
      </c>
      <c r="B1101" s="14" t="s">
        <v>61</v>
      </c>
      <c r="C1101" s="14" t="s">
        <v>244</v>
      </c>
      <c r="D1101" s="32">
        <v>2019</v>
      </c>
      <c r="E1101" s="37">
        <v>53</v>
      </c>
    </row>
    <row r="1102" spans="1:5" x14ac:dyDescent="0.2">
      <c r="A1102" s="14" t="s">
        <v>492</v>
      </c>
      <c r="B1102" s="14" t="s">
        <v>61</v>
      </c>
      <c r="C1102" s="14" t="s">
        <v>493</v>
      </c>
      <c r="D1102" s="32">
        <v>2019</v>
      </c>
      <c r="E1102" s="37">
        <v>113</v>
      </c>
    </row>
    <row r="1103" spans="1:5" x14ac:dyDescent="0.2">
      <c r="A1103" s="14" t="s">
        <v>457</v>
      </c>
      <c r="B1103" s="14" t="s">
        <v>61</v>
      </c>
      <c r="C1103" s="14" t="s">
        <v>458</v>
      </c>
      <c r="D1103" s="32">
        <v>2019</v>
      </c>
      <c r="E1103" s="37">
        <v>105</v>
      </c>
    </row>
    <row r="1104" spans="1:5" x14ac:dyDescent="0.2">
      <c r="A1104" s="14" t="s">
        <v>673</v>
      </c>
      <c r="B1104" s="14" t="s">
        <v>55</v>
      </c>
      <c r="C1104" s="14" t="s">
        <v>675</v>
      </c>
      <c r="D1104" s="32">
        <v>2019</v>
      </c>
      <c r="E1104" s="37">
        <v>152</v>
      </c>
    </row>
    <row r="1105" spans="1:5" x14ac:dyDescent="0.2">
      <c r="A1105" s="14" t="s">
        <v>421</v>
      </c>
      <c r="B1105" s="14" t="s">
        <v>55</v>
      </c>
      <c r="C1105" s="14" t="s">
        <v>422</v>
      </c>
      <c r="D1105" s="32">
        <v>2019</v>
      </c>
      <c r="E1105" s="37">
        <v>80</v>
      </c>
    </row>
    <row r="1106" spans="1:5" x14ac:dyDescent="0.2">
      <c r="A1106" s="14" t="s">
        <v>247</v>
      </c>
      <c r="B1106" s="14" t="s">
        <v>137</v>
      </c>
      <c r="C1106" s="14" t="s">
        <v>248</v>
      </c>
      <c r="D1106" s="32">
        <v>2019</v>
      </c>
      <c r="E1106" s="37">
        <v>44</v>
      </c>
    </row>
    <row r="1107" spans="1:5" x14ac:dyDescent="0.2">
      <c r="A1107" s="14" t="s">
        <v>500</v>
      </c>
      <c r="B1107" s="14" t="s">
        <v>137</v>
      </c>
      <c r="C1107" s="14" t="s">
        <v>501</v>
      </c>
      <c r="D1107" s="32">
        <v>2019</v>
      </c>
      <c r="E1107" s="37">
        <v>145</v>
      </c>
    </row>
    <row r="1108" spans="1:5" x14ac:dyDescent="0.2">
      <c r="A1108" s="14" t="s">
        <v>109</v>
      </c>
      <c r="B1108" s="14" t="s">
        <v>61</v>
      </c>
      <c r="C1108" s="14" t="s">
        <v>110</v>
      </c>
      <c r="D1108" s="32">
        <v>2019</v>
      </c>
      <c r="E1108" s="37">
        <v>18</v>
      </c>
    </row>
    <row r="1109" spans="1:5" x14ac:dyDescent="0.2">
      <c r="A1109" s="14" t="s">
        <v>43</v>
      </c>
      <c r="B1109" s="14" t="s">
        <v>18</v>
      </c>
      <c r="C1109" s="14" t="s">
        <v>44</v>
      </c>
      <c r="D1109" s="32">
        <v>2019</v>
      </c>
      <c r="E1109" s="37">
        <v>6</v>
      </c>
    </row>
    <row r="1110" spans="1:5" x14ac:dyDescent="0.2">
      <c r="A1110" s="14" t="s">
        <v>210</v>
      </c>
      <c r="B1110" s="14" t="s">
        <v>61</v>
      </c>
      <c r="C1110" s="14" t="s">
        <v>211</v>
      </c>
      <c r="D1110" s="32">
        <v>2019</v>
      </c>
      <c r="E1110" s="37">
        <v>46</v>
      </c>
    </row>
    <row r="1111" spans="1:5" x14ac:dyDescent="0.2">
      <c r="A1111" s="14" t="s">
        <v>787</v>
      </c>
      <c r="B1111" s="14" t="s">
        <v>55</v>
      </c>
      <c r="C1111" s="14" t="s">
        <v>788</v>
      </c>
      <c r="D1111" s="32">
        <v>2019</v>
      </c>
      <c r="E1111" s="37">
        <v>177</v>
      </c>
    </row>
    <row r="1112" spans="1:5" x14ac:dyDescent="0.2">
      <c r="A1112" s="14" t="s">
        <v>373</v>
      </c>
      <c r="B1112" s="14" t="s">
        <v>137</v>
      </c>
      <c r="C1112" s="14" t="s">
        <v>374</v>
      </c>
      <c r="D1112" s="32">
        <v>2019</v>
      </c>
      <c r="E1112" s="37">
        <v>71</v>
      </c>
    </row>
    <row r="1113" spans="1:5" x14ac:dyDescent="0.2">
      <c r="A1113" s="14" t="s">
        <v>563</v>
      </c>
      <c r="B1113" s="14" t="s">
        <v>137</v>
      </c>
      <c r="C1113" s="14" t="s">
        <v>566</v>
      </c>
      <c r="D1113" s="32">
        <v>2019</v>
      </c>
      <c r="E1113" s="37">
        <v>131</v>
      </c>
    </row>
    <row r="1114" spans="1:5" x14ac:dyDescent="0.2">
      <c r="A1114" s="14" t="s">
        <v>679</v>
      </c>
      <c r="B1114" s="14" t="s">
        <v>137</v>
      </c>
      <c r="C1114" s="14" t="s">
        <v>680</v>
      </c>
      <c r="D1114" s="32">
        <v>2019</v>
      </c>
      <c r="E1114" s="37">
        <v>154</v>
      </c>
    </row>
    <row r="1115" spans="1:5" x14ac:dyDescent="0.2">
      <c r="A1115" s="14" t="s">
        <v>509</v>
      </c>
      <c r="B1115" s="14" t="s">
        <v>137</v>
      </c>
      <c r="C1115" s="14" t="s">
        <v>510</v>
      </c>
      <c r="D1115" s="32">
        <v>2019</v>
      </c>
      <c r="E1115" s="37">
        <v>117</v>
      </c>
    </row>
    <row r="1116" spans="1:5" x14ac:dyDescent="0.2">
      <c r="A1116" s="14" t="s">
        <v>569</v>
      </c>
      <c r="B1116" s="14" t="s">
        <v>61</v>
      </c>
      <c r="C1116" s="14" t="s">
        <v>570</v>
      </c>
      <c r="D1116" s="32">
        <v>2019</v>
      </c>
      <c r="E1116" s="37">
        <v>129</v>
      </c>
    </row>
    <row r="1117" spans="1:5" x14ac:dyDescent="0.2">
      <c r="A1117" s="14" t="s">
        <v>250</v>
      </c>
      <c r="B1117" s="14" t="s">
        <v>137</v>
      </c>
      <c r="C1117" s="14" t="s">
        <v>251</v>
      </c>
      <c r="D1117" s="32">
        <v>2019</v>
      </c>
      <c r="E1117" s="37">
        <v>56</v>
      </c>
    </row>
    <row r="1118" spans="1:5" x14ac:dyDescent="0.2">
      <c r="A1118" s="14" t="s">
        <v>144</v>
      </c>
      <c r="B1118" s="14" t="s">
        <v>137</v>
      </c>
      <c r="C1118" s="14" t="s">
        <v>145</v>
      </c>
      <c r="D1118" s="32">
        <v>2019</v>
      </c>
      <c r="E1118" s="37">
        <v>25</v>
      </c>
    </row>
    <row r="1119" spans="1:5" x14ac:dyDescent="0.2">
      <c r="A1119" s="14" t="s">
        <v>68</v>
      </c>
      <c r="B1119" s="14" t="s">
        <v>61</v>
      </c>
      <c r="C1119" s="14" t="s">
        <v>69</v>
      </c>
      <c r="D1119" s="32">
        <v>2019</v>
      </c>
      <c r="E1119" s="37">
        <v>10</v>
      </c>
    </row>
    <row r="1120" spans="1:5" x14ac:dyDescent="0.2">
      <c r="A1120" s="14" t="s">
        <v>350</v>
      </c>
      <c r="B1120" s="14" t="s">
        <v>18</v>
      </c>
      <c r="C1120" s="14" t="s">
        <v>351</v>
      </c>
      <c r="D1120" s="32">
        <v>2019</v>
      </c>
      <c r="E1120" s="37">
        <v>74</v>
      </c>
    </row>
    <row r="1121" spans="1:5" x14ac:dyDescent="0.2">
      <c r="A1121" s="14" t="s">
        <v>773</v>
      </c>
      <c r="B1121" s="14" t="s">
        <v>61</v>
      </c>
      <c r="C1121" s="14" t="s">
        <v>774</v>
      </c>
      <c r="D1121" s="32">
        <v>2019</v>
      </c>
      <c r="E1121" s="37">
        <v>169</v>
      </c>
    </row>
    <row r="1122" spans="1:5" x14ac:dyDescent="0.2">
      <c r="A1122" s="14" t="s">
        <v>158</v>
      </c>
      <c r="B1122" s="14" t="s">
        <v>18</v>
      </c>
      <c r="C1122" s="14" t="s">
        <v>159</v>
      </c>
      <c r="D1122" s="32">
        <v>2019</v>
      </c>
      <c r="E1122" s="37">
        <v>28</v>
      </c>
    </row>
    <row r="1123" spans="1:5" x14ac:dyDescent="0.2">
      <c r="A1123" s="14" t="s">
        <v>201</v>
      </c>
      <c r="B1123" s="14" t="s">
        <v>18</v>
      </c>
      <c r="C1123" s="14" t="s">
        <v>202</v>
      </c>
      <c r="D1123" s="32">
        <v>2019</v>
      </c>
      <c r="E1123" s="37">
        <v>40</v>
      </c>
    </row>
    <row r="1124" spans="1:5" x14ac:dyDescent="0.2">
      <c r="A1124" s="14" t="s">
        <v>81</v>
      </c>
      <c r="B1124" s="14" t="s">
        <v>18</v>
      </c>
      <c r="C1124" s="14" t="s">
        <v>82</v>
      </c>
      <c r="D1124" s="32">
        <v>2019</v>
      </c>
      <c r="E1124" s="37">
        <v>13</v>
      </c>
    </row>
    <row r="1125" spans="1:5" x14ac:dyDescent="0.2">
      <c r="A1125" s="14" t="s">
        <v>775</v>
      </c>
      <c r="B1125" s="14" t="s">
        <v>137</v>
      </c>
      <c r="C1125" s="14" t="s">
        <v>776</v>
      </c>
      <c r="D1125" s="32">
        <v>2019</v>
      </c>
      <c r="E1125" s="37">
        <v>173</v>
      </c>
    </row>
    <row r="1126" spans="1:5" x14ac:dyDescent="0.2">
      <c r="A1126" s="14" t="s">
        <v>37</v>
      </c>
      <c r="B1126" s="14" t="s">
        <v>18</v>
      </c>
      <c r="C1126" s="14" t="s">
        <v>38</v>
      </c>
      <c r="D1126" s="32">
        <v>2019</v>
      </c>
      <c r="E1126" s="37">
        <v>5</v>
      </c>
    </row>
    <row r="1127" spans="1:5" x14ac:dyDescent="0.2">
      <c r="A1127" s="14" t="s">
        <v>282</v>
      </c>
      <c r="B1127" s="14" t="s">
        <v>61</v>
      </c>
      <c r="C1127" s="14" t="s">
        <v>283</v>
      </c>
      <c r="D1127" s="32">
        <v>2019</v>
      </c>
      <c r="E1127" s="37">
        <v>55</v>
      </c>
    </row>
    <row r="1128" spans="1:5" x14ac:dyDescent="0.2">
      <c r="A1128" s="14" t="s">
        <v>596</v>
      </c>
      <c r="B1128" s="14" t="s">
        <v>398</v>
      </c>
      <c r="C1128" s="14" t="s">
        <v>597</v>
      </c>
      <c r="D1128" s="32">
        <v>2019</v>
      </c>
      <c r="E1128" s="37">
        <v>141</v>
      </c>
    </row>
    <row r="1129" spans="1:5" x14ac:dyDescent="0.2">
      <c r="A1129" s="14" t="s">
        <v>415</v>
      </c>
      <c r="B1129" s="14" t="s">
        <v>61</v>
      </c>
      <c r="C1129" s="14" t="s">
        <v>416</v>
      </c>
      <c r="D1129" s="32">
        <v>2019</v>
      </c>
      <c r="E1129" s="37">
        <v>97</v>
      </c>
    </row>
    <row r="1130" spans="1:5" x14ac:dyDescent="0.2">
      <c r="A1130" s="14" t="s">
        <v>710</v>
      </c>
      <c r="B1130" s="14" t="s">
        <v>398</v>
      </c>
      <c r="C1130" s="14" t="s">
        <v>711</v>
      </c>
      <c r="D1130" s="32">
        <v>2019</v>
      </c>
      <c r="E1130" s="37">
        <v>163</v>
      </c>
    </row>
    <row r="1131" spans="1:5" x14ac:dyDescent="0.2">
      <c r="A1131" s="14" t="s">
        <v>800</v>
      </c>
      <c r="B1131" s="14" t="s">
        <v>137</v>
      </c>
      <c r="C1131" s="14" t="s">
        <v>801</v>
      </c>
      <c r="D1131" s="32">
        <v>2019</v>
      </c>
      <c r="E1131" s="37">
        <v>178</v>
      </c>
    </row>
    <row r="1132" spans="1:5" x14ac:dyDescent="0.2">
      <c r="A1132" s="14" t="s">
        <v>164</v>
      </c>
      <c r="B1132" s="14" t="s">
        <v>18</v>
      </c>
      <c r="C1132" s="14" t="s">
        <v>165</v>
      </c>
      <c r="D1132" s="32">
        <v>2019</v>
      </c>
      <c r="E1132" s="37">
        <v>29</v>
      </c>
    </row>
    <row r="1133" spans="1:5" x14ac:dyDescent="0.2">
      <c r="A1133" s="14" t="s">
        <v>72</v>
      </c>
      <c r="B1133" s="14" t="s">
        <v>18</v>
      </c>
      <c r="C1133" s="14" t="s">
        <v>73</v>
      </c>
      <c r="D1133" s="32">
        <v>2019</v>
      </c>
      <c r="E1133" s="37">
        <v>11</v>
      </c>
    </row>
    <row r="1134" spans="1:5" x14ac:dyDescent="0.2">
      <c r="A1134" s="14" t="s">
        <v>660</v>
      </c>
      <c r="B1134" s="14" t="s">
        <v>137</v>
      </c>
      <c r="C1134" s="14" t="s">
        <v>661</v>
      </c>
      <c r="D1134" s="32">
        <v>2019</v>
      </c>
      <c r="E1134" s="37">
        <v>110</v>
      </c>
    </row>
    <row r="1135" spans="1:5" x14ac:dyDescent="0.2">
      <c r="A1135" s="14" t="s">
        <v>19</v>
      </c>
      <c r="B1135" s="14" t="s">
        <v>18</v>
      </c>
      <c r="C1135" s="14" t="s">
        <v>20</v>
      </c>
      <c r="D1135" s="32">
        <v>2019</v>
      </c>
      <c r="E1135" s="37">
        <v>2</v>
      </c>
    </row>
    <row r="1136" spans="1:5" x14ac:dyDescent="0.2">
      <c r="A1136" s="14" t="s">
        <v>274</v>
      </c>
      <c r="B1136" s="14" t="s">
        <v>55</v>
      </c>
      <c r="C1136" s="14" t="s">
        <v>275</v>
      </c>
      <c r="D1136" s="32">
        <v>2019</v>
      </c>
      <c r="E1136" s="37">
        <v>52</v>
      </c>
    </row>
    <row r="1137" spans="1:5" x14ac:dyDescent="0.2">
      <c r="A1137" s="14" t="s">
        <v>182</v>
      </c>
      <c r="B1137" s="14" t="s">
        <v>18</v>
      </c>
      <c r="C1137" s="14" t="s">
        <v>183</v>
      </c>
      <c r="D1137" s="32">
        <v>2019</v>
      </c>
      <c r="E1137" s="37">
        <v>32</v>
      </c>
    </row>
    <row r="1138" spans="1:5" x14ac:dyDescent="0.2">
      <c r="A1138" s="14" t="s">
        <v>483</v>
      </c>
      <c r="B1138" s="14" t="s">
        <v>137</v>
      </c>
      <c r="C1138" s="14" t="s">
        <v>484</v>
      </c>
      <c r="D1138" s="32">
        <v>2019</v>
      </c>
      <c r="E1138" s="37">
        <v>115</v>
      </c>
    </row>
    <row r="1139" spans="1:5" x14ac:dyDescent="0.2">
      <c r="A1139" s="14" t="s">
        <v>217</v>
      </c>
      <c r="B1139" s="14" t="s">
        <v>18</v>
      </c>
      <c r="C1139" s="14" t="s">
        <v>218</v>
      </c>
      <c r="D1139" s="32">
        <v>2019</v>
      </c>
      <c r="E1139" s="37">
        <v>33</v>
      </c>
    </row>
    <row r="1140" spans="1:5" x14ac:dyDescent="0.2">
      <c r="A1140" s="14" t="s">
        <v>290</v>
      </c>
      <c r="B1140" s="14" t="s">
        <v>293</v>
      </c>
      <c r="C1140" s="14" t="s">
        <v>291</v>
      </c>
      <c r="D1140" s="32">
        <v>2019</v>
      </c>
      <c r="E1140" s="37">
        <v>60</v>
      </c>
    </row>
    <row r="1141" spans="1:5" x14ac:dyDescent="0.2">
      <c r="A1141" s="14" t="s">
        <v>154</v>
      </c>
      <c r="B1141" s="14" t="s">
        <v>137</v>
      </c>
      <c r="C1141" s="14" t="s">
        <v>155</v>
      </c>
      <c r="D1141" s="32">
        <v>2019</v>
      </c>
      <c r="E1141" s="37">
        <v>27</v>
      </c>
    </row>
    <row r="1142" spans="1:5" x14ac:dyDescent="0.2">
      <c r="A1142" s="14" t="s">
        <v>466</v>
      </c>
      <c r="B1142" s="14" t="s">
        <v>137</v>
      </c>
      <c r="C1142" s="14" t="s">
        <v>467</v>
      </c>
      <c r="D1142" s="32">
        <v>2019</v>
      </c>
      <c r="E1142" s="37">
        <v>107</v>
      </c>
    </row>
    <row r="1143" spans="1:5" x14ac:dyDescent="0.2">
      <c r="A1143" s="14" t="s">
        <v>541</v>
      </c>
      <c r="B1143" s="14" t="s">
        <v>137</v>
      </c>
      <c r="C1143" s="14" t="s">
        <v>542</v>
      </c>
      <c r="D1143" s="32">
        <v>2019</v>
      </c>
      <c r="E1143" s="37">
        <v>92</v>
      </c>
    </row>
    <row r="1144" spans="1:5" x14ac:dyDescent="0.2">
      <c r="A1144" s="14" t="s">
        <v>377</v>
      </c>
      <c r="B1144" s="14" t="s">
        <v>137</v>
      </c>
      <c r="C1144" s="14" t="s">
        <v>378</v>
      </c>
      <c r="D1144" s="32">
        <v>2019</v>
      </c>
      <c r="E1144" s="37">
        <v>89</v>
      </c>
    </row>
    <row r="1145" spans="1:5" x14ac:dyDescent="0.2">
      <c r="A1145" s="14" t="s">
        <v>767</v>
      </c>
      <c r="B1145" s="14" t="s">
        <v>137</v>
      </c>
      <c r="C1145" s="14" t="s">
        <v>768</v>
      </c>
      <c r="D1145" s="32">
        <v>2019</v>
      </c>
      <c r="E1145" s="37">
        <v>165</v>
      </c>
    </row>
    <row r="1146" spans="1:5" x14ac:dyDescent="0.2">
      <c r="A1146" s="14" t="s">
        <v>340</v>
      </c>
      <c r="B1146" s="14" t="s">
        <v>18</v>
      </c>
      <c r="C1146" s="14" t="s">
        <v>341</v>
      </c>
      <c r="D1146" s="32">
        <v>2019</v>
      </c>
      <c r="E1146" s="37">
        <v>65</v>
      </c>
    </row>
    <row r="1147" spans="1:5" x14ac:dyDescent="0.2">
      <c r="A1147" s="14" t="s">
        <v>517</v>
      </c>
      <c r="B1147" s="14" t="s">
        <v>61</v>
      </c>
      <c r="C1147" s="14" t="s">
        <v>518</v>
      </c>
      <c r="D1147" s="32">
        <v>2019</v>
      </c>
      <c r="E1147" s="37">
        <v>116</v>
      </c>
    </row>
    <row r="1148" spans="1:5" x14ac:dyDescent="0.2">
      <c r="A1148" s="14" t="s">
        <v>268</v>
      </c>
      <c r="B1148" s="14" t="s">
        <v>61</v>
      </c>
      <c r="C1148" s="14" t="s">
        <v>269</v>
      </c>
      <c r="D1148" s="32">
        <v>2019</v>
      </c>
      <c r="E1148" s="37">
        <v>51</v>
      </c>
    </row>
    <row r="1149" spans="1:5" x14ac:dyDescent="0.2">
      <c r="A1149" s="14" t="s">
        <v>327</v>
      </c>
      <c r="B1149" s="14" t="s">
        <v>55</v>
      </c>
      <c r="C1149" s="14" t="s">
        <v>328</v>
      </c>
      <c r="D1149" s="32">
        <v>2019</v>
      </c>
      <c r="E1149" s="37">
        <v>73</v>
      </c>
    </row>
    <row r="1150" spans="1:5" x14ac:dyDescent="0.2">
      <c r="A1150" s="14" t="s">
        <v>622</v>
      </c>
      <c r="B1150" s="14" t="s">
        <v>61</v>
      </c>
      <c r="C1150" s="14" t="s">
        <v>623</v>
      </c>
      <c r="D1150" s="32">
        <v>2019</v>
      </c>
      <c r="E1150" s="37">
        <v>146</v>
      </c>
    </row>
    <row r="1151" spans="1:5" x14ac:dyDescent="0.2">
      <c r="A1151" s="14" t="s">
        <v>321</v>
      </c>
      <c r="B1151" s="14" t="s">
        <v>18</v>
      </c>
      <c r="C1151" s="14" t="s">
        <v>322</v>
      </c>
      <c r="D1151" s="32">
        <v>2019</v>
      </c>
      <c r="E1151" s="37">
        <v>64</v>
      </c>
    </row>
    <row r="1152" spans="1:5" x14ac:dyDescent="0.2">
      <c r="A1152" s="14" t="s">
        <v>286</v>
      </c>
      <c r="B1152" s="14" t="s">
        <v>61</v>
      </c>
      <c r="C1152" s="14" t="s">
        <v>287</v>
      </c>
      <c r="D1152" s="32">
        <v>2019</v>
      </c>
      <c r="E1152" s="37">
        <v>62</v>
      </c>
    </row>
    <row r="1153" spans="1:5" x14ac:dyDescent="0.2">
      <c r="A1153" s="14" t="s">
        <v>336</v>
      </c>
      <c r="B1153" s="14" t="s">
        <v>18</v>
      </c>
      <c r="C1153" s="14" t="s">
        <v>337</v>
      </c>
      <c r="D1153" s="32">
        <v>2019</v>
      </c>
      <c r="E1153" s="37">
        <v>87</v>
      </c>
    </row>
    <row r="1154" spans="1:5" x14ac:dyDescent="0.2">
      <c r="A1154" s="14" t="s">
        <v>547</v>
      </c>
      <c r="B1154" s="14" t="s">
        <v>55</v>
      </c>
      <c r="C1154" s="14" t="s">
        <v>548</v>
      </c>
      <c r="D1154" s="32">
        <v>2019</v>
      </c>
      <c r="E1154" s="37">
        <v>124</v>
      </c>
    </row>
    <row r="1155" spans="1:5" x14ac:dyDescent="0.2">
      <c r="A1155" s="14" t="s">
        <v>608</v>
      </c>
      <c r="B1155" s="14" t="s">
        <v>55</v>
      </c>
      <c r="C1155" s="14" t="s">
        <v>609</v>
      </c>
      <c r="D1155" s="32">
        <v>2019</v>
      </c>
      <c r="E1155" s="37">
        <v>140</v>
      </c>
    </row>
    <row r="1156" spans="1:5" x14ac:dyDescent="0.2">
      <c r="A1156" s="14" t="s">
        <v>93</v>
      </c>
      <c r="B1156" s="14" t="s">
        <v>18</v>
      </c>
      <c r="C1156" s="14" t="s">
        <v>94</v>
      </c>
      <c r="D1156" s="32">
        <v>2019</v>
      </c>
      <c r="E1156" s="37">
        <v>15</v>
      </c>
    </row>
    <row r="1157" spans="1:5" x14ac:dyDescent="0.2">
      <c r="A1157" s="14" t="s">
        <v>728</v>
      </c>
      <c r="B1157" s="14" t="s">
        <v>398</v>
      </c>
      <c r="C1157" s="14" t="s">
        <v>729</v>
      </c>
      <c r="D1157" s="32">
        <v>2019</v>
      </c>
      <c r="E1157" s="37">
        <v>170</v>
      </c>
    </row>
    <row r="1158" spans="1:5" x14ac:dyDescent="0.2">
      <c r="A1158" s="14" t="s">
        <v>706</v>
      </c>
      <c r="B1158" s="14" t="s">
        <v>398</v>
      </c>
      <c r="C1158" s="14" t="s">
        <v>707</v>
      </c>
      <c r="D1158" s="32">
        <v>2019</v>
      </c>
      <c r="E1158" s="37">
        <v>156</v>
      </c>
    </row>
    <row r="1159" spans="1:5" x14ac:dyDescent="0.2">
      <c r="A1159" s="14" t="s">
        <v>87</v>
      </c>
      <c r="B1159" s="14" t="s">
        <v>18</v>
      </c>
      <c r="C1159" s="14" t="s">
        <v>88</v>
      </c>
      <c r="D1159" s="32">
        <v>2019</v>
      </c>
      <c r="E1159" s="37">
        <v>14</v>
      </c>
    </row>
    <row r="1160" spans="1:5" x14ac:dyDescent="0.2">
      <c r="A1160" s="14" t="s">
        <v>393</v>
      </c>
      <c r="B1160" s="14" t="s">
        <v>398</v>
      </c>
      <c r="C1160" s="14" t="s">
        <v>394</v>
      </c>
      <c r="D1160" s="32">
        <v>2019</v>
      </c>
      <c r="E1160" s="37">
        <v>88</v>
      </c>
    </row>
    <row r="1161" spans="1:5" x14ac:dyDescent="0.2">
      <c r="A1161" s="14" t="s">
        <v>239</v>
      </c>
      <c r="B1161" s="14" t="s">
        <v>18</v>
      </c>
      <c r="C1161" s="14" t="s">
        <v>240</v>
      </c>
      <c r="D1161" s="32">
        <v>2019</v>
      </c>
      <c r="E1161" s="37">
        <v>43</v>
      </c>
    </row>
    <row r="1162" spans="1:5" x14ac:dyDescent="0.2">
      <c r="A1162" s="14" t="s">
        <v>56</v>
      </c>
      <c r="B1162" s="14" t="s">
        <v>61</v>
      </c>
      <c r="C1162" s="14" t="s">
        <v>57</v>
      </c>
      <c r="D1162" s="32">
        <v>2019</v>
      </c>
      <c r="E1162" s="37">
        <v>8</v>
      </c>
    </row>
    <row r="1163" spans="1:5" x14ac:dyDescent="0.2">
      <c r="A1163" s="14" t="s">
        <v>576</v>
      </c>
      <c r="B1163" s="14" t="s">
        <v>398</v>
      </c>
      <c r="C1163" s="14" t="s">
        <v>577</v>
      </c>
      <c r="D1163" s="32">
        <v>2019</v>
      </c>
      <c r="E1163" s="37">
        <v>130</v>
      </c>
    </row>
    <row r="1164" spans="1:5" x14ac:dyDescent="0.2">
      <c r="A1164" s="14" t="s">
        <v>310</v>
      </c>
      <c r="B1164" s="14" t="s">
        <v>55</v>
      </c>
      <c r="C1164" s="14" t="s">
        <v>312</v>
      </c>
      <c r="D1164" s="32">
        <v>2019</v>
      </c>
      <c r="E1164" s="37">
        <v>67</v>
      </c>
    </row>
    <row r="1165" spans="1:5" x14ac:dyDescent="0.2">
      <c r="A1165" s="14" t="s">
        <v>699</v>
      </c>
      <c r="B1165" s="14" t="s">
        <v>293</v>
      </c>
      <c r="C1165" s="14" t="s">
        <v>700</v>
      </c>
      <c r="D1165" s="32">
        <v>2019</v>
      </c>
      <c r="E1165" s="37">
        <v>158</v>
      </c>
    </row>
    <row r="1166" spans="1:5" x14ac:dyDescent="0.2">
      <c r="A1166" s="14" t="s">
        <v>429</v>
      </c>
      <c r="B1166" s="14" t="s">
        <v>137</v>
      </c>
      <c r="C1166" s="14" t="s">
        <v>430</v>
      </c>
      <c r="D1166" s="32">
        <v>2019</v>
      </c>
      <c r="E1166" s="37">
        <v>100</v>
      </c>
    </row>
    <row r="1167" spans="1:5" x14ac:dyDescent="0.2">
      <c r="A1167" s="14" t="s">
        <v>438</v>
      </c>
      <c r="B1167" s="14" t="s">
        <v>293</v>
      </c>
      <c r="C1167" s="14" t="s">
        <v>439</v>
      </c>
      <c r="D1167" s="32">
        <v>2019</v>
      </c>
      <c r="E1167" s="37">
        <v>83</v>
      </c>
    </row>
    <row r="1168" spans="1:5" x14ac:dyDescent="0.2">
      <c r="A1168" s="14" t="s">
        <v>624</v>
      </c>
      <c r="B1168" s="14" t="s">
        <v>55</v>
      </c>
      <c r="C1168" s="14" t="s">
        <v>625</v>
      </c>
      <c r="D1168" s="32">
        <v>2019</v>
      </c>
      <c r="E1168" s="37">
        <v>143</v>
      </c>
    </row>
    <row r="1169" spans="1:5" x14ac:dyDescent="0.2">
      <c r="A1169" s="14" t="s">
        <v>227</v>
      </c>
      <c r="B1169" s="14" t="s">
        <v>55</v>
      </c>
      <c r="C1169" s="14" t="s">
        <v>228</v>
      </c>
      <c r="D1169" s="32">
        <v>2019</v>
      </c>
      <c r="E1169" s="37">
        <v>41</v>
      </c>
    </row>
    <row r="1170" spans="1:5" x14ac:dyDescent="0.2">
      <c r="A1170" s="14" t="s">
        <v>471</v>
      </c>
      <c r="B1170" s="14" t="s">
        <v>398</v>
      </c>
      <c r="C1170" s="14" t="s">
        <v>472</v>
      </c>
      <c r="D1170" s="32">
        <v>2019</v>
      </c>
      <c r="E1170" s="37">
        <v>108</v>
      </c>
    </row>
    <row r="1171" spans="1:5" x14ac:dyDescent="0.2">
      <c r="A1171" s="14" t="s">
        <v>762</v>
      </c>
      <c r="B1171" s="14" t="s">
        <v>55</v>
      </c>
      <c r="C1171" s="14" t="s">
        <v>763</v>
      </c>
      <c r="D1171" s="32">
        <v>2019</v>
      </c>
      <c r="E1171" s="37">
        <v>171</v>
      </c>
    </row>
    <row r="1172" spans="1:5" x14ac:dyDescent="0.2">
      <c r="A1172" s="14" t="s">
        <v>446</v>
      </c>
      <c r="B1172" s="14" t="s">
        <v>398</v>
      </c>
      <c r="C1172" s="14" t="s">
        <v>447</v>
      </c>
      <c r="D1172" s="32">
        <v>2019</v>
      </c>
      <c r="E1172" s="37">
        <v>101</v>
      </c>
    </row>
    <row r="1173" spans="1:5" x14ac:dyDescent="0.2">
      <c r="A1173" s="14" t="s">
        <v>404</v>
      </c>
      <c r="B1173" s="14" t="s">
        <v>137</v>
      </c>
      <c r="C1173" s="14" t="s">
        <v>405</v>
      </c>
      <c r="D1173" s="32">
        <v>2019</v>
      </c>
      <c r="E1173" s="37">
        <v>93</v>
      </c>
    </row>
    <row r="1174" spans="1:5" x14ac:dyDescent="0.2">
      <c r="A1174" s="14" t="s">
        <v>716</v>
      </c>
      <c r="B1174" s="14" t="s">
        <v>398</v>
      </c>
      <c r="C1174" s="14" t="s">
        <v>717</v>
      </c>
      <c r="D1174" s="32">
        <v>2019</v>
      </c>
      <c r="E1174" s="37">
        <v>162</v>
      </c>
    </row>
    <row r="1175" spans="1:5" x14ac:dyDescent="0.2">
      <c r="A1175" s="14" t="s">
        <v>150</v>
      </c>
      <c r="B1175" s="14" t="s">
        <v>18</v>
      </c>
      <c r="C1175" s="14" t="s">
        <v>151</v>
      </c>
      <c r="D1175" s="32">
        <v>2019</v>
      </c>
      <c r="E1175" s="37">
        <v>26</v>
      </c>
    </row>
    <row r="1176" spans="1:5" x14ac:dyDescent="0.2">
      <c r="A1176" s="14" t="s">
        <v>574</v>
      </c>
      <c r="B1176" s="14" t="s">
        <v>55</v>
      </c>
      <c r="C1176" s="14" t="s">
        <v>575</v>
      </c>
      <c r="D1176" s="32">
        <v>2019</v>
      </c>
      <c r="E1176" s="37">
        <v>126</v>
      </c>
    </row>
    <row r="1177" spans="1:5" x14ac:dyDescent="0.2">
      <c r="A1177" s="14" t="s">
        <v>316</v>
      </c>
      <c r="B1177" s="14" t="s">
        <v>137</v>
      </c>
      <c r="C1177" s="14" t="s">
        <v>317</v>
      </c>
      <c r="D1177" s="32">
        <v>2019</v>
      </c>
      <c r="E1177" s="37">
        <v>78</v>
      </c>
    </row>
    <row r="1178" spans="1:5" x14ac:dyDescent="0.2">
      <c r="A1178" s="14" t="s">
        <v>170</v>
      </c>
      <c r="B1178" s="14" t="s">
        <v>18</v>
      </c>
      <c r="C1178" s="14" t="s">
        <v>171</v>
      </c>
      <c r="D1178" s="32">
        <v>2019</v>
      </c>
      <c r="E1178" s="37">
        <v>30</v>
      </c>
    </row>
    <row r="1179" spans="1:5" x14ac:dyDescent="0.2">
      <c r="A1179" s="14" t="s">
        <v>104</v>
      </c>
      <c r="B1179" s="14" t="s">
        <v>18</v>
      </c>
      <c r="C1179" s="14" t="s">
        <v>105</v>
      </c>
      <c r="D1179" s="32">
        <v>2019</v>
      </c>
      <c r="E1179" s="37">
        <v>17</v>
      </c>
    </row>
    <row r="1180" spans="1:5" x14ac:dyDescent="0.2">
      <c r="A1180" s="14" t="s">
        <v>138</v>
      </c>
      <c r="B1180" s="14" t="s">
        <v>18</v>
      </c>
      <c r="C1180" s="14" t="s">
        <v>139</v>
      </c>
      <c r="D1180" s="32">
        <v>2019</v>
      </c>
      <c r="E1180" s="37">
        <v>24</v>
      </c>
    </row>
    <row r="1181" spans="1:5" x14ac:dyDescent="0.2">
      <c r="A1181" s="14" t="s">
        <v>590</v>
      </c>
      <c r="B1181" s="14" t="s">
        <v>398</v>
      </c>
      <c r="C1181" s="14" t="s">
        <v>591</v>
      </c>
      <c r="D1181" s="32">
        <v>2019</v>
      </c>
      <c r="E1181" s="37">
        <v>135</v>
      </c>
    </row>
    <row r="1182" spans="1:5" x14ac:dyDescent="0.2">
      <c r="A1182" s="14" t="s">
        <v>367</v>
      </c>
      <c r="B1182" s="14" t="s">
        <v>293</v>
      </c>
      <c r="C1182" s="14" t="s">
        <v>368</v>
      </c>
      <c r="D1182" s="32">
        <v>2019</v>
      </c>
      <c r="E1182" s="37">
        <v>91</v>
      </c>
    </row>
    <row r="1183" spans="1:5" x14ac:dyDescent="0.2">
      <c r="A1183" s="14" t="s">
        <v>266</v>
      </c>
      <c r="B1183" s="14" t="s">
        <v>137</v>
      </c>
      <c r="C1183" s="14" t="s">
        <v>267</v>
      </c>
      <c r="D1183" s="32">
        <v>2019</v>
      </c>
      <c r="E1183" s="37">
        <v>54</v>
      </c>
    </row>
    <row r="1184" spans="1:5" x14ac:dyDescent="0.2">
      <c r="A1184" s="14" t="s">
        <v>534</v>
      </c>
      <c r="B1184" s="14" t="s">
        <v>55</v>
      </c>
      <c r="C1184" s="14" t="s">
        <v>535</v>
      </c>
      <c r="D1184" s="32">
        <v>2019</v>
      </c>
      <c r="E1184" s="37">
        <v>98</v>
      </c>
    </row>
    <row r="1185" spans="1:5" x14ac:dyDescent="0.2">
      <c r="A1185" s="14" t="s">
        <v>646</v>
      </c>
      <c r="B1185" s="14" t="s">
        <v>61</v>
      </c>
      <c r="C1185" s="14" t="s">
        <v>647</v>
      </c>
      <c r="D1185" s="32">
        <v>2019</v>
      </c>
      <c r="E1185" s="37">
        <v>144</v>
      </c>
    </row>
    <row r="1186" spans="1:5" x14ac:dyDescent="0.2">
      <c r="A1186" s="14" t="s">
        <v>486</v>
      </c>
      <c r="B1186" s="14" t="s">
        <v>18</v>
      </c>
      <c r="C1186" s="14" t="s">
        <v>487</v>
      </c>
      <c r="D1186" s="32">
        <v>2019</v>
      </c>
      <c r="E1186" s="37">
        <v>95</v>
      </c>
    </row>
    <row r="1187" spans="1:5" x14ac:dyDescent="0.2">
      <c r="A1187" s="14" t="s">
        <v>512</v>
      </c>
      <c r="B1187" s="14" t="s">
        <v>137</v>
      </c>
      <c r="C1187" s="14" t="s">
        <v>513</v>
      </c>
      <c r="D1187" s="32">
        <v>2019</v>
      </c>
      <c r="E1187" s="37">
        <v>112</v>
      </c>
    </row>
    <row r="1188" spans="1:5" x14ac:dyDescent="0.2">
      <c r="A1188" s="14" t="s">
        <v>305</v>
      </c>
      <c r="B1188" s="14" t="s">
        <v>18</v>
      </c>
      <c r="C1188" s="14" t="s">
        <v>306</v>
      </c>
      <c r="D1188" s="32">
        <v>2019</v>
      </c>
      <c r="E1188" s="37">
        <v>77</v>
      </c>
    </row>
    <row r="1189" spans="1:5" x14ac:dyDescent="0.2">
      <c r="A1189" s="14" t="s">
        <v>602</v>
      </c>
      <c r="B1189" s="14" t="s">
        <v>55</v>
      </c>
      <c r="C1189" s="14" t="s">
        <v>603</v>
      </c>
      <c r="D1189" s="32">
        <v>2019</v>
      </c>
      <c r="E1189" s="37">
        <v>138</v>
      </c>
    </row>
    <row r="1190" spans="1:5" x14ac:dyDescent="0.2">
      <c r="A1190" s="14" t="s">
        <v>463</v>
      </c>
      <c r="B1190" s="14" t="s">
        <v>18</v>
      </c>
      <c r="C1190" s="14" t="s">
        <v>464</v>
      </c>
      <c r="D1190" s="32">
        <v>2019</v>
      </c>
      <c r="E1190" s="37">
        <v>104</v>
      </c>
    </row>
    <row r="1191" spans="1:5" x14ac:dyDescent="0.2">
      <c r="A1191" s="14" t="s">
        <v>330</v>
      </c>
      <c r="B1191" s="14" t="s">
        <v>55</v>
      </c>
      <c r="C1191" s="14" t="s">
        <v>331</v>
      </c>
      <c r="D1191" s="32">
        <v>2019</v>
      </c>
      <c r="E1191" s="37">
        <v>70</v>
      </c>
    </row>
    <row r="1192" spans="1:5" x14ac:dyDescent="0.2">
      <c r="A1192" s="14" t="s">
        <v>442</v>
      </c>
      <c r="B1192" s="14" t="s">
        <v>137</v>
      </c>
      <c r="C1192" s="14" t="s">
        <v>443</v>
      </c>
      <c r="D1192" s="32">
        <v>2019</v>
      </c>
      <c r="E1192" s="37">
        <v>103</v>
      </c>
    </row>
    <row r="1193" spans="1:5" x14ac:dyDescent="0.2">
      <c r="A1193" s="14" t="s">
        <v>333</v>
      </c>
      <c r="B1193" s="14" t="s">
        <v>137</v>
      </c>
      <c r="C1193" s="14" t="s">
        <v>334</v>
      </c>
      <c r="D1193" s="32">
        <v>2019</v>
      </c>
      <c r="E1193" s="37">
        <v>94</v>
      </c>
    </row>
    <row r="1194" spans="1:5" x14ac:dyDescent="0.2">
      <c r="A1194" s="14" t="s">
        <v>270</v>
      </c>
      <c r="B1194" s="14" t="s">
        <v>137</v>
      </c>
      <c r="C1194" s="14" t="s">
        <v>271</v>
      </c>
      <c r="D1194" s="32">
        <v>2019</v>
      </c>
      <c r="E1194" s="37">
        <v>58</v>
      </c>
    </row>
    <row r="1195" spans="1:5" x14ac:dyDescent="0.2">
      <c r="A1195" s="14" t="s">
        <v>302</v>
      </c>
      <c r="B1195" s="14" t="s">
        <v>137</v>
      </c>
      <c r="C1195" s="14" t="s">
        <v>303</v>
      </c>
      <c r="D1195" s="32">
        <v>2019</v>
      </c>
      <c r="E1195" s="37">
        <v>68</v>
      </c>
    </row>
    <row r="1196" spans="1:5" x14ac:dyDescent="0.2">
      <c r="A1196" s="14" t="s">
        <v>638</v>
      </c>
      <c r="B1196" s="14" t="s">
        <v>55</v>
      </c>
      <c r="C1196" s="14" t="s">
        <v>639</v>
      </c>
      <c r="D1196" s="32">
        <v>2019</v>
      </c>
      <c r="E1196" s="37">
        <v>123</v>
      </c>
    </row>
    <row r="1197" spans="1:5" x14ac:dyDescent="0.2">
      <c r="A1197" s="14" t="s">
        <v>132</v>
      </c>
      <c r="B1197" s="14" t="s">
        <v>137</v>
      </c>
      <c r="C1197" s="14" t="s">
        <v>133</v>
      </c>
      <c r="D1197" s="32">
        <v>2019</v>
      </c>
      <c r="E1197" s="37">
        <v>23</v>
      </c>
    </row>
    <row r="1198" spans="1:5" x14ac:dyDescent="0.2">
      <c r="A1198" s="14" t="s">
        <v>298</v>
      </c>
      <c r="B1198" s="14" t="s">
        <v>137</v>
      </c>
      <c r="C1198" s="14" t="s">
        <v>299</v>
      </c>
      <c r="D1198" s="32">
        <v>2019</v>
      </c>
      <c r="E1198" s="37">
        <v>66</v>
      </c>
    </row>
    <row r="1199" spans="1:5" x14ac:dyDescent="0.2">
      <c r="A1199" s="14" t="s">
        <v>532</v>
      </c>
      <c r="B1199" s="14" t="s">
        <v>137</v>
      </c>
      <c r="C1199" s="14" t="s">
        <v>533</v>
      </c>
      <c r="D1199" s="32">
        <v>2019</v>
      </c>
      <c r="E1199" s="37">
        <v>120</v>
      </c>
    </row>
    <row r="1200" spans="1:5" x14ac:dyDescent="0.2">
      <c r="A1200" s="14" t="s">
        <v>406</v>
      </c>
      <c r="B1200" s="14" t="s">
        <v>61</v>
      </c>
      <c r="C1200" s="14" t="s">
        <v>407</v>
      </c>
      <c r="D1200" s="32">
        <v>2019</v>
      </c>
      <c r="E1200" s="37">
        <v>114</v>
      </c>
    </row>
    <row r="1201" spans="1:5" x14ac:dyDescent="0.2">
      <c r="A1201" s="14" t="s">
        <v>31</v>
      </c>
      <c r="B1201" s="14" t="s">
        <v>18</v>
      </c>
      <c r="C1201" s="14" t="s">
        <v>32</v>
      </c>
      <c r="D1201" s="32">
        <v>2019</v>
      </c>
      <c r="E1201" s="37">
        <v>4</v>
      </c>
    </row>
    <row r="1202" spans="1:5" x14ac:dyDescent="0.2">
      <c r="A1202" s="14" t="s">
        <v>12</v>
      </c>
      <c r="B1202" s="14" t="s">
        <v>18</v>
      </c>
      <c r="C1202" s="14" t="s">
        <v>13</v>
      </c>
      <c r="D1202" s="32">
        <v>2019</v>
      </c>
      <c r="E1202" s="37">
        <v>1</v>
      </c>
    </row>
    <row r="1203" spans="1:5" x14ac:dyDescent="0.2">
      <c r="A1203" s="14" t="s">
        <v>476</v>
      </c>
      <c r="B1203" s="14" t="s">
        <v>55</v>
      </c>
      <c r="C1203" s="14" t="s">
        <v>477</v>
      </c>
      <c r="D1203" s="32">
        <v>2019</v>
      </c>
      <c r="E1203" s="37">
        <v>106</v>
      </c>
    </row>
    <row r="1204" spans="1:5" x14ac:dyDescent="0.2">
      <c r="A1204" s="14" t="s">
        <v>49</v>
      </c>
      <c r="B1204" s="14" t="s">
        <v>55</v>
      </c>
      <c r="C1204" s="14" t="s">
        <v>50</v>
      </c>
      <c r="D1204" s="32">
        <v>2019</v>
      </c>
      <c r="E1204" s="37">
        <v>7</v>
      </c>
    </row>
    <row r="1205" spans="1:5" x14ac:dyDescent="0.2">
      <c r="A1205" s="14" t="s">
        <v>556</v>
      </c>
      <c r="B1205" s="14" t="s">
        <v>398</v>
      </c>
      <c r="C1205" s="14" t="s">
        <v>557</v>
      </c>
      <c r="D1205" s="32">
        <v>2019</v>
      </c>
      <c r="E1205" s="37">
        <v>132</v>
      </c>
    </row>
    <row r="1206" spans="1:5" x14ac:dyDescent="0.2">
      <c r="A1206" s="14" t="s">
        <v>611</v>
      </c>
      <c r="B1206" s="14" t="s">
        <v>55</v>
      </c>
      <c r="C1206" s="14" t="s">
        <v>612</v>
      </c>
      <c r="D1206" s="32">
        <v>2019</v>
      </c>
      <c r="E1206" s="37">
        <v>142</v>
      </c>
    </row>
    <row r="1207" spans="1:5" x14ac:dyDescent="0.2">
      <c r="A1207" s="14" t="s">
        <v>410</v>
      </c>
      <c r="B1207" s="14" t="s">
        <v>61</v>
      </c>
      <c r="C1207" s="14" t="s">
        <v>411</v>
      </c>
      <c r="D1207" s="32">
        <v>2019</v>
      </c>
      <c r="E1207" s="37">
        <v>79</v>
      </c>
    </row>
    <row r="1208" spans="1:5" x14ac:dyDescent="0.2">
      <c r="A1208" s="14" t="s">
        <v>399</v>
      </c>
      <c r="B1208" s="14" t="s">
        <v>61</v>
      </c>
      <c r="C1208" s="14" t="s">
        <v>400</v>
      </c>
      <c r="D1208" s="32">
        <v>2019</v>
      </c>
      <c r="E1208" s="37">
        <v>85</v>
      </c>
    </row>
    <row r="1209" spans="1:5" x14ac:dyDescent="0.2">
      <c r="A1209" s="14" t="s">
        <v>582</v>
      </c>
      <c r="B1209" s="14" t="s">
        <v>55</v>
      </c>
      <c r="C1209" s="14" t="s">
        <v>583</v>
      </c>
      <c r="D1209" s="32">
        <v>2019</v>
      </c>
      <c r="E1209" s="37">
        <v>134</v>
      </c>
    </row>
    <row r="1210" spans="1:5" x14ac:dyDescent="0.2">
      <c r="A1210" s="14" t="s">
        <v>262</v>
      </c>
      <c r="B1210" s="14" t="s">
        <v>55</v>
      </c>
      <c r="C1210" s="14" t="s">
        <v>263</v>
      </c>
      <c r="D1210" s="32">
        <v>2019</v>
      </c>
      <c r="E1210" s="37">
        <v>38</v>
      </c>
    </row>
    <row r="1211" spans="1:5" x14ac:dyDescent="0.2">
      <c r="A1211" s="14" t="s">
        <v>278</v>
      </c>
      <c r="B1211" s="14" t="s">
        <v>18</v>
      </c>
      <c r="C1211" s="14" t="s">
        <v>279</v>
      </c>
      <c r="D1211" s="32">
        <v>2019</v>
      </c>
      <c r="E1211" s="37">
        <v>59</v>
      </c>
    </row>
    <row r="1212" spans="1:5" x14ac:dyDescent="0.2">
      <c r="A1212" s="14" t="s">
        <v>805</v>
      </c>
      <c r="B1212" s="14" t="s">
        <v>55</v>
      </c>
      <c r="C1212" s="14" t="s">
        <v>806</v>
      </c>
      <c r="D1212" s="32">
        <v>2019</v>
      </c>
      <c r="E1212" s="37">
        <v>179</v>
      </c>
    </row>
    <row r="1213" spans="1:5" x14ac:dyDescent="0.2">
      <c r="A1213" s="14" t="s">
        <v>77</v>
      </c>
      <c r="B1213" s="14" t="s">
        <v>18</v>
      </c>
      <c r="C1213" s="14" t="s">
        <v>78</v>
      </c>
      <c r="D1213" s="32">
        <v>2019</v>
      </c>
      <c r="E1213" s="37">
        <v>12</v>
      </c>
    </row>
    <row r="1214" spans="1:5" x14ac:dyDescent="0.2">
      <c r="A1214" s="14" t="s">
        <v>479</v>
      </c>
      <c r="B1214" s="14" t="s">
        <v>61</v>
      </c>
      <c r="C1214" s="14" t="s">
        <v>480</v>
      </c>
      <c r="D1214" s="32">
        <v>2019</v>
      </c>
      <c r="E1214" s="37">
        <v>99</v>
      </c>
    </row>
    <row r="1215" spans="1:5" x14ac:dyDescent="0.2">
      <c r="A1215" s="14" t="s">
        <v>587</v>
      </c>
      <c r="B1215" s="14" t="s">
        <v>398</v>
      </c>
      <c r="C1215" s="14" t="s">
        <v>588</v>
      </c>
      <c r="D1215" s="32">
        <v>2019</v>
      </c>
      <c r="E1215" s="37">
        <v>137</v>
      </c>
    </row>
    <row r="1216" spans="1:5" x14ac:dyDescent="0.2">
      <c r="A1216" s="14" t="s">
        <v>550</v>
      </c>
      <c r="B1216" s="14" t="s">
        <v>398</v>
      </c>
      <c r="C1216" s="14" t="s">
        <v>551</v>
      </c>
      <c r="D1216" s="32">
        <v>2019</v>
      </c>
      <c r="E1216" s="37">
        <v>128</v>
      </c>
    </row>
    <row r="1217" spans="1:5" x14ac:dyDescent="0.2">
      <c r="A1217" s="14" t="s">
        <v>231</v>
      </c>
      <c r="B1217" s="14" t="s">
        <v>18</v>
      </c>
      <c r="C1217" s="14" t="s">
        <v>232</v>
      </c>
      <c r="D1217" s="32">
        <v>2019</v>
      </c>
      <c r="E1217" s="37">
        <v>47</v>
      </c>
    </row>
    <row r="1218" spans="1:5" x14ac:dyDescent="0.2">
      <c r="A1218" s="14" t="s">
        <v>650</v>
      </c>
      <c r="B1218" s="14" t="s">
        <v>293</v>
      </c>
      <c r="C1218" s="14" t="s">
        <v>651</v>
      </c>
      <c r="D1218" s="32">
        <v>2019</v>
      </c>
      <c r="E1218" s="37">
        <v>149</v>
      </c>
    </row>
    <row r="1219" spans="1:5" x14ac:dyDescent="0.2">
      <c r="A1219" s="14" t="s">
        <v>688</v>
      </c>
      <c r="B1219" s="14" t="s">
        <v>137</v>
      </c>
      <c r="C1219" s="14" t="s">
        <v>689</v>
      </c>
      <c r="D1219" s="32">
        <v>2019</v>
      </c>
      <c r="E1219" s="37">
        <v>155</v>
      </c>
    </row>
    <row r="1220" spans="1:5" x14ac:dyDescent="0.2">
      <c r="A1220" s="14" t="s">
        <v>754</v>
      </c>
      <c r="B1220" s="14" t="s">
        <v>398</v>
      </c>
      <c r="C1220" s="14" t="s">
        <v>756</v>
      </c>
      <c r="D1220" s="32">
        <v>2019</v>
      </c>
      <c r="E1220" s="37">
        <v>172</v>
      </c>
    </row>
    <row r="1221" spans="1:5" x14ac:dyDescent="0.2">
      <c r="A1221" s="14" t="s">
        <v>778</v>
      </c>
      <c r="B1221" s="14" t="s">
        <v>137</v>
      </c>
      <c r="C1221" s="14" t="s">
        <v>779</v>
      </c>
      <c r="D1221" s="32">
        <v>2019</v>
      </c>
      <c r="E1221" s="37">
        <v>175</v>
      </c>
    </row>
    <row r="1222" spans="1:5" x14ac:dyDescent="0.2">
      <c r="A1222" s="14" t="s">
        <v>254</v>
      </c>
      <c r="B1222" s="14" t="s">
        <v>137</v>
      </c>
      <c r="C1222" s="14" t="s">
        <v>255</v>
      </c>
      <c r="D1222" s="32">
        <v>2019</v>
      </c>
      <c r="E1222" s="37">
        <v>49</v>
      </c>
    </row>
    <row r="1223" spans="1:5" x14ac:dyDescent="0.2">
      <c r="A1223" s="14" t="s">
        <v>666</v>
      </c>
      <c r="B1223" s="14" t="s">
        <v>55</v>
      </c>
      <c r="C1223" s="14" t="s">
        <v>667</v>
      </c>
      <c r="D1223" s="32">
        <v>2019</v>
      </c>
      <c r="E1223" s="37">
        <v>151</v>
      </c>
    </row>
    <row r="1224" spans="1:5" x14ac:dyDescent="0.2">
      <c r="A1224" s="14" t="s">
        <v>358</v>
      </c>
      <c r="B1224" s="14" t="s">
        <v>137</v>
      </c>
      <c r="C1224" s="14" t="s">
        <v>360</v>
      </c>
      <c r="D1224" s="32">
        <v>2019</v>
      </c>
      <c r="E1224" s="37">
        <v>86</v>
      </c>
    </row>
    <row r="1225" spans="1:5" x14ac:dyDescent="0.2">
      <c r="A1225" s="14" t="s">
        <v>308</v>
      </c>
      <c r="B1225" s="14" t="s">
        <v>61</v>
      </c>
      <c r="C1225" s="14" t="s">
        <v>309</v>
      </c>
      <c r="D1225" s="32">
        <v>2019</v>
      </c>
      <c r="E1225" s="37">
        <v>81</v>
      </c>
    </row>
    <row r="1226" spans="1:5" x14ac:dyDescent="0.2">
      <c r="A1226" s="14" t="s">
        <v>749</v>
      </c>
      <c r="B1226" s="14" t="s">
        <v>137</v>
      </c>
      <c r="C1226" s="14" t="s">
        <v>752</v>
      </c>
      <c r="D1226" s="32">
        <v>2019</v>
      </c>
      <c r="E1226" s="37">
        <v>164</v>
      </c>
    </row>
    <row r="1227" spans="1:5" x14ac:dyDescent="0.2">
      <c r="A1227" s="14" t="s">
        <v>347</v>
      </c>
      <c r="B1227" s="14" t="s">
        <v>18</v>
      </c>
      <c r="C1227" s="14" t="s">
        <v>348</v>
      </c>
      <c r="D1227" s="32">
        <v>2019</v>
      </c>
      <c r="E1227" s="37">
        <v>90</v>
      </c>
    </row>
    <row r="1228" spans="1:5" x14ac:dyDescent="0.2">
      <c r="A1228" s="14" t="s">
        <v>632</v>
      </c>
      <c r="B1228" s="14" t="s">
        <v>137</v>
      </c>
      <c r="C1228" s="14" t="s">
        <v>633</v>
      </c>
      <c r="D1228" s="32">
        <v>2019</v>
      </c>
      <c r="E1228" s="37">
        <v>139</v>
      </c>
    </row>
    <row r="1229" spans="1:5" x14ac:dyDescent="0.2">
      <c r="A1229" s="14" t="s">
        <v>118</v>
      </c>
      <c r="B1229" s="14" t="s">
        <v>61</v>
      </c>
      <c r="C1229" s="14" t="s">
        <v>119</v>
      </c>
      <c r="D1229" s="32">
        <v>2019</v>
      </c>
      <c r="E1229" s="37">
        <v>20</v>
      </c>
    </row>
    <row r="1230" spans="1:5" x14ac:dyDescent="0.2">
      <c r="A1230" s="14" t="s">
        <v>193</v>
      </c>
      <c r="B1230" s="14" t="s">
        <v>18</v>
      </c>
      <c r="C1230" s="14" t="s">
        <v>194</v>
      </c>
      <c r="D1230" s="32">
        <v>2019</v>
      </c>
      <c r="E1230" s="37">
        <v>35</v>
      </c>
    </row>
    <row r="1231" spans="1:5" x14ac:dyDescent="0.2">
      <c r="A1231" s="14" t="s">
        <v>197</v>
      </c>
      <c r="B1231" s="14" t="s">
        <v>18</v>
      </c>
      <c r="C1231" s="14" t="s">
        <v>198</v>
      </c>
      <c r="D1231" s="32">
        <v>2019</v>
      </c>
      <c r="E1231" s="37">
        <v>34</v>
      </c>
    </row>
    <row r="1232" spans="1:5" x14ac:dyDescent="0.2">
      <c r="A1232" s="14" t="s">
        <v>25</v>
      </c>
      <c r="B1232" s="14" t="s">
        <v>18</v>
      </c>
      <c r="C1232" s="14" t="s">
        <v>26</v>
      </c>
      <c r="D1232" s="32">
        <v>2019</v>
      </c>
      <c r="E1232" s="37">
        <v>3</v>
      </c>
    </row>
    <row r="1233" spans="1:5" x14ac:dyDescent="0.2">
      <c r="A1233" s="14" t="s">
        <v>670</v>
      </c>
      <c r="B1233" s="14" t="s">
        <v>137</v>
      </c>
      <c r="C1233" s="14" t="s">
        <v>671</v>
      </c>
      <c r="D1233" s="32">
        <v>2019</v>
      </c>
      <c r="E1233" s="37">
        <v>147</v>
      </c>
    </row>
    <row r="1234" spans="1:5" x14ac:dyDescent="0.2">
      <c r="A1234" s="14" t="s">
        <v>387</v>
      </c>
      <c r="B1234" s="14" t="s">
        <v>137</v>
      </c>
      <c r="C1234" s="14" t="s">
        <v>388</v>
      </c>
      <c r="D1234" s="32">
        <v>2019</v>
      </c>
      <c r="E1234" s="37">
        <v>69</v>
      </c>
    </row>
    <row r="1235" spans="1:5" x14ac:dyDescent="0.2">
      <c r="A1235" s="14" t="s">
        <v>790</v>
      </c>
      <c r="B1235" s="14" t="s">
        <v>398</v>
      </c>
      <c r="C1235" s="14" t="s">
        <v>791</v>
      </c>
      <c r="D1235" s="32">
        <v>2019</v>
      </c>
      <c r="E1235" s="37">
        <v>174</v>
      </c>
    </row>
    <row r="1236" spans="1:5" x14ac:dyDescent="0.2">
      <c r="A1236" s="14" t="s">
        <v>544</v>
      </c>
      <c r="B1236" s="14" t="s">
        <v>137</v>
      </c>
      <c r="C1236" s="14" t="s">
        <v>545</v>
      </c>
      <c r="D1236" s="32">
        <v>2019</v>
      </c>
      <c r="E1236" s="37">
        <v>122</v>
      </c>
    </row>
    <row r="1237" spans="1:5" x14ac:dyDescent="0.2">
      <c r="A1237" s="14" t="s">
        <v>389</v>
      </c>
      <c r="B1237" s="14" t="s">
        <v>137</v>
      </c>
      <c r="C1237" s="14" t="s">
        <v>390</v>
      </c>
      <c r="D1237" s="32">
        <v>2019</v>
      </c>
      <c r="E1237" s="37">
        <v>76</v>
      </c>
    </row>
    <row r="1238" spans="1:5" x14ac:dyDescent="0.2">
      <c r="A1238" s="14" t="s">
        <v>616</v>
      </c>
      <c r="B1238" s="14" t="s">
        <v>55</v>
      </c>
      <c r="C1238" s="14" t="s">
        <v>617</v>
      </c>
      <c r="D1238" s="32">
        <v>2019</v>
      </c>
      <c r="E1238" s="37">
        <v>136</v>
      </c>
    </row>
    <row r="1239" spans="1:5" x14ac:dyDescent="0.2">
      <c r="A1239" s="14" t="s">
        <v>654</v>
      </c>
      <c r="B1239" s="14" t="s">
        <v>293</v>
      </c>
      <c r="C1239" s="14" t="s">
        <v>655</v>
      </c>
      <c r="D1239" s="32">
        <v>2019</v>
      </c>
      <c r="E1239" s="37">
        <v>161</v>
      </c>
    </row>
    <row r="1240" spans="1:5" x14ac:dyDescent="0.2">
      <c r="A1240" s="14" t="s">
        <v>794</v>
      </c>
      <c r="B1240" s="14" t="s">
        <v>293</v>
      </c>
      <c r="C1240" s="14" t="s">
        <v>795</v>
      </c>
      <c r="D1240" s="32">
        <v>2019</v>
      </c>
      <c r="E1240" s="37">
        <v>180</v>
      </c>
    </row>
    <row r="1241" spans="1:5" x14ac:dyDescent="0.2">
      <c r="A1241" s="14" t="s">
        <v>425</v>
      </c>
      <c r="B1241" s="14" t="s">
        <v>55</v>
      </c>
      <c r="C1241" s="14" t="s">
        <v>426</v>
      </c>
      <c r="D1241" s="32">
        <v>2019</v>
      </c>
      <c r="E1241" s="37">
        <v>84</v>
      </c>
    </row>
    <row r="1242" spans="1:5" x14ac:dyDescent="0.2">
      <c r="A1242" s="14" t="s">
        <v>257</v>
      </c>
      <c r="B1242" s="14" t="s">
        <v>55</v>
      </c>
      <c r="C1242" s="14" t="s">
        <v>258</v>
      </c>
      <c r="D1242" s="32">
        <v>2019</v>
      </c>
      <c r="E1242" s="37">
        <v>45</v>
      </c>
    </row>
    <row r="1243" spans="1:5" x14ac:dyDescent="0.2">
      <c r="A1243" s="14" t="s">
        <v>213</v>
      </c>
      <c r="B1243" s="14" t="s">
        <v>61</v>
      </c>
      <c r="C1243" s="14" t="s">
        <v>214</v>
      </c>
      <c r="D1243" s="32">
        <v>2019</v>
      </c>
      <c r="E1243" s="37">
        <v>39</v>
      </c>
    </row>
    <row r="1244" spans="1:5" x14ac:dyDescent="0.2">
      <c r="A1244" s="14" t="s">
        <v>432</v>
      </c>
      <c r="B1244" s="14" t="s">
        <v>398</v>
      </c>
      <c r="C1244" s="14" t="s">
        <v>433</v>
      </c>
      <c r="D1244" s="32">
        <v>2019</v>
      </c>
      <c r="E1244" s="37">
        <v>72</v>
      </c>
    </row>
    <row r="1245" spans="1:5" x14ac:dyDescent="0.2">
      <c r="A1245" s="14" t="s">
        <v>693</v>
      </c>
      <c r="B1245" s="14" t="s">
        <v>293</v>
      </c>
      <c r="C1245" s="14" t="s">
        <v>694</v>
      </c>
      <c r="D1245" s="32">
        <v>2019</v>
      </c>
      <c r="E1245" s="37">
        <v>157</v>
      </c>
    </row>
    <row r="1246" spans="1:5" x14ac:dyDescent="0.2">
      <c r="A1246" s="14" t="s">
        <v>223</v>
      </c>
      <c r="B1246" s="14" t="s">
        <v>55</v>
      </c>
      <c r="C1246" s="14" t="s">
        <v>224</v>
      </c>
      <c r="D1246" s="32">
        <v>2019</v>
      </c>
      <c r="E1246" s="37">
        <v>42</v>
      </c>
    </row>
    <row r="1247" spans="1:5" x14ac:dyDescent="0.2">
      <c r="A1247" s="14" t="s">
        <v>418</v>
      </c>
      <c r="B1247" s="14" t="s">
        <v>137</v>
      </c>
      <c r="C1247" s="14" t="s">
        <v>419</v>
      </c>
      <c r="D1247" s="32">
        <v>2019</v>
      </c>
      <c r="E1247" s="37">
        <v>118</v>
      </c>
    </row>
    <row r="1248" spans="1:5" x14ac:dyDescent="0.2">
      <c r="A1248" s="14" t="s">
        <v>522</v>
      </c>
      <c r="B1248" s="14" t="s">
        <v>137</v>
      </c>
      <c r="C1248" s="14" t="s">
        <v>523</v>
      </c>
      <c r="D1248" s="32">
        <v>2019</v>
      </c>
      <c r="E1248" s="37">
        <v>125</v>
      </c>
    </row>
    <row r="1249" spans="1:5" x14ac:dyDescent="0.2">
      <c r="A1249" s="14" t="s">
        <v>452</v>
      </c>
      <c r="B1249" s="14" t="s">
        <v>293</v>
      </c>
      <c r="C1249" s="14" t="s">
        <v>453</v>
      </c>
      <c r="D1249" s="32">
        <v>2019</v>
      </c>
      <c r="E1249" s="37">
        <v>102</v>
      </c>
    </row>
    <row r="1250" spans="1:5" x14ac:dyDescent="0.2">
      <c r="A1250" s="14" t="s">
        <v>114</v>
      </c>
      <c r="B1250" s="14" t="s">
        <v>61</v>
      </c>
      <c r="C1250" s="14" t="s">
        <v>115</v>
      </c>
      <c r="D1250" s="32">
        <v>2019</v>
      </c>
      <c r="E1250" s="37">
        <v>19</v>
      </c>
    </row>
    <row r="1251" spans="1:5" x14ac:dyDescent="0.2">
      <c r="A1251" s="14" t="s">
        <v>235</v>
      </c>
      <c r="B1251" s="14" t="s">
        <v>61</v>
      </c>
      <c r="C1251" s="14" t="s">
        <v>236</v>
      </c>
      <c r="D1251" s="32">
        <v>2019</v>
      </c>
      <c r="E1251" s="37">
        <v>48</v>
      </c>
    </row>
    <row r="1252" spans="1:5" x14ac:dyDescent="0.2">
      <c r="A1252" s="14" t="s">
        <v>733</v>
      </c>
      <c r="B1252" s="14" t="s">
        <v>293</v>
      </c>
      <c r="C1252" s="14" t="s">
        <v>735</v>
      </c>
      <c r="D1252" s="32">
        <v>2019</v>
      </c>
      <c r="E1252" s="37">
        <v>160</v>
      </c>
    </row>
    <row r="1253" spans="1:5" x14ac:dyDescent="0.2">
      <c r="A1253" s="14" t="s">
        <v>630</v>
      </c>
      <c r="B1253" s="14" t="s">
        <v>61</v>
      </c>
      <c r="C1253" s="14" t="s">
        <v>631</v>
      </c>
      <c r="D1253" s="32">
        <v>2019</v>
      </c>
      <c r="E1253" s="37">
        <v>148</v>
      </c>
    </row>
    <row r="1254" spans="1:5" x14ac:dyDescent="0.2">
      <c r="A1254" s="14" t="s">
        <v>782</v>
      </c>
      <c r="B1254" s="14" t="s">
        <v>55</v>
      </c>
      <c r="C1254" s="14" t="s">
        <v>784</v>
      </c>
      <c r="D1254" s="32">
        <v>2019</v>
      </c>
      <c r="E1254" s="37">
        <v>176</v>
      </c>
    </row>
    <row r="1255" spans="1:5" x14ac:dyDescent="0.2">
      <c r="A1255" s="14" t="s">
        <v>128</v>
      </c>
      <c r="B1255" s="14" t="s">
        <v>55</v>
      </c>
      <c r="C1255" s="14" t="s">
        <v>129</v>
      </c>
      <c r="D1255" s="32">
        <v>2019</v>
      </c>
      <c r="E1255" s="37">
        <v>22</v>
      </c>
    </row>
    <row r="1256" spans="1:5" x14ac:dyDescent="0.2">
      <c r="A1256" s="14" t="s">
        <v>205</v>
      </c>
      <c r="B1256" s="14" t="s">
        <v>61</v>
      </c>
      <c r="C1256" s="14" t="s">
        <v>206</v>
      </c>
      <c r="D1256" s="32">
        <v>2019</v>
      </c>
      <c r="E1256" s="37">
        <v>50</v>
      </c>
    </row>
    <row r="1257" spans="1:5" x14ac:dyDescent="0.2">
      <c r="A1257" s="14" t="s">
        <v>354</v>
      </c>
      <c r="B1257" s="14" t="s">
        <v>18</v>
      </c>
      <c r="C1257" s="14" t="s">
        <v>355</v>
      </c>
      <c r="D1257" s="32">
        <v>2019</v>
      </c>
      <c r="E1257" s="37">
        <v>75</v>
      </c>
    </row>
    <row r="1258" spans="1:5" x14ac:dyDescent="0.2">
      <c r="A1258" s="14" t="s">
        <v>744</v>
      </c>
      <c r="B1258" s="14" t="s">
        <v>398</v>
      </c>
      <c r="C1258" s="14" t="s">
        <v>747</v>
      </c>
      <c r="D1258" s="32">
        <v>2019</v>
      </c>
      <c r="E1258" s="37">
        <v>168</v>
      </c>
    </row>
    <row r="1259" spans="1:5" x14ac:dyDescent="0.2">
      <c r="A1259" s="14" t="s">
        <v>176</v>
      </c>
      <c r="B1259" s="14" t="s">
        <v>137</v>
      </c>
      <c r="C1259" s="14" t="s">
        <v>177</v>
      </c>
      <c r="D1259" s="32">
        <v>2019</v>
      </c>
      <c r="E1259" s="37">
        <v>31</v>
      </c>
    </row>
    <row r="1260" spans="1:5" x14ac:dyDescent="0.2">
      <c r="A1260" s="14" t="s">
        <v>504</v>
      </c>
      <c r="B1260" s="14" t="s">
        <v>137</v>
      </c>
      <c r="C1260" s="14" t="s">
        <v>507</v>
      </c>
      <c r="D1260" s="32">
        <v>2019</v>
      </c>
      <c r="E1260" s="37">
        <v>119</v>
      </c>
    </row>
    <row r="1261" spans="1:5" x14ac:dyDescent="0.2">
      <c r="A1261" s="14" t="s">
        <v>553</v>
      </c>
      <c r="B1261" s="14" t="s">
        <v>137</v>
      </c>
      <c r="C1261" s="14" t="s">
        <v>554</v>
      </c>
      <c r="D1261" s="32">
        <v>2019</v>
      </c>
      <c r="E1261" s="37">
        <v>127</v>
      </c>
    </row>
    <row r="1262" spans="1:5" x14ac:dyDescent="0.2">
      <c r="A1262" s="14" t="s">
        <v>527</v>
      </c>
      <c r="B1262" s="14" t="s">
        <v>55</v>
      </c>
      <c r="C1262" s="14" t="s">
        <v>528</v>
      </c>
      <c r="D1262" s="32">
        <v>2020</v>
      </c>
      <c r="E1262" s="34">
        <v>122</v>
      </c>
    </row>
    <row r="1263" spans="1:5" x14ac:dyDescent="0.2">
      <c r="A1263" s="14" t="s">
        <v>539</v>
      </c>
      <c r="B1263" s="14" t="s">
        <v>137</v>
      </c>
      <c r="C1263" s="14" t="s">
        <v>540</v>
      </c>
      <c r="D1263" s="32">
        <v>2020</v>
      </c>
      <c r="E1263" s="34">
        <v>106</v>
      </c>
    </row>
    <row r="1264" spans="1:5" x14ac:dyDescent="0.2">
      <c r="A1264" s="14" t="s">
        <v>344</v>
      </c>
      <c r="B1264" s="14" t="s">
        <v>18</v>
      </c>
      <c r="C1264" s="14" t="s">
        <v>345</v>
      </c>
      <c r="D1264" s="32">
        <v>2020</v>
      </c>
      <c r="E1264" s="34">
        <v>84</v>
      </c>
    </row>
    <row r="1265" spans="1:5" x14ac:dyDescent="0.2">
      <c r="A1265" s="14" t="s">
        <v>207</v>
      </c>
      <c r="B1265" s="14" t="s">
        <v>18</v>
      </c>
      <c r="C1265" s="14" t="s">
        <v>208</v>
      </c>
      <c r="D1265" s="32">
        <v>2020</v>
      </c>
      <c r="E1265" s="34">
        <v>37</v>
      </c>
    </row>
    <row r="1266" spans="1:5" x14ac:dyDescent="0.2">
      <c r="A1266" s="14" t="s">
        <v>559</v>
      </c>
      <c r="B1266" s="14" t="s">
        <v>398</v>
      </c>
      <c r="C1266" s="14" t="s">
        <v>560</v>
      </c>
      <c r="D1266" s="32">
        <v>2020</v>
      </c>
      <c r="E1266" s="34">
        <v>131</v>
      </c>
    </row>
    <row r="1267" spans="1:5" x14ac:dyDescent="0.2">
      <c r="A1267" s="14" t="s">
        <v>259</v>
      </c>
      <c r="B1267" s="14" t="s">
        <v>61</v>
      </c>
      <c r="C1267" s="14" t="s">
        <v>260</v>
      </c>
      <c r="D1267" s="32">
        <v>2020</v>
      </c>
      <c r="E1267" s="34">
        <v>64</v>
      </c>
    </row>
    <row r="1268" spans="1:5" x14ac:dyDescent="0.2">
      <c r="A1268" s="14" t="s">
        <v>362</v>
      </c>
      <c r="B1268" s="14" t="s">
        <v>293</v>
      </c>
      <c r="C1268" s="14" t="s">
        <v>364</v>
      </c>
      <c r="D1268" s="32">
        <v>2020</v>
      </c>
      <c r="E1268" s="34">
        <v>61</v>
      </c>
    </row>
    <row r="1269" spans="1:5" x14ac:dyDescent="0.2">
      <c r="A1269" s="14" t="s">
        <v>123</v>
      </c>
      <c r="B1269" s="14" t="s">
        <v>55</v>
      </c>
      <c r="C1269" s="14" t="s">
        <v>124</v>
      </c>
      <c r="D1269" s="32">
        <v>2020</v>
      </c>
      <c r="E1269" s="34">
        <v>26</v>
      </c>
    </row>
    <row r="1270" spans="1:5" x14ac:dyDescent="0.2">
      <c r="A1270" s="14" t="s">
        <v>99</v>
      </c>
      <c r="B1270" s="14" t="s">
        <v>18</v>
      </c>
      <c r="C1270" s="14" t="s">
        <v>100</v>
      </c>
      <c r="D1270" s="32">
        <v>2020</v>
      </c>
      <c r="E1270" s="34">
        <v>18</v>
      </c>
    </row>
    <row r="1271" spans="1:5" x14ac:dyDescent="0.2">
      <c r="A1271" s="14" t="s">
        <v>722</v>
      </c>
      <c r="B1271" s="14" t="s">
        <v>293</v>
      </c>
      <c r="C1271" s="14" t="s">
        <v>723</v>
      </c>
      <c r="D1271" s="32">
        <v>2020</v>
      </c>
      <c r="E1271" s="34">
        <v>168</v>
      </c>
    </row>
    <row r="1272" spans="1:5" x14ac:dyDescent="0.2">
      <c r="A1272" s="14" t="s">
        <v>704</v>
      </c>
      <c r="B1272" s="14" t="s">
        <v>137</v>
      </c>
      <c r="C1272" s="14" t="s">
        <v>705</v>
      </c>
      <c r="D1272" s="32">
        <v>2020</v>
      </c>
      <c r="E1272" s="34">
        <v>160</v>
      </c>
    </row>
    <row r="1273" spans="1:5" x14ac:dyDescent="0.2">
      <c r="A1273" s="14" t="s">
        <v>62</v>
      </c>
      <c r="B1273" s="14" t="s">
        <v>18</v>
      </c>
      <c r="C1273" s="14" t="s">
        <v>63</v>
      </c>
      <c r="D1273" s="32">
        <v>2020</v>
      </c>
      <c r="E1273" s="34">
        <v>12</v>
      </c>
    </row>
    <row r="1274" spans="1:5" x14ac:dyDescent="0.2">
      <c r="A1274" s="14" t="s">
        <v>382</v>
      </c>
      <c r="B1274" s="14" t="s">
        <v>137</v>
      </c>
      <c r="C1274" s="14" t="s">
        <v>383</v>
      </c>
      <c r="D1274" s="32">
        <v>2020</v>
      </c>
      <c r="E1274" s="34">
        <v>113</v>
      </c>
    </row>
    <row r="1275" spans="1:5" x14ac:dyDescent="0.2">
      <c r="A1275" s="14" t="s">
        <v>221</v>
      </c>
      <c r="B1275" s="14" t="s">
        <v>137</v>
      </c>
      <c r="C1275" s="14" t="s">
        <v>222</v>
      </c>
      <c r="D1275" s="32">
        <v>2020</v>
      </c>
      <c r="E1275" s="34">
        <v>38</v>
      </c>
    </row>
    <row r="1276" spans="1:5" x14ac:dyDescent="0.2">
      <c r="A1276" s="14" t="s">
        <v>642</v>
      </c>
      <c r="B1276" s="14" t="s">
        <v>55</v>
      </c>
      <c r="C1276" s="14" t="s">
        <v>643</v>
      </c>
      <c r="D1276" s="32">
        <v>2020</v>
      </c>
      <c r="E1276" s="34">
        <v>151</v>
      </c>
    </row>
    <row r="1277" spans="1:5" x14ac:dyDescent="0.2">
      <c r="A1277" s="14" t="s">
        <v>497</v>
      </c>
      <c r="B1277" s="14" t="s">
        <v>18</v>
      </c>
      <c r="C1277" s="14" t="s">
        <v>498</v>
      </c>
      <c r="D1277" s="32">
        <v>2020</v>
      </c>
      <c r="E1277" s="34">
        <v>111</v>
      </c>
    </row>
    <row r="1278" spans="1:5" x14ac:dyDescent="0.2">
      <c r="A1278" s="14" t="s">
        <v>740</v>
      </c>
      <c r="B1278" s="14" t="s">
        <v>398</v>
      </c>
      <c r="C1278" s="14" t="s">
        <v>741</v>
      </c>
      <c r="D1278" s="32">
        <v>2020</v>
      </c>
      <c r="E1278" s="34">
        <v>169</v>
      </c>
    </row>
    <row r="1279" spans="1:5" x14ac:dyDescent="0.2">
      <c r="A1279" s="14" t="s">
        <v>294</v>
      </c>
      <c r="B1279" s="14" t="s">
        <v>18</v>
      </c>
      <c r="C1279" s="14" t="s">
        <v>295</v>
      </c>
      <c r="D1279" s="32">
        <v>2020</v>
      </c>
      <c r="E1279" s="34">
        <v>58</v>
      </c>
    </row>
    <row r="1280" spans="1:5" x14ac:dyDescent="0.2">
      <c r="A1280" s="14" t="s">
        <v>684</v>
      </c>
      <c r="B1280" s="14" t="s">
        <v>293</v>
      </c>
      <c r="C1280" s="14" t="s">
        <v>685</v>
      </c>
      <c r="D1280" s="32">
        <v>2020</v>
      </c>
      <c r="E1280" s="34">
        <v>153</v>
      </c>
    </row>
    <row r="1281" spans="1:5" x14ac:dyDescent="0.2">
      <c r="A1281" s="14" t="s">
        <v>243</v>
      </c>
      <c r="B1281" s="14" t="s">
        <v>61</v>
      </c>
      <c r="C1281" s="14" t="s">
        <v>244</v>
      </c>
      <c r="D1281" s="32">
        <v>2020</v>
      </c>
      <c r="E1281" s="34">
        <v>53</v>
      </c>
    </row>
    <row r="1282" spans="1:5" x14ac:dyDescent="0.2">
      <c r="A1282" s="14" t="s">
        <v>492</v>
      </c>
      <c r="B1282" s="14" t="s">
        <v>61</v>
      </c>
      <c r="C1282" s="14" t="s">
        <v>493</v>
      </c>
      <c r="D1282" s="32">
        <v>2020</v>
      </c>
      <c r="E1282" s="34">
        <v>114</v>
      </c>
    </row>
    <row r="1283" spans="1:5" x14ac:dyDescent="0.2">
      <c r="A1283" s="14" t="s">
        <v>457</v>
      </c>
      <c r="B1283" s="14" t="s">
        <v>61</v>
      </c>
      <c r="C1283" s="14" t="s">
        <v>458</v>
      </c>
      <c r="D1283" s="32">
        <v>2020</v>
      </c>
      <c r="E1283" s="34">
        <v>107</v>
      </c>
    </row>
    <row r="1284" spans="1:5" x14ac:dyDescent="0.2">
      <c r="A1284" s="14" t="s">
        <v>673</v>
      </c>
      <c r="B1284" s="14" t="s">
        <v>55</v>
      </c>
      <c r="C1284" s="14" t="s">
        <v>675</v>
      </c>
      <c r="D1284" s="32">
        <v>2020</v>
      </c>
      <c r="E1284" s="34">
        <v>152</v>
      </c>
    </row>
    <row r="1285" spans="1:5" x14ac:dyDescent="0.2">
      <c r="A1285" s="14" t="s">
        <v>421</v>
      </c>
      <c r="B1285" s="14" t="s">
        <v>55</v>
      </c>
      <c r="C1285" s="14" t="s">
        <v>422</v>
      </c>
      <c r="D1285" s="32">
        <v>2020</v>
      </c>
      <c r="E1285" s="34">
        <v>67</v>
      </c>
    </row>
    <row r="1286" spans="1:5" x14ac:dyDescent="0.2">
      <c r="A1286" s="14" t="s">
        <v>247</v>
      </c>
      <c r="B1286" s="14" t="s">
        <v>137</v>
      </c>
      <c r="C1286" s="14" t="s">
        <v>248</v>
      </c>
      <c r="D1286" s="32">
        <v>2020</v>
      </c>
      <c r="E1286" s="34">
        <v>39</v>
      </c>
    </row>
    <row r="1287" spans="1:5" x14ac:dyDescent="0.2">
      <c r="A1287" s="14" t="s">
        <v>500</v>
      </c>
      <c r="B1287" s="14" t="s">
        <v>137</v>
      </c>
      <c r="C1287" s="14" t="s">
        <v>501</v>
      </c>
      <c r="D1287" s="32">
        <v>2020</v>
      </c>
      <c r="E1287" s="34">
        <v>132</v>
      </c>
    </row>
    <row r="1288" spans="1:5" x14ac:dyDescent="0.2">
      <c r="A1288" s="14" t="s">
        <v>109</v>
      </c>
      <c r="B1288" s="14" t="s">
        <v>61</v>
      </c>
      <c r="C1288" s="14" t="s">
        <v>110</v>
      </c>
      <c r="D1288" s="32">
        <v>2020</v>
      </c>
      <c r="E1288" s="34">
        <v>16</v>
      </c>
    </row>
    <row r="1289" spans="1:5" x14ac:dyDescent="0.2">
      <c r="A1289" s="14" t="s">
        <v>43</v>
      </c>
      <c r="B1289" s="14" t="s">
        <v>18</v>
      </c>
      <c r="C1289" s="14" t="s">
        <v>44</v>
      </c>
      <c r="D1289" s="32">
        <v>2020</v>
      </c>
      <c r="E1289" s="34">
        <v>8</v>
      </c>
    </row>
    <row r="1290" spans="1:5" x14ac:dyDescent="0.2">
      <c r="A1290" s="14" t="s">
        <v>210</v>
      </c>
      <c r="B1290" s="14" t="s">
        <v>61</v>
      </c>
      <c r="C1290" s="14" t="s">
        <v>211</v>
      </c>
      <c r="D1290" s="32">
        <v>2020</v>
      </c>
      <c r="E1290" s="34">
        <v>51</v>
      </c>
    </row>
    <row r="1291" spans="1:5" x14ac:dyDescent="0.2">
      <c r="A1291" s="14" t="s">
        <v>787</v>
      </c>
      <c r="B1291" s="14" t="s">
        <v>55</v>
      </c>
      <c r="C1291" s="14" t="s">
        <v>788</v>
      </c>
      <c r="D1291" s="32">
        <v>2020</v>
      </c>
      <c r="E1291" s="34">
        <v>177</v>
      </c>
    </row>
    <row r="1292" spans="1:5" x14ac:dyDescent="0.2">
      <c r="A1292" s="14" t="s">
        <v>373</v>
      </c>
      <c r="B1292" s="14" t="s">
        <v>137</v>
      </c>
      <c r="C1292" s="14" t="s">
        <v>374</v>
      </c>
      <c r="D1292" s="32">
        <v>2020</v>
      </c>
      <c r="E1292" s="34">
        <v>68</v>
      </c>
    </row>
    <row r="1293" spans="1:5" x14ac:dyDescent="0.2">
      <c r="A1293" s="14" t="s">
        <v>563</v>
      </c>
      <c r="B1293" s="14" t="s">
        <v>137</v>
      </c>
      <c r="C1293" s="14" t="s">
        <v>566</v>
      </c>
      <c r="D1293" s="32">
        <v>2020</v>
      </c>
      <c r="E1293" s="34">
        <v>134</v>
      </c>
    </row>
    <row r="1294" spans="1:5" x14ac:dyDescent="0.2">
      <c r="A1294" s="14" t="s">
        <v>679</v>
      </c>
      <c r="B1294" s="14" t="s">
        <v>137</v>
      </c>
      <c r="C1294" s="14" t="s">
        <v>680</v>
      </c>
      <c r="D1294" s="32">
        <v>2020</v>
      </c>
      <c r="E1294" s="34">
        <v>150</v>
      </c>
    </row>
    <row r="1295" spans="1:5" x14ac:dyDescent="0.2">
      <c r="A1295" s="14" t="s">
        <v>509</v>
      </c>
      <c r="B1295" s="14" t="s">
        <v>137</v>
      </c>
      <c r="C1295" s="14" t="s">
        <v>510</v>
      </c>
      <c r="D1295" s="32">
        <v>2020</v>
      </c>
      <c r="E1295" s="34">
        <v>118</v>
      </c>
    </row>
    <row r="1296" spans="1:5" x14ac:dyDescent="0.2">
      <c r="A1296" s="14" t="s">
        <v>569</v>
      </c>
      <c r="B1296" s="14" t="s">
        <v>61</v>
      </c>
      <c r="C1296" s="14" t="s">
        <v>570</v>
      </c>
      <c r="D1296" s="32">
        <v>2020</v>
      </c>
      <c r="E1296" s="34">
        <v>130</v>
      </c>
    </row>
    <row r="1297" spans="1:5" x14ac:dyDescent="0.2">
      <c r="A1297" s="14" t="s">
        <v>250</v>
      </c>
      <c r="B1297" s="14" t="s">
        <v>137</v>
      </c>
      <c r="C1297" s="14" t="s">
        <v>251</v>
      </c>
      <c r="D1297" s="32">
        <v>2020</v>
      </c>
      <c r="E1297" s="34">
        <v>75</v>
      </c>
    </row>
    <row r="1298" spans="1:5" x14ac:dyDescent="0.2">
      <c r="A1298" s="14" t="s">
        <v>144</v>
      </c>
      <c r="B1298" s="14" t="s">
        <v>137</v>
      </c>
      <c r="C1298" s="14" t="s">
        <v>145</v>
      </c>
      <c r="D1298" s="32">
        <v>2020</v>
      </c>
      <c r="E1298" s="34">
        <v>25</v>
      </c>
    </row>
    <row r="1299" spans="1:5" x14ac:dyDescent="0.2">
      <c r="A1299" s="14" t="s">
        <v>68</v>
      </c>
      <c r="B1299" s="14" t="s">
        <v>61</v>
      </c>
      <c r="C1299" s="14" t="s">
        <v>69</v>
      </c>
      <c r="D1299" s="32">
        <v>2020</v>
      </c>
      <c r="E1299" s="34">
        <v>7</v>
      </c>
    </row>
    <row r="1300" spans="1:5" x14ac:dyDescent="0.2">
      <c r="A1300" s="14" t="s">
        <v>350</v>
      </c>
      <c r="B1300" s="14" t="s">
        <v>18</v>
      </c>
      <c r="C1300" s="14" t="s">
        <v>351</v>
      </c>
      <c r="D1300" s="32">
        <v>2020</v>
      </c>
      <c r="E1300" s="34">
        <v>77</v>
      </c>
    </row>
    <row r="1301" spans="1:5" x14ac:dyDescent="0.2">
      <c r="A1301" s="14" t="s">
        <v>773</v>
      </c>
      <c r="B1301" s="14" t="s">
        <v>61</v>
      </c>
      <c r="C1301" s="14" t="s">
        <v>774</v>
      </c>
      <c r="D1301" s="32">
        <v>2020</v>
      </c>
      <c r="E1301" s="34">
        <v>171</v>
      </c>
    </row>
    <row r="1302" spans="1:5" x14ac:dyDescent="0.2">
      <c r="A1302" s="14" t="s">
        <v>158</v>
      </c>
      <c r="B1302" s="14" t="s">
        <v>18</v>
      </c>
      <c r="C1302" s="14" t="s">
        <v>159</v>
      </c>
      <c r="D1302" s="32">
        <v>2020</v>
      </c>
      <c r="E1302" s="34">
        <v>27</v>
      </c>
    </row>
    <row r="1303" spans="1:5" x14ac:dyDescent="0.2">
      <c r="A1303" s="14" t="s">
        <v>201</v>
      </c>
      <c r="B1303" s="14" t="s">
        <v>18</v>
      </c>
      <c r="C1303" s="14" t="s">
        <v>202</v>
      </c>
      <c r="D1303" s="32">
        <v>2020</v>
      </c>
      <c r="E1303" s="34">
        <v>40</v>
      </c>
    </row>
    <row r="1304" spans="1:5" x14ac:dyDescent="0.2">
      <c r="A1304" s="14" t="s">
        <v>81</v>
      </c>
      <c r="B1304" s="14" t="s">
        <v>18</v>
      </c>
      <c r="C1304" s="14" t="s">
        <v>82</v>
      </c>
      <c r="D1304" s="32">
        <v>2020</v>
      </c>
      <c r="E1304" s="34">
        <v>11</v>
      </c>
    </row>
    <row r="1305" spans="1:5" x14ac:dyDescent="0.2">
      <c r="A1305" s="14" t="s">
        <v>775</v>
      </c>
      <c r="B1305" s="14" t="s">
        <v>137</v>
      </c>
      <c r="C1305" s="14" t="s">
        <v>776</v>
      </c>
      <c r="D1305" s="32">
        <v>2020</v>
      </c>
      <c r="E1305" s="34">
        <v>176</v>
      </c>
    </row>
    <row r="1306" spans="1:5" x14ac:dyDescent="0.2">
      <c r="A1306" s="14" t="s">
        <v>37</v>
      </c>
      <c r="B1306" s="14" t="s">
        <v>18</v>
      </c>
      <c r="C1306" s="14" t="s">
        <v>38</v>
      </c>
      <c r="D1306" s="32">
        <v>2020</v>
      </c>
      <c r="E1306" s="34">
        <v>3</v>
      </c>
    </row>
    <row r="1307" spans="1:5" x14ac:dyDescent="0.2">
      <c r="A1307" s="14" t="s">
        <v>282</v>
      </c>
      <c r="B1307" s="14" t="s">
        <v>61</v>
      </c>
      <c r="C1307" s="14" t="s">
        <v>283</v>
      </c>
      <c r="D1307" s="32">
        <v>2020</v>
      </c>
      <c r="E1307" s="34">
        <v>55</v>
      </c>
    </row>
    <row r="1308" spans="1:5" x14ac:dyDescent="0.2">
      <c r="A1308" s="14" t="s">
        <v>596</v>
      </c>
      <c r="B1308" s="14" t="s">
        <v>398</v>
      </c>
      <c r="C1308" s="14" t="s">
        <v>597</v>
      </c>
      <c r="D1308" s="32">
        <v>2020</v>
      </c>
      <c r="E1308" s="34">
        <v>146</v>
      </c>
    </row>
    <row r="1309" spans="1:5" x14ac:dyDescent="0.2">
      <c r="A1309" s="14" t="s">
        <v>415</v>
      </c>
      <c r="B1309" s="14" t="s">
        <v>61</v>
      </c>
      <c r="C1309" s="14" t="s">
        <v>416</v>
      </c>
      <c r="D1309" s="32">
        <v>2020</v>
      </c>
      <c r="E1309" s="34">
        <v>98</v>
      </c>
    </row>
    <row r="1310" spans="1:5" x14ac:dyDescent="0.2">
      <c r="A1310" s="14" t="s">
        <v>710</v>
      </c>
      <c r="B1310" s="14" t="s">
        <v>398</v>
      </c>
      <c r="C1310" s="14" t="s">
        <v>711</v>
      </c>
      <c r="D1310" s="32">
        <v>2020</v>
      </c>
      <c r="E1310" s="34">
        <v>166</v>
      </c>
    </row>
    <row r="1311" spans="1:5" x14ac:dyDescent="0.2">
      <c r="A1311" s="14" t="s">
        <v>800</v>
      </c>
      <c r="B1311" s="14" t="s">
        <v>137</v>
      </c>
      <c r="C1311" s="14" t="s">
        <v>801</v>
      </c>
      <c r="D1311" s="32">
        <v>2020</v>
      </c>
      <c r="E1311" s="34">
        <v>178</v>
      </c>
    </row>
    <row r="1312" spans="1:5" x14ac:dyDescent="0.2">
      <c r="A1312" s="14" t="s">
        <v>164</v>
      </c>
      <c r="B1312" s="14" t="s">
        <v>18</v>
      </c>
      <c r="C1312" s="14" t="s">
        <v>165</v>
      </c>
      <c r="D1312" s="32">
        <v>2020</v>
      </c>
      <c r="E1312" s="34">
        <v>29</v>
      </c>
    </row>
    <row r="1313" spans="1:5" x14ac:dyDescent="0.2">
      <c r="A1313" s="14" t="s">
        <v>72</v>
      </c>
      <c r="B1313" s="14" t="s">
        <v>18</v>
      </c>
      <c r="C1313" s="14" t="s">
        <v>73</v>
      </c>
      <c r="D1313" s="32">
        <v>2020</v>
      </c>
      <c r="E1313" s="34">
        <v>14</v>
      </c>
    </row>
    <row r="1314" spans="1:5" x14ac:dyDescent="0.2">
      <c r="A1314" s="14" t="s">
        <v>660</v>
      </c>
      <c r="B1314" s="14" t="s">
        <v>137</v>
      </c>
      <c r="C1314" s="14" t="s">
        <v>661</v>
      </c>
      <c r="D1314" s="32">
        <v>2020</v>
      </c>
      <c r="E1314" s="34">
        <v>99</v>
      </c>
    </row>
    <row r="1315" spans="1:5" x14ac:dyDescent="0.2">
      <c r="A1315" s="14" t="s">
        <v>19</v>
      </c>
      <c r="B1315" s="14" t="s">
        <v>18</v>
      </c>
      <c r="C1315" s="14" t="s">
        <v>20</v>
      </c>
      <c r="D1315" s="32">
        <v>2020</v>
      </c>
      <c r="E1315" s="34">
        <v>2</v>
      </c>
    </row>
    <row r="1316" spans="1:5" x14ac:dyDescent="0.2">
      <c r="A1316" s="14" t="s">
        <v>274</v>
      </c>
      <c r="B1316" s="14" t="s">
        <v>55</v>
      </c>
      <c r="C1316" s="14" t="s">
        <v>275</v>
      </c>
      <c r="D1316" s="32">
        <v>2020</v>
      </c>
      <c r="E1316" s="34">
        <v>52</v>
      </c>
    </row>
    <row r="1317" spans="1:5" x14ac:dyDescent="0.2">
      <c r="A1317" s="14" t="s">
        <v>182</v>
      </c>
      <c r="B1317" s="14" t="s">
        <v>18</v>
      </c>
      <c r="C1317" s="14" t="s">
        <v>183</v>
      </c>
      <c r="D1317" s="32">
        <v>2020</v>
      </c>
      <c r="E1317" s="34">
        <v>34</v>
      </c>
    </row>
    <row r="1318" spans="1:5" x14ac:dyDescent="0.2">
      <c r="A1318" s="14" t="s">
        <v>483</v>
      </c>
      <c r="B1318" s="14" t="s">
        <v>137</v>
      </c>
      <c r="C1318" s="14" t="s">
        <v>484</v>
      </c>
      <c r="D1318" s="32">
        <v>2020</v>
      </c>
      <c r="E1318" s="34">
        <v>121</v>
      </c>
    </row>
    <row r="1319" spans="1:5" x14ac:dyDescent="0.2">
      <c r="A1319" s="14" t="s">
        <v>217</v>
      </c>
      <c r="B1319" s="14" t="s">
        <v>18</v>
      </c>
      <c r="C1319" s="14" t="s">
        <v>218</v>
      </c>
      <c r="D1319" s="32">
        <v>2020</v>
      </c>
      <c r="E1319" s="34">
        <v>35</v>
      </c>
    </row>
    <row r="1320" spans="1:5" x14ac:dyDescent="0.2">
      <c r="A1320" s="14" t="s">
        <v>290</v>
      </c>
      <c r="B1320" s="14" t="s">
        <v>293</v>
      </c>
      <c r="C1320" s="14" t="s">
        <v>291</v>
      </c>
      <c r="D1320" s="32">
        <v>2020</v>
      </c>
      <c r="E1320" s="34">
        <v>60</v>
      </c>
    </row>
    <row r="1321" spans="1:5" x14ac:dyDescent="0.2">
      <c r="A1321" s="14" t="s">
        <v>154</v>
      </c>
      <c r="B1321" s="14" t="s">
        <v>137</v>
      </c>
      <c r="C1321" s="14" t="s">
        <v>155</v>
      </c>
      <c r="D1321" s="32">
        <v>2020</v>
      </c>
      <c r="E1321" s="34">
        <v>30</v>
      </c>
    </row>
    <row r="1322" spans="1:5" x14ac:dyDescent="0.2">
      <c r="A1322" s="14" t="s">
        <v>466</v>
      </c>
      <c r="B1322" s="14" t="s">
        <v>137</v>
      </c>
      <c r="C1322" s="14" t="s">
        <v>467</v>
      </c>
      <c r="D1322" s="32">
        <v>2020</v>
      </c>
      <c r="E1322" s="34">
        <v>110</v>
      </c>
    </row>
    <row r="1323" spans="1:5" x14ac:dyDescent="0.2">
      <c r="A1323" s="14" t="s">
        <v>541</v>
      </c>
      <c r="B1323" s="14" t="s">
        <v>137</v>
      </c>
      <c r="C1323" s="14" t="s">
        <v>542</v>
      </c>
      <c r="D1323" s="32">
        <v>2020</v>
      </c>
      <c r="E1323" s="34">
        <v>87</v>
      </c>
    </row>
    <row r="1324" spans="1:5" x14ac:dyDescent="0.2">
      <c r="A1324" s="14" t="s">
        <v>377</v>
      </c>
      <c r="B1324" s="14" t="s">
        <v>137</v>
      </c>
      <c r="C1324" s="14" t="s">
        <v>378</v>
      </c>
      <c r="D1324" s="32">
        <v>2020</v>
      </c>
      <c r="E1324" s="34">
        <v>94</v>
      </c>
    </row>
    <row r="1325" spans="1:5" x14ac:dyDescent="0.2">
      <c r="A1325" s="14" t="s">
        <v>767</v>
      </c>
      <c r="B1325" s="14" t="s">
        <v>137</v>
      </c>
      <c r="C1325" s="14" t="s">
        <v>768</v>
      </c>
      <c r="D1325" s="32">
        <v>2020</v>
      </c>
      <c r="E1325" s="34">
        <v>165</v>
      </c>
    </row>
    <row r="1326" spans="1:5" x14ac:dyDescent="0.2">
      <c r="A1326" s="14" t="s">
        <v>340</v>
      </c>
      <c r="B1326" s="14" t="s">
        <v>18</v>
      </c>
      <c r="C1326" s="14" t="s">
        <v>341</v>
      </c>
      <c r="D1326" s="32">
        <v>2020</v>
      </c>
      <c r="E1326" s="34">
        <v>65</v>
      </c>
    </row>
    <row r="1327" spans="1:5" x14ac:dyDescent="0.2">
      <c r="A1327" s="14" t="s">
        <v>517</v>
      </c>
      <c r="B1327" s="14" t="s">
        <v>61</v>
      </c>
      <c r="C1327" s="14" t="s">
        <v>518</v>
      </c>
      <c r="D1327" s="32">
        <v>2020</v>
      </c>
      <c r="E1327" s="34">
        <v>116</v>
      </c>
    </row>
    <row r="1328" spans="1:5" x14ac:dyDescent="0.2">
      <c r="A1328" s="14" t="s">
        <v>268</v>
      </c>
      <c r="B1328" s="14" t="s">
        <v>61</v>
      </c>
      <c r="C1328" s="14" t="s">
        <v>269</v>
      </c>
      <c r="D1328" s="32">
        <v>2020</v>
      </c>
      <c r="E1328" s="34">
        <v>49</v>
      </c>
    </row>
    <row r="1329" spans="1:5" x14ac:dyDescent="0.2">
      <c r="A1329" s="14" t="s">
        <v>327</v>
      </c>
      <c r="B1329" s="14" t="s">
        <v>55</v>
      </c>
      <c r="C1329" s="14" t="s">
        <v>328</v>
      </c>
      <c r="D1329" s="32">
        <v>2020</v>
      </c>
      <c r="E1329" s="34">
        <v>80</v>
      </c>
    </row>
    <row r="1330" spans="1:5" x14ac:dyDescent="0.2">
      <c r="A1330" s="14" t="s">
        <v>622</v>
      </c>
      <c r="B1330" s="14" t="s">
        <v>61</v>
      </c>
      <c r="C1330" s="14" t="s">
        <v>623</v>
      </c>
      <c r="D1330" s="32">
        <v>2020</v>
      </c>
      <c r="E1330" s="34">
        <v>148</v>
      </c>
    </row>
    <row r="1331" spans="1:5" x14ac:dyDescent="0.2">
      <c r="A1331" s="14" t="s">
        <v>321</v>
      </c>
      <c r="B1331" s="14" t="s">
        <v>18</v>
      </c>
      <c r="C1331" s="14" t="s">
        <v>322</v>
      </c>
      <c r="D1331" s="32">
        <v>2020</v>
      </c>
      <c r="E1331" s="34">
        <v>59</v>
      </c>
    </row>
    <row r="1332" spans="1:5" x14ac:dyDescent="0.2">
      <c r="A1332" s="14" t="s">
        <v>286</v>
      </c>
      <c r="B1332" s="14" t="s">
        <v>61</v>
      </c>
      <c r="C1332" s="14" t="s">
        <v>287</v>
      </c>
      <c r="D1332" s="32">
        <v>2020</v>
      </c>
      <c r="E1332" s="34">
        <v>83</v>
      </c>
    </row>
    <row r="1333" spans="1:5" x14ac:dyDescent="0.2">
      <c r="A1333" s="14" t="s">
        <v>336</v>
      </c>
      <c r="B1333" s="14" t="s">
        <v>18</v>
      </c>
      <c r="C1333" s="14" t="s">
        <v>337</v>
      </c>
      <c r="D1333" s="32">
        <v>2020</v>
      </c>
      <c r="E1333" s="34">
        <v>89</v>
      </c>
    </row>
    <row r="1334" spans="1:5" x14ac:dyDescent="0.2">
      <c r="A1334" s="14" t="s">
        <v>547</v>
      </c>
      <c r="B1334" s="14" t="s">
        <v>55</v>
      </c>
      <c r="C1334" s="14" t="s">
        <v>548</v>
      </c>
      <c r="D1334" s="32">
        <v>2020</v>
      </c>
      <c r="E1334" s="34">
        <v>119</v>
      </c>
    </row>
    <row r="1335" spans="1:5" x14ac:dyDescent="0.2">
      <c r="A1335" s="14" t="s">
        <v>608</v>
      </c>
      <c r="B1335" s="14" t="s">
        <v>55</v>
      </c>
      <c r="C1335" s="14" t="s">
        <v>609</v>
      </c>
      <c r="D1335" s="32">
        <v>2020</v>
      </c>
      <c r="E1335" s="34">
        <v>142</v>
      </c>
    </row>
    <row r="1336" spans="1:5" x14ac:dyDescent="0.2">
      <c r="A1336" s="14" t="s">
        <v>93</v>
      </c>
      <c r="B1336" s="14" t="s">
        <v>18</v>
      </c>
      <c r="C1336" s="14" t="s">
        <v>94</v>
      </c>
      <c r="D1336" s="32">
        <v>2020</v>
      </c>
      <c r="E1336" s="34">
        <v>13</v>
      </c>
    </row>
    <row r="1337" spans="1:5" x14ac:dyDescent="0.2">
      <c r="A1337" s="14" t="s">
        <v>728</v>
      </c>
      <c r="B1337" s="14" t="s">
        <v>398</v>
      </c>
      <c r="C1337" s="14" t="s">
        <v>729</v>
      </c>
      <c r="D1337" s="32">
        <v>2020</v>
      </c>
      <c r="E1337" s="34">
        <v>173</v>
      </c>
    </row>
    <row r="1338" spans="1:5" x14ac:dyDescent="0.2">
      <c r="A1338" s="14" t="s">
        <v>706</v>
      </c>
      <c r="B1338" s="14" t="s">
        <v>398</v>
      </c>
      <c r="C1338" s="14" t="s">
        <v>707</v>
      </c>
      <c r="D1338" s="32">
        <v>2020</v>
      </c>
      <c r="E1338" s="34">
        <v>162</v>
      </c>
    </row>
    <row r="1339" spans="1:5" x14ac:dyDescent="0.2">
      <c r="A1339" s="14" t="s">
        <v>87</v>
      </c>
      <c r="B1339" s="14" t="s">
        <v>18</v>
      </c>
      <c r="C1339" s="14" t="s">
        <v>88</v>
      </c>
      <c r="D1339" s="32">
        <v>2020</v>
      </c>
      <c r="E1339" s="34">
        <v>15</v>
      </c>
    </row>
    <row r="1340" spans="1:5" x14ac:dyDescent="0.2">
      <c r="A1340" s="14" t="s">
        <v>393</v>
      </c>
      <c r="B1340" s="14" t="s">
        <v>398</v>
      </c>
      <c r="C1340" s="14" t="s">
        <v>394</v>
      </c>
      <c r="D1340" s="32">
        <v>2020</v>
      </c>
      <c r="E1340" s="34">
        <v>88</v>
      </c>
    </row>
    <row r="1341" spans="1:5" x14ac:dyDescent="0.2">
      <c r="A1341" s="14" t="s">
        <v>239</v>
      </c>
      <c r="B1341" s="14" t="s">
        <v>18</v>
      </c>
      <c r="C1341" s="14" t="s">
        <v>240</v>
      </c>
      <c r="D1341" s="32">
        <v>2020</v>
      </c>
      <c r="E1341" s="34">
        <v>41</v>
      </c>
    </row>
    <row r="1342" spans="1:5" x14ac:dyDescent="0.2">
      <c r="A1342" s="14" t="s">
        <v>56</v>
      </c>
      <c r="B1342" s="14" t="s">
        <v>61</v>
      </c>
      <c r="C1342" s="14" t="s">
        <v>57</v>
      </c>
      <c r="D1342" s="32">
        <v>2020</v>
      </c>
      <c r="E1342" s="34">
        <v>6</v>
      </c>
    </row>
    <row r="1343" spans="1:5" x14ac:dyDescent="0.2">
      <c r="A1343" s="14" t="s">
        <v>576</v>
      </c>
      <c r="B1343" s="14" t="s">
        <v>398</v>
      </c>
      <c r="C1343" s="14" t="s">
        <v>577</v>
      </c>
      <c r="D1343" s="32">
        <v>2020</v>
      </c>
      <c r="E1343" s="34">
        <v>128</v>
      </c>
    </row>
    <row r="1344" spans="1:5" x14ac:dyDescent="0.2">
      <c r="A1344" s="14" t="s">
        <v>310</v>
      </c>
      <c r="B1344" s="14" t="s">
        <v>55</v>
      </c>
      <c r="C1344" s="14" t="s">
        <v>312</v>
      </c>
      <c r="D1344" s="32">
        <v>2020</v>
      </c>
      <c r="E1344" s="34">
        <v>66</v>
      </c>
    </row>
    <row r="1345" spans="1:5" x14ac:dyDescent="0.2">
      <c r="A1345" s="14" t="s">
        <v>699</v>
      </c>
      <c r="B1345" s="14" t="s">
        <v>293</v>
      </c>
      <c r="C1345" s="14" t="s">
        <v>700</v>
      </c>
      <c r="D1345" s="32">
        <v>2020</v>
      </c>
      <c r="E1345" s="34">
        <v>157</v>
      </c>
    </row>
    <row r="1346" spans="1:5" x14ac:dyDescent="0.2">
      <c r="A1346" s="14" t="s">
        <v>429</v>
      </c>
      <c r="B1346" s="14" t="s">
        <v>137</v>
      </c>
      <c r="C1346" s="14" t="s">
        <v>430</v>
      </c>
      <c r="D1346" s="32">
        <v>2020</v>
      </c>
      <c r="E1346" s="34">
        <v>103</v>
      </c>
    </row>
    <row r="1347" spans="1:5" x14ac:dyDescent="0.2">
      <c r="A1347" s="14" t="s">
        <v>438</v>
      </c>
      <c r="B1347" s="14" t="s">
        <v>293</v>
      </c>
      <c r="C1347" s="14" t="s">
        <v>439</v>
      </c>
      <c r="D1347" s="32">
        <v>2020</v>
      </c>
      <c r="E1347" s="34">
        <v>82</v>
      </c>
    </row>
    <row r="1348" spans="1:5" x14ac:dyDescent="0.2">
      <c r="A1348" s="14" t="s">
        <v>624</v>
      </c>
      <c r="B1348" s="14" t="s">
        <v>55</v>
      </c>
      <c r="C1348" s="14" t="s">
        <v>625</v>
      </c>
      <c r="D1348" s="32">
        <v>2020</v>
      </c>
      <c r="E1348" s="34">
        <v>144</v>
      </c>
    </row>
    <row r="1349" spans="1:5" x14ac:dyDescent="0.2">
      <c r="A1349" s="14" t="s">
        <v>227</v>
      </c>
      <c r="B1349" s="14" t="s">
        <v>55</v>
      </c>
      <c r="C1349" s="14" t="s">
        <v>228</v>
      </c>
      <c r="D1349" s="32">
        <v>2020</v>
      </c>
      <c r="E1349" s="34">
        <v>42</v>
      </c>
    </row>
    <row r="1350" spans="1:5" x14ac:dyDescent="0.2">
      <c r="A1350" s="14" t="s">
        <v>471</v>
      </c>
      <c r="B1350" s="14" t="s">
        <v>398</v>
      </c>
      <c r="C1350" s="14" t="s">
        <v>472</v>
      </c>
      <c r="D1350" s="32">
        <v>2020</v>
      </c>
      <c r="E1350" s="34">
        <v>109</v>
      </c>
    </row>
    <row r="1351" spans="1:5" x14ac:dyDescent="0.2">
      <c r="A1351" s="14" t="s">
        <v>762</v>
      </c>
      <c r="B1351" s="14" t="s">
        <v>55</v>
      </c>
      <c r="C1351" s="14" t="s">
        <v>763</v>
      </c>
      <c r="D1351" s="32">
        <v>2020</v>
      </c>
      <c r="E1351" s="34">
        <v>172</v>
      </c>
    </row>
    <row r="1352" spans="1:5" x14ac:dyDescent="0.2">
      <c r="A1352" s="14" t="s">
        <v>446</v>
      </c>
      <c r="B1352" s="14" t="s">
        <v>398</v>
      </c>
      <c r="C1352" s="14" t="s">
        <v>447</v>
      </c>
      <c r="D1352" s="32">
        <v>2020</v>
      </c>
      <c r="E1352" s="34">
        <v>102</v>
      </c>
    </row>
    <row r="1353" spans="1:5" x14ac:dyDescent="0.2">
      <c r="A1353" s="14" t="s">
        <v>404</v>
      </c>
      <c r="B1353" s="14" t="s">
        <v>137</v>
      </c>
      <c r="C1353" s="14" t="s">
        <v>405</v>
      </c>
      <c r="D1353" s="32">
        <v>2020</v>
      </c>
      <c r="E1353" s="34">
        <v>95</v>
      </c>
    </row>
    <row r="1354" spans="1:5" x14ac:dyDescent="0.2">
      <c r="A1354" s="14" t="s">
        <v>716</v>
      </c>
      <c r="B1354" s="14" t="s">
        <v>398</v>
      </c>
      <c r="C1354" s="14" t="s">
        <v>717</v>
      </c>
      <c r="D1354" s="32">
        <v>2020</v>
      </c>
      <c r="E1354" s="34">
        <v>164</v>
      </c>
    </row>
    <row r="1355" spans="1:5" x14ac:dyDescent="0.2">
      <c r="A1355" s="14" t="s">
        <v>150</v>
      </c>
      <c r="B1355" s="14" t="s">
        <v>18</v>
      </c>
      <c r="C1355" s="14" t="s">
        <v>151</v>
      </c>
      <c r="D1355" s="32">
        <v>2020</v>
      </c>
      <c r="E1355" s="34">
        <v>24</v>
      </c>
    </row>
    <row r="1356" spans="1:5" x14ac:dyDescent="0.2">
      <c r="A1356" s="14" t="s">
        <v>574</v>
      </c>
      <c r="B1356" s="14" t="s">
        <v>55</v>
      </c>
      <c r="C1356" s="14" t="s">
        <v>575</v>
      </c>
      <c r="D1356" s="32">
        <v>2020</v>
      </c>
      <c r="E1356" s="34">
        <v>127</v>
      </c>
    </row>
    <row r="1357" spans="1:5" x14ac:dyDescent="0.2">
      <c r="A1357" s="14" t="s">
        <v>316</v>
      </c>
      <c r="B1357" s="14" t="s">
        <v>137</v>
      </c>
      <c r="C1357" s="14" t="s">
        <v>317</v>
      </c>
      <c r="D1357" s="32">
        <v>2020</v>
      </c>
      <c r="E1357" s="34">
        <v>86</v>
      </c>
    </row>
    <row r="1358" spans="1:5" x14ac:dyDescent="0.2">
      <c r="A1358" s="14" t="s">
        <v>170</v>
      </c>
      <c r="B1358" s="14" t="s">
        <v>18</v>
      </c>
      <c r="C1358" s="14" t="s">
        <v>171</v>
      </c>
      <c r="D1358" s="32">
        <v>2020</v>
      </c>
      <c r="E1358" s="34">
        <v>28</v>
      </c>
    </row>
    <row r="1359" spans="1:5" x14ac:dyDescent="0.2">
      <c r="A1359" s="14" t="s">
        <v>104</v>
      </c>
      <c r="B1359" s="14" t="s">
        <v>18</v>
      </c>
      <c r="C1359" s="14" t="s">
        <v>105</v>
      </c>
      <c r="D1359" s="32">
        <v>2020</v>
      </c>
      <c r="E1359" s="34">
        <v>17</v>
      </c>
    </row>
    <row r="1360" spans="1:5" x14ac:dyDescent="0.2">
      <c r="A1360" s="14" t="s">
        <v>138</v>
      </c>
      <c r="B1360" s="14" t="s">
        <v>18</v>
      </c>
      <c r="C1360" s="14" t="s">
        <v>139</v>
      </c>
      <c r="D1360" s="32">
        <v>2020</v>
      </c>
      <c r="E1360" s="34">
        <v>22</v>
      </c>
    </row>
    <row r="1361" spans="1:5" x14ac:dyDescent="0.2">
      <c r="A1361" s="14" t="s">
        <v>590</v>
      </c>
      <c r="B1361" s="14" t="s">
        <v>398</v>
      </c>
      <c r="C1361" s="14" t="s">
        <v>591</v>
      </c>
      <c r="D1361" s="32">
        <v>2020</v>
      </c>
      <c r="E1361" s="34">
        <v>133</v>
      </c>
    </row>
    <row r="1362" spans="1:5" x14ac:dyDescent="0.2">
      <c r="A1362" s="14" t="s">
        <v>367</v>
      </c>
      <c r="B1362" s="14" t="s">
        <v>293</v>
      </c>
      <c r="C1362" s="14" t="s">
        <v>368</v>
      </c>
      <c r="D1362" s="32">
        <v>2020</v>
      </c>
      <c r="E1362" s="34">
        <v>91</v>
      </c>
    </row>
    <row r="1363" spans="1:5" x14ac:dyDescent="0.2">
      <c r="A1363" s="14" t="s">
        <v>266</v>
      </c>
      <c r="B1363" s="14" t="s">
        <v>137</v>
      </c>
      <c r="C1363" s="14" t="s">
        <v>267</v>
      </c>
      <c r="D1363" s="32">
        <v>2020</v>
      </c>
      <c r="E1363" s="34">
        <v>54</v>
      </c>
    </row>
    <row r="1364" spans="1:5" x14ac:dyDescent="0.2">
      <c r="A1364" s="14" t="s">
        <v>534</v>
      </c>
      <c r="B1364" s="14" t="s">
        <v>55</v>
      </c>
      <c r="C1364" s="14" t="s">
        <v>535</v>
      </c>
      <c r="D1364" s="32">
        <v>2020</v>
      </c>
      <c r="E1364" s="34">
        <v>79</v>
      </c>
    </row>
    <row r="1365" spans="1:5" x14ac:dyDescent="0.2">
      <c r="A1365" s="14" t="s">
        <v>646</v>
      </c>
      <c r="B1365" s="14" t="s">
        <v>61</v>
      </c>
      <c r="C1365" s="14" t="s">
        <v>647</v>
      </c>
      <c r="D1365" s="32">
        <v>2020</v>
      </c>
      <c r="E1365" s="34">
        <v>143</v>
      </c>
    </row>
    <row r="1366" spans="1:5" x14ac:dyDescent="0.2">
      <c r="A1366" s="14" t="s">
        <v>486</v>
      </c>
      <c r="B1366" s="14" t="s">
        <v>18</v>
      </c>
      <c r="C1366" s="14" t="s">
        <v>487</v>
      </c>
      <c r="D1366" s="32">
        <v>2020</v>
      </c>
      <c r="E1366" s="34">
        <v>92</v>
      </c>
    </row>
    <row r="1367" spans="1:5" x14ac:dyDescent="0.2">
      <c r="A1367" s="14" t="s">
        <v>512</v>
      </c>
      <c r="B1367" s="14" t="s">
        <v>137</v>
      </c>
      <c r="C1367" s="14" t="s">
        <v>513</v>
      </c>
      <c r="D1367" s="32">
        <v>2020</v>
      </c>
      <c r="E1367" s="34">
        <v>108</v>
      </c>
    </row>
    <row r="1368" spans="1:5" x14ac:dyDescent="0.2">
      <c r="A1368" s="14" t="s">
        <v>305</v>
      </c>
      <c r="B1368" s="14" t="s">
        <v>18</v>
      </c>
      <c r="C1368" s="14" t="s">
        <v>306</v>
      </c>
      <c r="D1368" s="32">
        <v>2020</v>
      </c>
      <c r="E1368" s="34">
        <v>81</v>
      </c>
    </row>
    <row r="1369" spans="1:5" x14ac:dyDescent="0.2">
      <c r="A1369" s="14" t="s">
        <v>602</v>
      </c>
      <c r="B1369" s="14" t="s">
        <v>55</v>
      </c>
      <c r="C1369" s="14" t="s">
        <v>603</v>
      </c>
      <c r="D1369" s="32">
        <v>2020</v>
      </c>
      <c r="E1369" s="34">
        <v>139</v>
      </c>
    </row>
    <row r="1370" spans="1:5" x14ac:dyDescent="0.2">
      <c r="A1370" s="14" t="s">
        <v>463</v>
      </c>
      <c r="B1370" s="14" t="s">
        <v>18</v>
      </c>
      <c r="C1370" s="14" t="s">
        <v>464</v>
      </c>
      <c r="D1370" s="32">
        <v>2020</v>
      </c>
      <c r="E1370" s="34">
        <v>105</v>
      </c>
    </row>
    <row r="1371" spans="1:5" x14ac:dyDescent="0.2">
      <c r="A1371" s="14" t="s">
        <v>330</v>
      </c>
      <c r="B1371" s="14" t="s">
        <v>55</v>
      </c>
      <c r="C1371" s="14" t="s">
        <v>331</v>
      </c>
      <c r="D1371" s="32">
        <v>2020</v>
      </c>
      <c r="E1371" s="34">
        <v>73</v>
      </c>
    </row>
    <row r="1372" spans="1:5" x14ac:dyDescent="0.2">
      <c r="A1372" s="14" t="s">
        <v>442</v>
      </c>
      <c r="B1372" s="14" t="s">
        <v>137</v>
      </c>
      <c r="C1372" s="14" t="s">
        <v>443</v>
      </c>
      <c r="D1372" s="32">
        <v>2020</v>
      </c>
      <c r="E1372" s="34">
        <v>104</v>
      </c>
    </row>
    <row r="1373" spans="1:5" x14ac:dyDescent="0.2">
      <c r="A1373" s="14" t="s">
        <v>333</v>
      </c>
      <c r="B1373" s="14" t="s">
        <v>137</v>
      </c>
      <c r="C1373" s="14" t="s">
        <v>334</v>
      </c>
      <c r="D1373" s="32">
        <v>2020</v>
      </c>
      <c r="E1373" s="34">
        <v>97</v>
      </c>
    </row>
    <row r="1374" spans="1:5" x14ac:dyDescent="0.2">
      <c r="A1374" s="14" t="s">
        <v>270</v>
      </c>
      <c r="B1374" s="14" t="s">
        <v>137</v>
      </c>
      <c r="C1374" s="14" t="s">
        <v>271</v>
      </c>
      <c r="D1374" s="32">
        <v>2020</v>
      </c>
      <c r="E1374" s="34">
        <v>56</v>
      </c>
    </row>
    <row r="1375" spans="1:5" x14ac:dyDescent="0.2">
      <c r="A1375" s="14" t="s">
        <v>302</v>
      </c>
      <c r="B1375" s="14" t="s">
        <v>137</v>
      </c>
      <c r="C1375" s="14" t="s">
        <v>303</v>
      </c>
      <c r="D1375" s="32">
        <v>2020</v>
      </c>
      <c r="E1375" s="34">
        <v>69</v>
      </c>
    </row>
    <row r="1376" spans="1:5" x14ac:dyDescent="0.2">
      <c r="A1376" s="14" t="s">
        <v>638</v>
      </c>
      <c r="B1376" s="14" t="s">
        <v>55</v>
      </c>
      <c r="C1376" s="14" t="s">
        <v>639</v>
      </c>
      <c r="D1376" s="32">
        <v>2020</v>
      </c>
      <c r="E1376" s="34">
        <v>101</v>
      </c>
    </row>
    <row r="1377" spans="1:5" x14ac:dyDescent="0.2">
      <c r="A1377" s="14" t="s">
        <v>132</v>
      </c>
      <c r="B1377" s="14" t="s">
        <v>137</v>
      </c>
      <c r="C1377" s="14" t="s">
        <v>133</v>
      </c>
      <c r="D1377" s="32">
        <v>2020</v>
      </c>
      <c r="E1377" s="34">
        <v>23</v>
      </c>
    </row>
    <row r="1378" spans="1:5" x14ac:dyDescent="0.2">
      <c r="A1378" s="14" t="s">
        <v>298</v>
      </c>
      <c r="B1378" s="14" t="s">
        <v>137</v>
      </c>
      <c r="C1378" s="14" t="s">
        <v>299</v>
      </c>
      <c r="D1378" s="32">
        <v>2020</v>
      </c>
      <c r="E1378" s="34">
        <v>57</v>
      </c>
    </row>
    <row r="1379" spans="1:5" x14ac:dyDescent="0.2">
      <c r="A1379" s="14" t="s">
        <v>532</v>
      </c>
      <c r="B1379" s="14" t="s">
        <v>137</v>
      </c>
      <c r="C1379" s="14" t="s">
        <v>533</v>
      </c>
      <c r="D1379" s="32">
        <v>2020</v>
      </c>
      <c r="E1379" s="34">
        <v>115</v>
      </c>
    </row>
    <row r="1380" spans="1:5" x14ac:dyDescent="0.2">
      <c r="A1380" s="14" t="s">
        <v>406</v>
      </c>
      <c r="B1380" s="14" t="s">
        <v>61</v>
      </c>
      <c r="C1380" s="14" t="s">
        <v>407</v>
      </c>
      <c r="D1380" s="32">
        <v>2020</v>
      </c>
      <c r="E1380" s="34">
        <v>117</v>
      </c>
    </row>
    <row r="1381" spans="1:5" x14ac:dyDescent="0.2">
      <c r="A1381" s="14" t="s">
        <v>31</v>
      </c>
      <c r="B1381" s="14" t="s">
        <v>18</v>
      </c>
      <c r="C1381" s="14" t="s">
        <v>32</v>
      </c>
      <c r="D1381" s="32">
        <v>2020</v>
      </c>
      <c r="E1381" s="34">
        <v>5</v>
      </c>
    </row>
    <row r="1382" spans="1:5" x14ac:dyDescent="0.2">
      <c r="A1382" s="14" t="s">
        <v>12</v>
      </c>
      <c r="B1382" s="14" t="s">
        <v>18</v>
      </c>
      <c r="C1382" s="14" t="s">
        <v>13</v>
      </c>
      <c r="D1382" s="32">
        <v>2020</v>
      </c>
      <c r="E1382" s="34">
        <v>1</v>
      </c>
    </row>
    <row r="1383" spans="1:5" x14ac:dyDescent="0.2">
      <c r="A1383" s="14" t="s">
        <v>476</v>
      </c>
      <c r="B1383" s="14" t="s">
        <v>55</v>
      </c>
      <c r="C1383" s="14" t="s">
        <v>477</v>
      </c>
      <c r="D1383" s="32">
        <v>2020</v>
      </c>
      <c r="E1383" s="34">
        <v>112</v>
      </c>
    </row>
    <row r="1384" spans="1:5" x14ac:dyDescent="0.2">
      <c r="A1384" s="14" t="s">
        <v>49</v>
      </c>
      <c r="B1384" s="14" t="s">
        <v>55</v>
      </c>
      <c r="C1384" s="14" t="s">
        <v>50</v>
      </c>
      <c r="D1384" s="32">
        <v>2020</v>
      </c>
      <c r="E1384" s="34">
        <v>9</v>
      </c>
    </row>
    <row r="1385" spans="1:5" x14ac:dyDescent="0.2">
      <c r="A1385" s="14" t="s">
        <v>556</v>
      </c>
      <c r="B1385" s="14" t="s">
        <v>398</v>
      </c>
      <c r="C1385" s="14" t="s">
        <v>557</v>
      </c>
      <c r="D1385" s="32">
        <v>2020</v>
      </c>
      <c r="E1385" s="34">
        <v>135</v>
      </c>
    </row>
    <row r="1386" spans="1:5" x14ac:dyDescent="0.2">
      <c r="A1386" s="14" t="s">
        <v>611</v>
      </c>
      <c r="B1386" s="14" t="s">
        <v>55</v>
      </c>
      <c r="C1386" s="14" t="s">
        <v>612</v>
      </c>
      <c r="D1386" s="32">
        <v>2020</v>
      </c>
      <c r="E1386" s="34">
        <v>145</v>
      </c>
    </row>
    <row r="1387" spans="1:5" x14ac:dyDescent="0.2">
      <c r="A1387" s="14" t="s">
        <v>410</v>
      </c>
      <c r="B1387" s="14" t="s">
        <v>61</v>
      </c>
      <c r="C1387" s="14" t="s">
        <v>411</v>
      </c>
      <c r="D1387" s="32">
        <v>2020</v>
      </c>
      <c r="E1387" s="34">
        <v>76</v>
      </c>
    </row>
    <row r="1388" spans="1:5" x14ac:dyDescent="0.2">
      <c r="A1388" s="14" t="s">
        <v>399</v>
      </c>
      <c r="B1388" s="14" t="s">
        <v>61</v>
      </c>
      <c r="C1388" s="14" t="s">
        <v>400</v>
      </c>
      <c r="D1388" s="32">
        <v>2020</v>
      </c>
      <c r="E1388" s="34">
        <v>90</v>
      </c>
    </row>
    <row r="1389" spans="1:5" x14ac:dyDescent="0.2">
      <c r="A1389" s="14" t="s">
        <v>582</v>
      </c>
      <c r="B1389" s="14" t="s">
        <v>55</v>
      </c>
      <c r="C1389" s="14" t="s">
        <v>583</v>
      </c>
      <c r="D1389" s="32">
        <v>2020</v>
      </c>
      <c r="E1389" s="34">
        <v>136</v>
      </c>
    </row>
    <row r="1390" spans="1:5" x14ac:dyDescent="0.2">
      <c r="A1390" s="14" t="s">
        <v>262</v>
      </c>
      <c r="B1390" s="14" t="s">
        <v>55</v>
      </c>
      <c r="C1390" s="14" t="s">
        <v>263</v>
      </c>
      <c r="D1390" s="32">
        <v>2020</v>
      </c>
      <c r="E1390" s="34">
        <v>46</v>
      </c>
    </row>
    <row r="1391" spans="1:5" x14ac:dyDescent="0.2">
      <c r="A1391" s="14" t="s">
        <v>278</v>
      </c>
      <c r="B1391" s="14" t="s">
        <v>18</v>
      </c>
      <c r="C1391" s="14" t="s">
        <v>279</v>
      </c>
      <c r="D1391" s="32">
        <v>2020</v>
      </c>
      <c r="E1391" s="34">
        <v>62</v>
      </c>
    </row>
    <row r="1392" spans="1:5" x14ac:dyDescent="0.2">
      <c r="A1392" s="14" t="s">
        <v>805</v>
      </c>
      <c r="B1392" s="14" t="s">
        <v>55</v>
      </c>
      <c r="C1392" s="14" t="s">
        <v>806</v>
      </c>
      <c r="D1392" s="32">
        <v>2020</v>
      </c>
      <c r="E1392" s="34">
        <v>180</v>
      </c>
    </row>
    <row r="1393" spans="1:5" x14ac:dyDescent="0.2">
      <c r="A1393" s="14" t="s">
        <v>77</v>
      </c>
      <c r="B1393" s="14" t="s">
        <v>18</v>
      </c>
      <c r="C1393" s="14" t="s">
        <v>78</v>
      </c>
      <c r="D1393" s="32">
        <v>2020</v>
      </c>
      <c r="E1393" s="34">
        <v>10</v>
      </c>
    </row>
    <row r="1394" spans="1:5" x14ac:dyDescent="0.2">
      <c r="A1394" s="14" t="s">
        <v>479</v>
      </c>
      <c r="B1394" s="14" t="s">
        <v>61</v>
      </c>
      <c r="C1394" s="14" t="s">
        <v>480</v>
      </c>
      <c r="D1394" s="32">
        <v>2020</v>
      </c>
      <c r="E1394" s="34">
        <v>100</v>
      </c>
    </row>
    <row r="1395" spans="1:5" x14ac:dyDescent="0.2">
      <c r="A1395" s="14" t="s">
        <v>587</v>
      </c>
      <c r="B1395" s="14" t="s">
        <v>398</v>
      </c>
      <c r="C1395" s="14" t="s">
        <v>588</v>
      </c>
      <c r="D1395" s="32">
        <v>2020</v>
      </c>
      <c r="E1395" s="34">
        <v>137</v>
      </c>
    </row>
    <row r="1396" spans="1:5" x14ac:dyDescent="0.2">
      <c r="A1396" s="14" t="s">
        <v>550</v>
      </c>
      <c r="B1396" s="14" t="s">
        <v>398</v>
      </c>
      <c r="C1396" s="14" t="s">
        <v>551</v>
      </c>
      <c r="D1396" s="32">
        <v>2020</v>
      </c>
      <c r="E1396" s="34">
        <v>129</v>
      </c>
    </row>
    <row r="1397" spans="1:5" x14ac:dyDescent="0.2">
      <c r="A1397" s="14" t="s">
        <v>231</v>
      </c>
      <c r="B1397" s="14" t="s">
        <v>18</v>
      </c>
      <c r="C1397" s="14" t="s">
        <v>232</v>
      </c>
      <c r="D1397" s="32">
        <v>2020</v>
      </c>
      <c r="E1397" s="34">
        <v>48</v>
      </c>
    </row>
    <row r="1398" spans="1:5" x14ac:dyDescent="0.2">
      <c r="A1398" s="14" t="s">
        <v>650</v>
      </c>
      <c r="B1398" s="14" t="s">
        <v>293</v>
      </c>
      <c r="C1398" s="14" t="s">
        <v>651</v>
      </c>
      <c r="D1398" s="32">
        <v>2020</v>
      </c>
      <c r="E1398" s="34">
        <v>149</v>
      </c>
    </row>
    <row r="1399" spans="1:5" x14ac:dyDescent="0.2">
      <c r="A1399" s="14" t="s">
        <v>688</v>
      </c>
      <c r="B1399" s="14" t="s">
        <v>137</v>
      </c>
      <c r="C1399" s="14" t="s">
        <v>689</v>
      </c>
      <c r="D1399" s="32">
        <v>2020</v>
      </c>
      <c r="E1399" s="34">
        <v>155</v>
      </c>
    </row>
    <row r="1400" spans="1:5" x14ac:dyDescent="0.2">
      <c r="A1400" s="14" t="s">
        <v>754</v>
      </c>
      <c r="B1400" s="14" t="s">
        <v>398</v>
      </c>
      <c r="C1400" s="14" t="s">
        <v>756</v>
      </c>
      <c r="D1400" s="32">
        <v>2020</v>
      </c>
      <c r="E1400" s="34">
        <v>170</v>
      </c>
    </row>
    <row r="1401" spans="1:5" x14ac:dyDescent="0.2">
      <c r="A1401" s="14" t="s">
        <v>778</v>
      </c>
      <c r="B1401" s="14" t="s">
        <v>137</v>
      </c>
      <c r="C1401" s="14" t="s">
        <v>779</v>
      </c>
      <c r="D1401" s="32">
        <v>2020</v>
      </c>
      <c r="E1401" s="34">
        <v>159</v>
      </c>
    </row>
    <row r="1402" spans="1:5" x14ac:dyDescent="0.2">
      <c r="A1402" s="14" t="s">
        <v>254</v>
      </c>
      <c r="B1402" s="14" t="s">
        <v>137</v>
      </c>
      <c r="C1402" s="14" t="s">
        <v>255</v>
      </c>
      <c r="D1402" s="32">
        <v>2020</v>
      </c>
      <c r="E1402" s="34">
        <v>47</v>
      </c>
    </row>
    <row r="1403" spans="1:5" x14ac:dyDescent="0.2">
      <c r="A1403" s="14" t="s">
        <v>666</v>
      </c>
      <c r="B1403" s="14" t="s">
        <v>55</v>
      </c>
      <c r="C1403" s="14" t="s">
        <v>667</v>
      </c>
      <c r="D1403" s="32">
        <v>2020</v>
      </c>
      <c r="E1403" s="34">
        <v>158</v>
      </c>
    </row>
    <row r="1404" spans="1:5" x14ac:dyDescent="0.2">
      <c r="A1404" s="14" t="s">
        <v>358</v>
      </c>
      <c r="B1404" s="14" t="s">
        <v>137</v>
      </c>
      <c r="C1404" s="14" t="s">
        <v>360</v>
      </c>
      <c r="D1404" s="32">
        <v>2020</v>
      </c>
      <c r="E1404" s="34">
        <v>85</v>
      </c>
    </row>
    <row r="1405" spans="1:5" x14ac:dyDescent="0.2">
      <c r="A1405" s="14" t="s">
        <v>308</v>
      </c>
      <c r="B1405" s="14" t="s">
        <v>61</v>
      </c>
      <c r="C1405" s="14" t="s">
        <v>309</v>
      </c>
      <c r="D1405" s="32">
        <v>2020</v>
      </c>
      <c r="E1405" s="34">
        <v>74</v>
      </c>
    </row>
    <row r="1406" spans="1:5" x14ac:dyDescent="0.2">
      <c r="A1406" s="14" t="s">
        <v>749</v>
      </c>
      <c r="B1406" s="14" t="s">
        <v>137</v>
      </c>
      <c r="C1406" s="14" t="s">
        <v>752</v>
      </c>
      <c r="D1406" s="32">
        <v>2020</v>
      </c>
      <c r="E1406" s="34">
        <v>163</v>
      </c>
    </row>
    <row r="1407" spans="1:5" x14ac:dyDescent="0.2">
      <c r="A1407" s="14" t="s">
        <v>347</v>
      </c>
      <c r="B1407" s="14" t="s">
        <v>18</v>
      </c>
      <c r="C1407" s="14" t="s">
        <v>348</v>
      </c>
      <c r="D1407" s="32">
        <v>2020</v>
      </c>
      <c r="E1407" s="34">
        <v>93</v>
      </c>
    </row>
    <row r="1408" spans="1:5" x14ac:dyDescent="0.2">
      <c r="A1408" s="14" t="s">
        <v>632</v>
      </c>
      <c r="B1408" s="14" t="s">
        <v>137</v>
      </c>
      <c r="C1408" s="14" t="s">
        <v>633</v>
      </c>
      <c r="D1408" s="32">
        <v>2020</v>
      </c>
      <c r="E1408" s="34">
        <v>138</v>
      </c>
    </row>
    <row r="1409" spans="1:5" x14ac:dyDescent="0.2">
      <c r="A1409" s="14" t="s">
        <v>118</v>
      </c>
      <c r="B1409" s="14" t="s">
        <v>61</v>
      </c>
      <c r="C1409" s="14" t="s">
        <v>119</v>
      </c>
      <c r="D1409" s="32">
        <v>2020</v>
      </c>
      <c r="E1409" s="34">
        <v>20</v>
      </c>
    </row>
    <row r="1410" spans="1:5" x14ac:dyDescent="0.2">
      <c r="A1410" s="14" t="s">
        <v>193</v>
      </c>
      <c r="B1410" s="14" t="s">
        <v>18</v>
      </c>
      <c r="C1410" s="14" t="s">
        <v>194</v>
      </c>
      <c r="D1410" s="32">
        <v>2020</v>
      </c>
      <c r="E1410" s="34">
        <v>33</v>
      </c>
    </row>
    <row r="1411" spans="1:5" x14ac:dyDescent="0.2">
      <c r="A1411" s="14" t="s">
        <v>197</v>
      </c>
      <c r="B1411" s="14" t="s">
        <v>18</v>
      </c>
      <c r="C1411" s="14" t="s">
        <v>198</v>
      </c>
      <c r="D1411" s="32">
        <v>2020</v>
      </c>
      <c r="E1411" s="34">
        <v>32</v>
      </c>
    </row>
    <row r="1412" spans="1:5" x14ac:dyDescent="0.2">
      <c r="A1412" s="14" t="s">
        <v>25</v>
      </c>
      <c r="B1412" s="14" t="s">
        <v>18</v>
      </c>
      <c r="C1412" s="14" t="s">
        <v>26</v>
      </c>
      <c r="D1412" s="32">
        <v>2020</v>
      </c>
      <c r="E1412" s="34">
        <v>4</v>
      </c>
    </row>
    <row r="1413" spans="1:5" x14ac:dyDescent="0.2">
      <c r="A1413" s="14" t="s">
        <v>670</v>
      </c>
      <c r="B1413" s="14" t="s">
        <v>137</v>
      </c>
      <c r="C1413" s="14" t="s">
        <v>671</v>
      </c>
      <c r="D1413" s="32">
        <v>2020</v>
      </c>
      <c r="E1413" s="34">
        <v>141</v>
      </c>
    </row>
    <row r="1414" spans="1:5" x14ac:dyDescent="0.2">
      <c r="A1414" s="14" t="s">
        <v>387</v>
      </c>
      <c r="B1414" s="14" t="s">
        <v>137</v>
      </c>
      <c r="C1414" s="14" t="s">
        <v>388</v>
      </c>
      <c r="D1414" s="32">
        <v>2020</v>
      </c>
      <c r="E1414" s="34">
        <v>63</v>
      </c>
    </row>
    <row r="1415" spans="1:5" x14ac:dyDescent="0.2">
      <c r="A1415" s="14" t="s">
        <v>790</v>
      </c>
      <c r="B1415" s="14" t="s">
        <v>398</v>
      </c>
      <c r="C1415" s="14" t="s">
        <v>791</v>
      </c>
      <c r="D1415" s="32">
        <v>2020</v>
      </c>
      <c r="E1415" s="34">
        <v>174</v>
      </c>
    </row>
    <row r="1416" spans="1:5" x14ac:dyDescent="0.2">
      <c r="A1416" s="14" t="s">
        <v>544</v>
      </c>
      <c r="B1416" s="14" t="s">
        <v>137</v>
      </c>
      <c r="C1416" s="14" t="s">
        <v>545</v>
      </c>
      <c r="D1416" s="32">
        <v>2020</v>
      </c>
      <c r="E1416" s="34">
        <v>123</v>
      </c>
    </row>
    <row r="1417" spans="1:5" x14ac:dyDescent="0.2">
      <c r="A1417" s="14" t="s">
        <v>389</v>
      </c>
      <c r="B1417" s="14" t="s">
        <v>137</v>
      </c>
      <c r="C1417" s="14" t="s">
        <v>390</v>
      </c>
      <c r="D1417" s="32">
        <v>2020</v>
      </c>
      <c r="E1417" s="34">
        <v>71</v>
      </c>
    </row>
    <row r="1418" spans="1:5" x14ac:dyDescent="0.2">
      <c r="A1418" s="14" t="s">
        <v>616</v>
      </c>
      <c r="B1418" s="14" t="s">
        <v>55</v>
      </c>
      <c r="C1418" s="14" t="s">
        <v>617</v>
      </c>
      <c r="D1418" s="32">
        <v>2020</v>
      </c>
      <c r="E1418" s="34">
        <v>140</v>
      </c>
    </row>
    <row r="1419" spans="1:5" x14ac:dyDescent="0.2">
      <c r="A1419" s="14" t="s">
        <v>654</v>
      </c>
      <c r="B1419" s="14" t="s">
        <v>293</v>
      </c>
      <c r="C1419" s="14" t="s">
        <v>655</v>
      </c>
      <c r="D1419" s="32">
        <v>2020</v>
      </c>
      <c r="E1419" s="34">
        <v>161</v>
      </c>
    </row>
    <row r="1420" spans="1:5" x14ac:dyDescent="0.2">
      <c r="A1420" s="14" t="s">
        <v>794</v>
      </c>
      <c r="B1420" s="14" t="s">
        <v>293</v>
      </c>
      <c r="C1420" s="14" t="s">
        <v>795</v>
      </c>
      <c r="D1420" s="32">
        <v>2020</v>
      </c>
      <c r="E1420" s="34">
        <v>179</v>
      </c>
    </row>
    <row r="1421" spans="1:5" x14ac:dyDescent="0.2">
      <c r="A1421" s="14" t="s">
        <v>425</v>
      </c>
      <c r="B1421" s="14" t="s">
        <v>55</v>
      </c>
      <c r="C1421" s="14" t="s">
        <v>426</v>
      </c>
      <c r="D1421" s="32">
        <v>2020</v>
      </c>
      <c r="E1421" s="34">
        <v>78</v>
      </c>
    </row>
    <row r="1422" spans="1:5" x14ac:dyDescent="0.2">
      <c r="A1422" s="14" t="s">
        <v>257</v>
      </c>
      <c r="B1422" s="14" t="s">
        <v>55</v>
      </c>
      <c r="C1422" s="14" t="s">
        <v>258</v>
      </c>
      <c r="D1422" s="32">
        <v>2020</v>
      </c>
      <c r="E1422" s="34">
        <v>50</v>
      </c>
    </row>
    <row r="1423" spans="1:5" x14ac:dyDescent="0.2">
      <c r="A1423" s="14" t="s">
        <v>213</v>
      </c>
      <c r="B1423" s="14" t="s">
        <v>61</v>
      </c>
      <c r="C1423" s="14" t="s">
        <v>214</v>
      </c>
      <c r="D1423" s="32">
        <v>2020</v>
      </c>
      <c r="E1423" s="34">
        <v>36</v>
      </c>
    </row>
    <row r="1424" spans="1:5" x14ac:dyDescent="0.2">
      <c r="A1424" s="14" t="s">
        <v>432</v>
      </c>
      <c r="B1424" s="14" t="s">
        <v>398</v>
      </c>
      <c r="C1424" s="14" t="s">
        <v>433</v>
      </c>
      <c r="D1424" s="32">
        <v>2020</v>
      </c>
      <c r="E1424" s="34">
        <v>72</v>
      </c>
    </row>
    <row r="1425" spans="1:5" x14ac:dyDescent="0.2">
      <c r="A1425" s="14" t="s">
        <v>693</v>
      </c>
      <c r="B1425" s="14" t="s">
        <v>293</v>
      </c>
      <c r="C1425" s="14" t="s">
        <v>694</v>
      </c>
      <c r="D1425" s="32">
        <v>2020</v>
      </c>
      <c r="E1425" s="34">
        <v>154</v>
      </c>
    </row>
    <row r="1426" spans="1:5" x14ac:dyDescent="0.2">
      <c r="A1426" s="14" t="s">
        <v>223</v>
      </c>
      <c r="B1426" s="14" t="s">
        <v>55</v>
      </c>
      <c r="C1426" s="14" t="s">
        <v>224</v>
      </c>
      <c r="D1426" s="32">
        <v>2020</v>
      </c>
      <c r="E1426" s="34">
        <v>43</v>
      </c>
    </row>
    <row r="1427" spans="1:5" x14ac:dyDescent="0.2">
      <c r="A1427" s="14" t="s">
        <v>418</v>
      </c>
      <c r="B1427" s="14" t="s">
        <v>137</v>
      </c>
      <c r="C1427" s="14" t="s">
        <v>419</v>
      </c>
      <c r="D1427" s="32">
        <v>2020</v>
      </c>
      <c r="E1427" s="34">
        <v>124</v>
      </c>
    </row>
    <row r="1428" spans="1:5" x14ac:dyDescent="0.2">
      <c r="A1428" s="14" t="s">
        <v>522</v>
      </c>
      <c r="B1428" s="14" t="s">
        <v>137</v>
      </c>
      <c r="C1428" s="14" t="s">
        <v>523</v>
      </c>
      <c r="D1428" s="32">
        <v>2020</v>
      </c>
      <c r="E1428" s="34">
        <v>125</v>
      </c>
    </row>
    <row r="1429" spans="1:5" x14ac:dyDescent="0.2">
      <c r="A1429" s="14" t="s">
        <v>452</v>
      </c>
      <c r="B1429" s="14" t="s">
        <v>293</v>
      </c>
      <c r="C1429" s="14" t="s">
        <v>453</v>
      </c>
      <c r="D1429" s="32">
        <v>2020</v>
      </c>
      <c r="E1429" s="34">
        <v>96</v>
      </c>
    </row>
    <row r="1430" spans="1:5" x14ac:dyDescent="0.2">
      <c r="A1430" s="14" t="s">
        <v>114</v>
      </c>
      <c r="B1430" s="14" t="s">
        <v>61</v>
      </c>
      <c r="C1430" s="14" t="s">
        <v>115</v>
      </c>
      <c r="D1430" s="32">
        <v>2020</v>
      </c>
      <c r="E1430" s="34">
        <v>19</v>
      </c>
    </row>
    <row r="1431" spans="1:5" x14ac:dyDescent="0.2">
      <c r="A1431" s="14" t="s">
        <v>235</v>
      </c>
      <c r="B1431" s="14" t="s">
        <v>61</v>
      </c>
      <c r="C1431" s="14" t="s">
        <v>236</v>
      </c>
      <c r="D1431" s="32">
        <v>2020</v>
      </c>
      <c r="E1431" s="34">
        <v>45</v>
      </c>
    </row>
    <row r="1432" spans="1:5" x14ac:dyDescent="0.2">
      <c r="A1432" s="14" t="s">
        <v>733</v>
      </c>
      <c r="B1432" s="14" t="s">
        <v>293</v>
      </c>
      <c r="C1432" s="14" t="s">
        <v>735</v>
      </c>
      <c r="D1432" s="32">
        <v>2020</v>
      </c>
      <c r="E1432" s="34">
        <v>156</v>
      </c>
    </row>
    <row r="1433" spans="1:5" x14ac:dyDescent="0.2">
      <c r="A1433" s="14" t="s">
        <v>630</v>
      </c>
      <c r="B1433" s="14" t="s">
        <v>61</v>
      </c>
      <c r="C1433" s="14" t="s">
        <v>631</v>
      </c>
      <c r="D1433" s="32">
        <v>2020</v>
      </c>
      <c r="E1433" s="34">
        <v>147</v>
      </c>
    </row>
    <row r="1434" spans="1:5" x14ac:dyDescent="0.2">
      <c r="A1434" s="14" t="s">
        <v>782</v>
      </c>
      <c r="B1434" s="14" t="s">
        <v>55</v>
      </c>
      <c r="C1434" s="14" t="s">
        <v>784</v>
      </c>
      <c r="D1434" s="32">
        <v>2020</v>
      </c>
      <c r="E1434" s="34">
        <v>175</v>
      </c>
    </row>
    <row r="1435" spans="1:5" x14ac:dyDescent="0.2">
      <c r="A1435" s="14" t="s">
        <v>128</v>
      </c>
      <c r="B1435" s="14" t="s">
        <v>55</v>
      </c>
      <c r="C1435" s="14" t="s">
        <v>129</v>
      </c>
      <c r="D1435" s="32">
        <v>2020</v>
      </c>
      <c r="E1435" s="34">
        <v>21</v>
      </c>
    </row>
    <row r="1436" spans="1:5" x14ac:dyDescent="0.2">
      <c r="A1436" s="14" t="s">
        <v>205</v>
      </c>
      <c r="B1436" s="14" t="s">
        <v>61</v>
      </c>
      <c r="C1436" s="14" t="s">
        <v>206</v>
      </c>
      <c r="D1436" s="32">
        <v>2020</v>
      </c>
      <c r="E1436" s="34">
        <v>44</v>
      </c>
    </row>
    <row r="1437" spans="1:5" x14ac:dyDescent="0.2">
      <c r="A1437" s="14" t="s">
        <v>354</v>
      </c>
      <c r="B1437" s="14" t="s">
        <v>18</v>
      </c>
      <c r="C1437" s="14" t="s">
        <v>355</v>
      </c>
      <c r="D1437" s="32">
        <v>2020</v>
      </c>
      <c r="E1437" s="34">
        <v>70</v>
      </c>
    </row>
    <row r="1438" spans="1:5" x14ac:dyDescent="0.2">
      <c r="A1438" s="14" t="s">
        <v>744</v>
      </c>
      <c r="B1438" s="14" t="s">
        <v>398</v>
      </c>
      <c r="C1438" s="14" t="s">
        <v>747</v>
      </c>
      <c r="D1438" s="32">
        <v>2020</v>
      </c>
      <c r="E1438" s="34">
        <v>167</v>
      </c>
    </row>
    <row r="1439" spans="1:5" x14ac:dyDescent="0.2">
      <c r="A1439" s="14" t="s">
        <v>176</v>
      </c>
      <c r="B1439" s="14" t="s">
        <v>137</v>
      </c>
      <c r="C1439" s="14" t="s">
        <v>177</v>
      </c>
      <c r="D1439" s="32">
        <v>2020</v>
      </c>
      <c r="E1439" s="34">
        <v>31</v>
      </c>
    </row>
    <row r="1440" spans="1:5" x14ac:dyDescent="0.2">
      <c r="A1440" s="14" t="s">
        <v>504</v>
      </c>
      <c r="B1440" s="14" t="s">
        <v>137</v>
      </c>
      <c r="C1440" s="14" t="s">
        <v>507</v>
      </c>
      <c r="D1440" s="32">
        <v>2020</v>
      </c>
      <c r="E1440" s="34">
        <v>120</v>
      </c>
    </row>
    <row r="1441" spans="1:5" x14ac:dyDescent="0.2">
      <c r="A1441" s="14" t="s">
        <v>553</v>
      </c>
      <c r="B1441" s="14" t="s">
        <v>137</v>
      </c>
      <c r="C1441" s="14" t="s">
        <v>554</v>
      </c>
      <c r="D1441" s="32">
        <v>2020</v>
      </c>
      <c r="E1441" s="34">
        <v>126</v>
      </c>
    </row>
    <row r="1442" spans="1:5" x14ac:dyDescent="0.2">
      <c r="A1442" s="38"/>
      <c r="B1442" s="38"/>
      <c r="C1442" s="38"/>
    </row>
    <row r="1443" spans="1:5" x14ac:dyDescent="0.2">
      <c r="A1443" s="38"/>
      <c r="B1443" s="38"/>
      <c r="C1443" s="38"/>
    </row>
    <row r="1444" spans="1:5" x14ac:dyDescent="0.2">
      <c r="A1444" s="38"/>
      <c r="B1444" s="38"/>
      <c r="C1444" s="38"/>
    </row>
    <row r="1445" spans="1:5" x14ac:dyDescent="0.2">
      <c r="A1445" s="38"/>
      <c r="B1445" s="38"/>
      <c r="C1445" s="38"/>
    </row>
    <row r="1446" spans="1:5" x14ac:dyDescent="0.2">
      <c r="A1446" s="38"/>
      <c r="B1446" s="38"/>
      <c r="C1446" s="38"/>
    </row>
    <row r="1447" spans="1:5" x14ac:dyDescent="0.2">
      <c r="A1447" s="38"/>
      <c r="B1447" s="38"/>
      <c r="C1447" s="38"/>
    </row>
    <row r="1448" spans="1:5" x14ac:dyDescent="0.2">
      <c r="A1448" s="38"/>
      <c r="B1448" s="38"/>
      <c r="C1448" s="38"/>
    </row>
    <row r="1449" spans="1:5" x14ac:dyDescent="0.2">
      <c r="A1449" s="38"/>
      <c r="B1449" s="38"/>
      <c r="C1449" s="38"/>
    </row>
    <row r="1450" spans="1:5" x14ac:dyDescent="0.2">
      <c r="A1450" s="38"/>
      <c r="B1450" s="38"/>
      <c r="C1450" s="38"/>
    </row>
    <row r="1451" spans="1:5" x14ac:dyDescent="0.2">
      <c r="A1451" s="38"/>
      <c r="B1451" s="38"/>
      <c r="C1451" s="38"/>
    </row>
    <row r="1452" spans="1:5" x14ac:dyDescent="0.2">
      <c r="A1452" s="38"/>
      <c r="B1452" s="38"/>
      <c r="C1452" s="38"/>
    </row>
    <row r="1453" spans="1:5" x14ac:dyDescent="0.2">
      <c r="A1453" s="38"/>
      <c r="B1453" s="38"/>
      <c r="C1453" s="38"/>
    </row>
    <row r="1454" spans="1:5" x14ac:dyDescent="0.2">
      <c r="A1454" s="38"/>
      <c r="B1454" s="38"/>
      <c r="C1454" s="38"/>
    </row>
    <row r="1455" spans="1:5" x14ac:dyDescent="0.2">
      <c r="A1455" s="38"/>
      <c r="B1455" s="38"/>
      <c r="C1455" s="38"/>
    </row>
    <row r="1456" spans="1:5" x14ac:dyDescent="0.2">
      <c r="A1456" s="38"/>
      <c r="B1456" s="38"/>
      <c r="C1456" s="38"/>
    </row>
    <row r="1457" spans="1:3" x14ac:dyDescent="0.2">
      <c r="A1457" s="38"/>
      <c r="B1457" s="38"/>
      <c r="C1457" s="38"/>
    </row>
    <row r="1458" spans="1:3" x14ac:dyDescent="0.2">
      <c r="A1458" s="38"/>
      <c r="B1458" s="38"/>
      <c r="C1458" s="38"/>
    </row>
    <row r="1459" spans="1:3" x14ac:dyDescent="0.2">
      <c r="A1459" s="38"/>
      <c r="B1459" s="38"/>
      <c r="C1459" s="38"/>
    </row>
    <row r="1460" spans="1:3" x14ac:dyDescent="0.2">
      <c r="A1460" s="38"/>
      <c r="B1460" s="38"/>
      <c r="C1460" s="38"/>
    </row>
    <row r="1461" spans="1:3" x14ac:dyDescent="0.2">
      <c r="A1461" s="38"/>
      <c r="B1461" s="38"/>
      <c r="C1461" s="38"/>
    </row>
    <row r="1462" spans="1:3" x14ac:dyDescent="0.2">
      <c r="A1462" s="38"/>
      <c r="B1462" s="38"/>
      <c r="C1462" s="38"/>
    </row>
    <row r="1463" spans="1:3" x14ac:dyDescent="0.2">
      <c r="A1463" s="38"/>
      <c r="B1463" s="38"/>
      <c r="C1463" s="38"/>
    </row>
    <row r="1464" spans="1:3" x14ac:dyDescent="0.2">
      <c r="A1464" s="38"/>
      <c r="B1464" s="38"/>
      <c r="C1464" s="38"/>
    </row>
    <row r="1465" spans="1:3" x14ac:dyDescent="0.2">
      <c r="A1465" s="38"/>
      <c r="B1465" s="38"/>
      <c r="C1465" s="38"/>
    </row>
    <row r="1466" spans="1:3" x14ac:dyDescent="0.2">
      <c r="A1466" s="38"/>
      <c r="B1466" s="38"/>
      <c r="C1466" s="38"/>
    </row>
    <row r="1467" spans="1:3" x14ac:dyDescent="0.2">
      <c r="A1467" s="38"/>
      <c r="B1467" s="38"/>
      <c r="C1467" s="38"/>
    </row>
    <row r="1468" spans="1:3" x14ac:dyDescent="0.2">
      <c r="A1468" s="38"/>
      <c r="B1468" s="38"/>
      <c r="C1468" s="38"/>
    </row>
    <row r="1469" spans="1:3" x14ac:dyDescent="0.2">
      <c r="A1469" s="38"/>
      <c r="B1469" s="38"/>
      <c r="C1469" s="38"/>
    </row>
    <row r="1470" spans="1:3" x14ac:dyDescent="0.2">
      <c r="A1470" s="38"/>
      <c r="B1470" s="38"/>
      <c r="C1470" s="38"/>
    </row>
    <row r="1471" spans="1:3" x14ac:dyDescent="0.2">
      <c r="A1471" s="38"/>
      <c r="B1471" s="38"/>
      <c r="C1471" s="38"/>
    </row>
    <row r="1472" spans="1:3" x14ac:dyDescent="0.2">
      <c r="A1472" s="38"/>
      <c r="B1472" s="38"/>
      <c r="C1472" s="38"/>
    </row>
    <row r="1473" spans="1:3" x14ac:dyDescent="0.2">
      <c r="A1473" s="38"/>
      <c r="B1473" s="38"/>
      <c r="C1473" s="38"/>
    </row>
    <row r="1474" spans="1:3" x14ac:dyDescent="0.2">
      <c r="A1474" s="38"/>
      <c r="B1474" s="38"/>
      <c r="C1474" s="38"/>
    </row>
    <row r="1475" spans="1:3" x14ac:dyDescent="0.2">
      <c r="A1475" s="38"/>
      <c r="B1475" s="38"/>
      <c r="C1475" s="38"/>
    </row>
    <row r="1476" spans="1:3" x14ac:dyDescent="0.2">
      <c r="A1476" s="38"/>
      <c r="B1476" s="38"/>
      <c r="C1476" s="38"/>
    </row>
    <row r="1477" spans="1:3" x14ac:dyDescent="0.2">
      <c r="A1477" s="38"/>
      <c r="B1477" s="38"/>
      <c r="C1477" s="38"/>
    </row>
    <row r="1478" spans="1:3" x14ac:dyDescent="0.2">
      <c r="A1478" s="38"/>
      <c r="B1478" s="38"/>
      <c r="C1478" s="38"/>
    </row>
    <row r="1479" spans="1:3" x14ac:dyDescent="0.2">
      <c r="A1479" s="38"/>
      <c r="B1479" s="38"/>
      <c r="C1479" s="38"/>
    </row>
    <row r="1480" spans="1:3" x14ac:dyDescent="0.2">
      <c r="A1480" s="38"/>
      <c r="B1480" s="38"/>
      <c r="C1480" s="38"/>
    </row>
    <row r="1481" spans="1:3" x14ac:dyDescent="0.2">
      <c r="A1481" s="38"/>
      <c r="B1481" s="38"/>
      <c r="C1481" s="38"/>
    </row>
    <row r="1482" spans="1:3" x14ac:dyDescent="0.2">
      <c r="A1482" s="38"/>
      <c r="B1482" s="38"/>
      <c r="C1482" s="38"/>
    </row>
    <row r="1483" spans="1:3" x14ac:dyDescent="0.2">
      <c r="A1483" s="38"/>
      <c r="B1483" s="38"/>
      <c r="C1483" s="38"/>
    </row>
    <row r="1484" spans="1:3" x14ac:dyDescent="0.2">
      <c r="A1484" s="38"/>
      <c r="B1484" s="38"/>
      <c r="C1484" s="38"/>
    </row>
    <row r="1485" spans="1:3" x14ac:dyDescent="0.2">
      <c r="A1485" s="38"/>
      <c r="B1485" s="38"/>
      <c r="C1485" s="38"/>
    </row>
    <row r="1486" spans="1:3" x14ac:dyDescent="0.2">
      <c r="A1486" s="38"/>
      <c r="B1486" s="38"/>
      <c r="C1486" s="38"/>
    </row>
    <row r="1487" spans="1:3" x14ac:dyDescent="0.2">
      <c r="A1487" s="38"/>
      <c r="B1487" s="38"/>
      <c r="C1487" s="38"/>
    </row>
    <row r="1488" spans="1:3" x14ac:dyDescent="0.2">
      <c r="A1488" s="38"/>
      <c r="B1488" s="38"/>
      <c r="C1488" s="38"/>
    </row>
    <row r="1489" spans="1:3" x14ac:dyDescent="0.2">
      <c r="A1489" s="38"/>
      <c r="B1489" s="38"/>
      <c r="C1489" s="38"/>
    </row>
    <row r="1490" spans="1:3" x14ac:dyDescent="0.2">
      <c r="A1490" s="38"/>
      <c r="B1490" s="38"/>
      <c r="C1490" s="38"/>
    </row>
    <row r="1491" spans="1:3" x14ac:dyDescent="0.2">
      <c r="A1491" s="38"/>
      <c r="B1491" s="38"/>
      <c r="C1491" s="38"/>
    </row>
    <row r="1492" spans="1:3" x14ac:dyDescent="0.2">
      <c r="A1492" s="38"/>
      <c r="B1492" s="38"/>
      <c r="C1492" s="38"/>
    </row>
    <row r="1493" spans="1:3" x14ac:dyDescent="0.2">
      <c r="A1493" s="38"/>
      <c r="B1493" s="38"/>
      <c r="C1493" s="38"/>
    </row>
    <row r="1494" spans="1:3" x14ac:dyDescent="0.2">
      <c r="A1494" s="38"/>
      <c r="B1494" s="38"/>
      <c r="C1494" s="38"/>
    </row>
    <row r="1495" spans="1:3" x14ac:dyDescent="0.2">
      <c r="A1495" s="38"/>
      <c r="B1495" s="38"/>
      <c r="C1495" s="38"/>
    </row>
    <row r="1496" spans="1:3" x14ac:dyDescent="0.2">
      <c r="A1496" s="38"/>
      <c r="B1496" s="38"/>
      <c r="C1496" s="38"/>
    </row>
    <row r="1497" spans="1:3" x14ac:dyDescent="0.2">
      <c r="A1497" s="38"/>
      <c r="B1497" s="38"/>
      <c r="C1497" s="38"/>
    </row>
    <row r="1498" spans="1:3" x14ac:dyDescent="0.2">
      <c r="A1498" s="38"/>
      <c r="B1498" s="38"/>
      <c r="C1498" s="38"/>
    </row>
    <row r="1499" spans="1:3" x14ac:dyDescent="0.2">
      <c r="A1499" s="38"/>
      <c r="B1499" s="38"/>
      <c r="C1499" s="38"/>
    </row>
    <row r="1500" spans="1:3" x14ac:dyDescent="0.2">
      <c r="A1500" s="38"/>
      <c r="B1500" s="38"/>
      <c r="C1500" s="38"/>
    </row>
    <row r="1501" spans="1:3" x14ac:dyDescent="0.2">
      <c r="A1501" s="38"/>
      <c r="B1501" s="38"/>
      <c r="C1501" s="38"/>
    </row>
    <row r="1502" spans="1:3" x14ac:dyDescent="0.2">
      <c r="A1502" s="38"/>
      <c r="B1502" s="38"/>
      <c r="C1502" s="38"/>
    </row>
    <row r="1503" spans="1:3" x14ac:dyDescent="0.2">
      <c r="A1503" s="38"/>
      <c r="B1503" s="38"/>
      <c r="C1503" s="38"/>
    </row>
    <row r="1504" spans="1:3" x14ac:dyDescent="0.2">
      <c r="A1504" s="38"/>
      <c r="B1504" s="38"/>
      <c r="C1504" s="38"/>
    </row>
    <row r="1505" spans="1:3" x14ac:dyDescent="0.2">
      <c r="A1505" s="38"/>
      <c r="B1505" s="38"/>
      <c r="C1505" s="38"/>
    </row>
    <row r="1506" spans="1:3" x14ac:dyDescent="0.2">
      <c r="A1506" s="38"/>
      <c r="B1506" s="38"/>
      <c r="C1506" s="38"/>
    </row>
    <row r="1507" spans="1:3" x14ac:dyDescent="0.2">
      <c r="A1507" s="38"/>
      <c r="B1507" s="38"/>
      <c r="C1507" s="38"/>
    </row>
    <row r="1508" spans="1:3" x14ac:dyDescent="0.2">
      <c r="A1508" s="38"/>
      <c r="B1508" s="38"/>
      <c r="C1508" s="38"/>
    </row>
    <row r="1509" spans="1:3" x14ac:dyDescent="0.2">
      <c r="A1509" s="38"/>
      <c r="B1509" s="38"/>
      <c r="C1509" s="38"/>
    </row>
    <row r="1510" spans="1:3" x14ac:dyDescent="0.2">
      <c r="A1510" s="38"/>
      <c r="B1510" s="38"/>
      <c r="C1510" s="38"/>
    </row>
    <row r="1511" spans="1:3" x14ac:dyDescent="0.2">
      <c r="A1511" s="38"/>
      <c r="B1511" s="38"/>
      <c r="C1511" s="38"/>
    </row>
    <row r="1512" spans="1:3" x14ac:dyDescent="0.2">
      <c r="A1512" s="38"/>
      <c r="B1512" s="38"/>
      <c r="C1512" s="38"/>
    </row>
    <row r="1513" spans="1:3" x14ac:dyDescent="0.2">
      <c r="A1513" s="38"/>
      <c r="B1513" s="38"/>
      <c r="C1513" s="38"/>
    </row>
    <row r="1514" spans="1:3" x14ac:dyDescent="0.2">
      <c r="A1514" s="38"/>
      <c r="B1514" s="38"/>
      <c r="C1514" s="38"/>
    </row>
    <row r="1515" spans="1:3" x14ac:dyDescent="0.2">
      <c r="A1515" s="38"/>
      <c r="B1515" s="38"/>
      <c r="C1515" s="38"/>
    </row>
    <row r="1516" spans="1:3" x14ac:dyDescent="0.2">
      <c r="A1516" s="38"/>
      <c r="B1516" s="38"/>
      <c r="C1516" s="38"/>
    </row>
    <row r="1517" spans="1:3" x14ac:dyDescent="0.2">
      <c r="A1517" s="38"/>
      <c r="B1517" s="38"/>
      <c r="C1517" s="38"/>
    </row>
    <row r="1518" spans="1:3" x14ac:dyDescent="0.2">
      <c r="A1518" s="38"/>
      <c r="B1518" s="38"/>
      <c r="C1518" s="38"/>
    </row>
    <row r="1519" spans="1:3" x14ac:dyDescent="0.2">
      <c r="A1519" s="38"/>
      <c r="B1519" s="38"/>
      <c r="C1519" s="38"/>
    </row>
    <row r="1520" spans="1:3" x14ac:dyDescent="0.2">
      <c r="A1520" s="38"/>
      <c r="B1520" s="38"/>
      <c r="C1520" s="38"/>
    </row>
    <row r="1521" spans="1:3" x14ac:dyDescent="0.2">
      <c r="A1521" s="38"/>
      <c r="B1521" s="38"/>
      <c r="C1521" s="38"/>
    </row>
    <row r="1522" spans="1:3" x14ac:dyDescent="0.2">
      <c r="A1522" s="38"/>
      <c r="B1522" s="38"/>
      <c r="C1522" s="38"/>
    </row>
    <row r="1523" spans="1:3" x14ac:dyDescent="0.2">
      <c r="A1523" s="38"/>
      <c r="B1523" s="38"/>
      <c r="C1523" s="38"/>
    </row>
    <row r="1524" spans="1:3" x14ac:dyDescent="0.2">
      <c r="A1524" s="38"/>
      <c r="B1524" s="38"/>
      <c r="C1524" s="38"/>
    </row>
    <row r="1525" spans="1:3" x14ac:dyDescent="0.2">
      <c r="A1525" s="38"/>
      <c r="B1525" s="38"/>
      <c r="C1525" s="38"/>
    </row>
    <row r="1526" spans="1:3" x14ac:dyDescent="0.2">
      <c r="A1526" s="38"/>
      <c r="B1526" s="38"/>
      <c r="C1526" s="38"/>
    </row>
    <row r="1527" spans="1:3" x14ac:dyDescent="0.2">
      <c r="A1527" s="38"/>
      <c r="B1527" s="38"/>
      <c r="C1527" s="38"/>
    </row>
    <row r="1528" spans="1:3" x14ac:dyDescent="0.2">
      <c r="A1528" s="38"/>
      <c r="B1528" s="38"/>
      <c r="C1528" s="38"/>
    </row>
    <row r="1529" spans="1:3" x14ac:dyDescent="0.2">
      <c r="A1529" s="38"/>
      <c r="B1529" s="38"/>
      <c r="C1529" s="38"/>
    </row>
    <row r="1530" spans="1:3" x14ac:dyDescent="0.2">
      <c r="A1530" s="38"/>
      <c r="B1530" s="38"/>
      <c r="C1530" s="38"/>
    </row>
    <row r="1531" spans="1:3" x14ac:dyDescent="0.2">
      <c r="A1531" s="38"/>
      <c r="B1531" s="38"/>
      <c r="C1531" s="38"/>
    </row>
    <row r="1532" spans="1:3" x14ac:dyDescent="0.2">
      <c r="A1532" s="38"/>
      <c r="B1532" s="38"/>
      <c r="C1532" s="38"/>
    </row>
    <row r="1533" spans="1:3" x14ac:dyDescent="0.2">
      <c r="A1533" s="38"/>
      <c r="B1533" s="38"/>
      <c r="C1533" s="38"/>
    </row>
    <row r="1534" spans="1:3" x14ac:dyDescent="0.2">
      <c r="A1534" s="38"/>
      <c r="B1534" s="38"/>
      <c r="C1534" s="38"/>
    </row>
    <row r="1535" spans="1:3" x14ac:dyDescent="0.2">
      <c r="A1535" s="38"/>
      <c r="B1535" s="38"/>
      <c r="C1535" s="38"/>
    </row>
    <row r="1536" spans="1:3" x14ac:dyDescent="0.2">
      <c r="A1536" s="38"/>
      <c r="B1536" s="38"/>
      <c r="C1536" s="38"/>
    </row>
    <row r="1537" spans="1:3" x14ac:dyDescent="0.2">
      <c r="A1537" s="38"/>
      <c r="B1537" s="38"/>
      <c r="C1537" s="38"/>
    </row>
    <row r="1538" spans="1:3" x14ac:dyDescent="0.2">
      <c r="A1538" s="38"/>
      <c r="B1538" s="38"/>
      <c r="C1538" s="38"/>
    </row>
    <row r="1539" spans="1:3" x14ac:dyDescent="0.2">
      <c r="A1539" s="38"/>
      <c r="B1539" s="38"/>
      <c r="C1539" s="38"/>
    </row>
    <row r="1540" spans="1:3" x14ac:dyDescent="0.2">
      <c r="A1540" s="38"/>
      <c r="B1540" s="38"/>
      <c r="C1540" s="38"/>
    </row>
    <row r="1541" spans="1:3" x14ac:dyDescent="0.2">
      <c r="A1541" s="38"/>
      <c r="B1541" s="38"/>
      <c r="C1541" s="38"/>
    </row>
    <row r="1542" spans="1:3" x14ac:dyDescent="0.2">
      <c r="A1542" s="38"/>
      <c r="B1542" s="38"/>
      <c r="C1542" s="38"/>
    </row>
    <row r="1543" spans="1:3" x14ac:dyDescent="0.2">
      <c r="A1543" s="38"/>
      <c r="B1543" s="38"/>
      <c r="C1543" s="38"/>
    </row>
    <row r="1544" spans="1:3" x14ac:dyDescent="0.2">
      <c r="A1544" s="38"/>
      <c r="B1544" s="38"/>
      <c r="C1544" s="38"/>
    </row>
    <row r="1545" spans="1:3" x14ac:dyDescent="0.2">
      <c r="A1545" s="38"/>
      <c r="B1545" s="38"/>
      <c r="C1545" s="38"/>
    </row>
    <row r="1546" spans="1:3" x14ac:dyDescent="0.2">
      <c r="A1546" s="38"/>
      <c r="B1546" s="38"/>
      <c r="C1546" s="38"/>
    </row>
    <row r="1547" spans="1:3" x14ac:dyDescent="0.2">
      <c r="A1547" s="38"/>
      <c r="B1547" s="38"/>
      <c r="C1547" s="38"/>
    </row>
    <row r="1548" spans="1:3" x14ac:dyDescent="0.2">
      <c r="A1548" s="38"/>
      <c r="B1548" s="38"/>
      <c r="C1548" s="38"/>
    </row>
    <row r="1549" spans="1:3" x14ac:dyDescent="0.2">
      <c r="A1549" s="38"/>
      <c r="B1549" s="38"/>
      <c r="C1549" s="38"/>
    </row>
    <row r="1550" spans="1:3" x14ac:dyDescent="0.2">
      <c r="A1550" s="38"/>
      <c r="B1550" s="38"/>
      <c r="C1550" s="38"/>
    </row>
    <row r="1551" spans="1:3" x14ac:dyDescent="0.2">
      <c r="A1551" s="38"/>
      <c r="B1551" s="38"/>
      <c r="C1551" s="38"/>
    </row>
    <row r="1552" spans="1:3" x14ac:dyDescent="0.2">
      <c r="A1552" s="38"/>
      <c r="B1552" s="38"/>
      <c r="C1552" s="38"/>
    </row>
    <row r="1553" spans="1:3" x14ac:dyDescent="0.2">
      <c r="A1553" s="38"/>
      <c r="B1553" s="38"/>
      <c r="C1553" s="38"/>
    </row>
    <row r="1554" spans="1:3" x14ac:dyDescent="0.2">
      <c r="A1554" s="38"/>
      <c r="B1554" s="38"/>
      <c r="C1554" s="38"/>
    </row>
    <row r="1555" spans="1:3" x14ac:dyDescent="0.2">
      <c r="A1555" s="38"/>
      <c r="B1555" s="38"/>
      <c r="C1555" s="38"/>
    </row>
    <row r="1556" spans="1:3" x14ac:dyDescent="0.2">
      <c r="A1556" s="38"/>
      <c r="B1556" s="38"/>
      <c r="C1556" s="38"/>
    </row>
    <row r="1557" spans="1:3" x14ac:dyDescent="0.2">
      <c r="A1557" s="38"/>
      <c r="B1557" s="38"/>
      <c r="C1557" s="38"/>
    </row>
    <row r="1558" spans="1:3" x14ac:dyDescent="0.2">
      <c r="A1558" s="38"/>
      <c r="B1558" s="38"/>
      <c r="C1558" s="38"/>
    </row>
    <row r="1559" spans="1:3" x14ac:dyDescent="0.2">
      <c r="A1559" s="38"/>
      <c r="B1559" s="38"/>
      <c r="C1559" s="38"/>
    </row>
    <row r="1560" spans="1:3" x14ac:dyDescent="0.2">
      <c r="A1560" s="38"/>
      <c r="B1560" s="38"/>
      <c r="C1560" s="38"/>
    </row>
    <row r="1561" spans="1:3" x14ac:dyDescent="0.2">
      <c r="A1561" s="38"/>
      <c r="B1561" s="38"/>
      <c r="C1561" s="38"/>
    </row>
    <row r="1562" spans="1:3" x14ac:dyDescent="0.2">
      <c r="A1562" s="38"/>
      <c r="B1562" s="38"/>
      <c r="C1562" s="38"/>
    </row>
    <row r="1563" spans="1:3" x14ac:dyDescent="0.2">
      <c r="A1563" s="38"/>
      <c r="B1563" s="38"/>
      <c r="C1563" s="38"/>
    </row>
    <row r="1564" spans="1:3" x14ac:dyDescent="0.2">
      <c r="A1564" s="38"/>
      <c r="B1564" s="38"/>
      <c r="C1564" s="38"/>
    </row>
    <row r="1565" spans="1:3" x14ac:dyDescent="0.2">
      <c r="A1565" s="38"/>
      <c r="B1565" s="38"/>
      <c r="C1565" s="38"/>
    </row>
    <row r="1566" spans="1:3" x14ac:dyDescent="0.2">
      <c r="A1566" s="38"/>
      <c r="B1566" s="38"/>
      <c r="C1566" s="38"/>
    </row>
    <row r="1567" spans="1:3" x14ac:dyDescent="0.2">
      <c r="A1567" s="38"/>
      <c r="B1567" s="38"/>
      <c r="C1567" s="38"/>
    </row>
    <row r="1568" spans="1:3" x14ac:dyDescent="0.2">
      <c r="A1568" s="38"/>
      <c r="B1568" s="38"/>
      <c r="C1568" s="38"/>
    </row>
    <row r="1569" spans="1:3" x14ac:dyDescent="0.2">
      <c r="A1569" s="38"/>
      <c r="B1569" s="38"/>
      <c r="C1569" s="38"/>
    </row>
    <row r="1570" spans="1:3" x14ac:dyDescent="0.2">
      <c r="A1570" s="38"/>
      <c r="B1570" s="38"/>
      <c r="C1570" s="38"/>
    </row>
    <row r="1571" spans="1:3" x14ac:dyDescent="0.2">
      <c r="A1571" s="38"/>
      <c r="B1571" s="38"/>
      <c r="C1571" s="38"/>
    </row>
    <row r="1572" spans="1:3" x14ac:dyDescent="0.2">
      <c r="A1572" s="38"/>
      <c r="B1572" s="38"/>
      <c r="C1572" s="38"/>
    </row>
    <row r="1573" spans="1:3" x14ac:dyDescent="0.2">
      <c r="A1573" s="38"/>
      <c r="B1573" s="38"/>
      <c r="C1573" s="38"/>
    </row>
    <row r="1574" spans="1:3" x14ac:dyDescent="0.2">
      <c r="A1574" s="38"/>
      <c r="B1574" s="38"/>
      <c r="C1574" s="38"/>
    </row>
    <row r="1575" spans="1:3" x14ac:dyDescent="0.2">
      <c r="A1575" s="38"/>
      <c r="B1575" s="38"/>
      <c r="C1575" s="38"/>
    </row>
    <row r="1576" spans="1:3" x14ac:dyDescent="0.2">
      <c r="A1576" s="38"/>
      <c r="B1576" s="38"/>
      <c r="C1576" s="38"/>
    </row>
    <row r="1577" spans="1:3" x14ac:dyDescent="0.2">
      <c r="A1577" s="38"/>
      <c r="B1577" s="38"/>
      <c r="C1577" s="38"/>
    </row>
    <row r="1578" spans="1:3" x14ac:dyDescent="0.2">
      <c r="A1578" s="38"/>
      <c r="B1578" s="38"/>
      <c r="C1578" s="38"/>
    </row>
    <row r="1579" spans="1:3" x14ac:dyDescent="0.2">
      <c r="A1579" s="38"/>
      <c r="B1579" s="38"/>
      <c r="C1579" s="38"/>
    </row>
    <row r="1580" spans="1:3" x14ac:dyDescent="0.2">
      <c r="A1580" s="38"/>
      <c r="B1580" s="38"/>
      <c r="C1580" s="38"/>
    </row>
    <row r="1581" spans="1:3" x14ac:dyDescent="0.2">
      <c r="A1581" s="38"/>
      <c r="B1581" s="38"/>
      <c r="C1581" s="38"/>
    </row>
    <row r="1582" spans="1:3" x14ac:dyDescent="0.2">
      <c r="A1582" s="38"/>
      <c r="B1582" s="38"/>
      <c r="C1582" s="38"/>
    </row>
    <row r="1583" spans="1:3" x14ac:dyDescent="0.2">
      <c r="A1583" s="38"/>
      <c r="B1583" s="38"/>
      <c r="C1583" s="38"/>
    </row>
    <row r="1584" spans="1:3" x14ac:dyDescent="0.2">
      <c r="A1584" s="38"/>
      <c r="B1584" s="38"/>
      <c r="C1584" s="38"/>
    </row>
    <row r="1585" spans="1:3" x14ac:dyDescent="0.2">
      <c r="A1585" s="38"/>
      <c r="B1585" s="38"/>
      <c r="C1585" s="38"/>
    </row>
    <row r="1586" spans="1:3" x14ac:dyDescent="0.2">
      <c r="A1586" s="38"/>
      <c r="B1586" s="38"/>
      <c r="C1586" s="38"/>
    </row>
    <row r="1587" spans="1:3" x14ac:dyDescent="0.2">
      <c r="A1587" s="38"/>
      <c r="B1587" s="38"/>
      <c r="C1587" s="38"/>
    </row>
    <row r="1588" spans="1:3" x14ac:dyDescent="0.2">
      <c r="A1588" s="38"/>
      <c r="B1588" s="38"/>
      <c r="C1588" s="38"/>
    </row>
    <row r="1589" spans="1:3" x14ac:dyDescent="0.2">
      <c r="A1589" s="38"/>
      <c r="B1589" s="38"/>
      <c r="C1589" s="38"/>
    </row>
    <row r="1590" spans="1:3" x14ac:dyDescent="0.2">
      <c r="A1590" s="38"/>
      <c r="B1590" s="38"/>
      <c r="C1590" s="38"/>
    </row>
    <row r="1591" spans="1:3" x14ac:dyDescent="0.2">
      <c r="A1591" s="38"/>
      <c r="B1591" s="38"/>
      <c r="C1591" s="38"/>
    </row>
    <row r="1592" spans="1:3" x14ac:dyDescent="0.2">
      <c r="A1592" s="38"/>
      <c r="B1592" s="38"/>
      <c r="C1592" s="38"/>
    </row>
    <row r="1593" spans="1:3" x14ac:dyDescent="0.2">
      <c r="A1593" s="38"/>
      <c r="B1593" s="38"/>
      <c r="C1593" s="38"/>
    </row>
    <row r="1594" spans="1:3" x14ac:dyDescent="0.2">
      <c r="A1594" s="38"/>
      <c r="B1594" s="38"/>
      <c r="C1594" s="38"/>
    </row>
    <row r="1595" spans="1:3" x14ac:dyDescent="0.2">
      <c r="A1595" s="38"/>
      <c r="B1595" s="38"/>
      <c r="C1595" s="38"/>
    </row>
    <row r="1596" spans="1:3" x14ac:dyDescent="0.2">
      <c r="A1596" s="38"/>
      <c r="B1596" s="38"/>
      <c r="C1596" s="38"/>
    </row>
    <row r="1597" spans="1:3" x14ac:dyDescent="0.2">
      <c r="A1597" s="38"/>
      <c r="B1597" s="38"/>
      <c r="C1597" s="38"/>
    </row>
    <row r="1598" spans="1:3" x14ac:dyDescent="0.2">
      <c r="A1598" s="38"/>
      <c r="B1598" s="38"/>
      <c r="C1598" s="38"/>
    </row>
    <row r="1599" spans="1:3" x14ac:dyDescent="0.2">
      <c r="A1599" s="38"/>
      <c r="B1599" s="38"/>
      <c r="C1599" s="38"/>
    </row>
    <row r="1600" spans="1:3" x14ac:dyDescent="0.2">
      <c r="A1600" s="38"/>
      <c r="B1600" s="38"/>
      <c r="C1600" s="38"/>
    </row>
    <row r="1601" spans="1:3" x14ac:dyDescent="0.2">
      <c r="A1601" s="38"/>
      <c r="B1601" s="38"/>
      <c r="C1601" s="38"/>
    </row>
    <row r="1602" spans="1:3" x14ac:dyDescent="0.2">
      <c r="A1602" s="38"/>
      <c r="B1602" s="38"/>
      <c r="C1602" s="38"/>
    </row>
    <row r="1603" spans="1:3" x14ac:dyDescent="0.2">
      <c r="A1603" s="38"/>
      <c r="B1603" s="38"/>
      <c r="C1603" s="38"/>
    </row>
    <row r="1604" spans="1:3" x14ac:dyDescent="0.2">
      <c r="A1604" s="38"/>
      <c r="B1604" s="38"/>
      <c r="C1604" s="38"/>
    </row>
    <row r="1605" spans="1:3" x14ac:dyDescent="0.2">
      <c r="A1605" s="38"/>
      <c r="B1605" s="38"/>
      <c r="C1605" s="38"/>
    </row>
    <row r="1606" spans="1:3" x14ac:dyDescent="0.2">
      <c r="A1606" s="38"/>
      <c r="B1606" s="38"/>
      <c r="C1606" s="38"/>
    </row>
    <row r="1607" spans="1:3" x14ac:dyDescent="0.2">
      <c r="A1607" s="38"/>
      <c r="B1607" s="38"/>
      <c r="C1607" s="38"/>
    </row>
    <row r="1608" spans="1:3" x14ac:dyDescent="0.2">
      <c r="A1608" s="38"/>
      <c r="B1608" s="38"/>
      <c r="C1608" s="38"/>
    </row>
    <row r="1609" spans="1:3" x14ac:dyDescent="0.2">
      <c r="A1609" s="38"/>
      <c r="B1609" s="38"/>
      <c r="C1609" s="38"/>
    </row>
    <row r="1610" spans="1:3" x14ac:dyDescent="0.2">
      <c r="A1610" s="38"/>
      <c r="B1610" s="38"/>
      <c r="C1610" s="38"/>
    </row>
    <row r="1611" spans="1:3" x14ac:dyDescent="0.2">
      <c r="A1611" s="38"/>
      <c r="B1611" s="38"/>
      <c r="C1611" s="38"/>
    </row>
    <row r="1612" spans="1:3" x14ac:dyDescent="0.2">
      <c r="A1612" s="38"/>
      <c r="B1612" s="38"/>
      <c r="C1612" s="38"/>
    </row>
    <row r="1613" spans="1:3" x14ac:dyDescent="0.2">
      <c r="A1613" s="38"/>
      <c r="B1613" s="38"/>
      <c r="C1613" s="38"/>
    </row>
    <row r="1614" spans="1:3" x14ac:dyDescent="0.2">
      <c r="A1614" s="38"/>
      <c r="B1614" s="38"/>
      <c r="C1614" s="38"/>
    </row>
    <row r="1615" spans="1:3" x14ac:dyDescent="0.2">
      <c r="A1615" s="38"/>
      <c r="B1615" s="38"/>
      <c r="C1615" s="38"/>
    </row>
    <row r="1616" spans="1:3" x14ac:dyDescent="0.2">
      <c r="A1616" s="38"/>
      <c r="B1616" s="38"/>
      <c r="C1616" s="38"/>
    </row>
    <row r="1617" spans="1:3" x14ac:dyDescent="0.2">
      <c r="A1617" s="38"/>
      <c r="B1617" s="38"/>
      <c r="C1617" s="38"/>
    </row>
    <row r="1618" spans="1:3" x14ac:dyDescent="0.2">
      <c r="A1618" s="38"/>
      <c r="B1618" s="38"/>
      <c r="C1618" s="38"/>
    </row>
    <row r="1619" spans="1:3" x14ac:dyDescent="0.2">
      <c r="A1619" s="38"/>
      <c r="B1619" s="38"/>
      <c r="C1619" s="38"/>
    </row>
    <row r="1620" spans="1:3" x14ac:dyDescent="0.2">
      <c r="A1620" s="38"/>
      <c r="B1620" s="38"/>
      <c r="C1620" s="38"/>
    </row>
    <row r="1621" spans="1:3" x14ac:dyDescent="0.2">
      <c r="A1621" s="38"/>
      <c r="B1621" s="38"/>
      <c r="C1621" s="38"/>
    </row>
    <row r="1622" spans="1:3" x14ac:dyDescent="0.2">
      <c r="A1622" s="38"/>
      <c r="B1622" s="38"/>
      <c r="C1622" s="38"/>
    </row>
    <row r="1623" spans="1:3" x14ac:dyDescent="0.2">
      <c r="A1623" s="38"/>
      <c r="B1623" s="38"/>
      <c r="C1623" s="38"/>
    </row>
    <row r="1624" spans="1:3" x14ac:dyDescent="0.2">
      <c r="A1624" s="38"/>
      <c r="B1624" s="38"/>
      <c r="C1624" s="38"/>
    </row>
    <row r="1625" spans="1:3" x14ac:dyDescent="0.2">
      <c r="A1625" s="38"/>
      <c r="B1625" s="38"/>
      <c r="C1625" s="38"/>
    </row>
    <row r="1626" spans="1:3" x14ac:dyDescent="0.2">
      <c r="A1626" s="38"/>
      <c r="B1626" s="38"/>
      <c r="C1626" s="38"/>
    </row>
    <row r="1627" spans="1:3" x14ac:dyDescent="0.2">
      <c r="A1627" s="38"/>
      <c r="B1627" s="38"/>
      <c r="C1627" s="38"/>
    </row>
    <row r="1628" spans="1:3" x14ac:dyDescent="0.2">
      <c r="A1628" s="38"/>
      <c r="B1628" s="38"/>
      <c r="C1628" s="38"/>
    </row>
    <row r="1629" spans="1:3" x14ac:dyDescent="0.2">
      <c r="A1629" s="38"/>
      <c r="B1629" s="38"/>
      <c r="C1629" s="38"/>
    </row>
    <row r="1630" spans="1:3" x14ac:dyDescent="0.2">
      <c r="A1630" s="38"/>
      <c r="B1630" s="38"/>
      <c r="C1630" s="38"/>
    </row>
    <row r="1631" spans="1:3" x14ac:dyDescent="0.2">
      <c r="A1631" s="38"/>
      <c r="B1631" s="38"/>
      <c r="C1631" s="38"/>
    </row>
    <row r="1632" spans="1:3" x14ac:dyDescent="0.2">
      <c r="A1632" s="38"/>
      <c r="B1632" s="38"/>
      <c r="C1632" s="38"/>
    </row>
    <row r="1633" spans="1:3" x14ac:dyDescent="0.2">
      <c r="A1633" s="38"/>
      <c r="B1633" s="38"/>
      <c r="C1633" s="38"/>
    </row>
    <row r="1634" spans="1:3" x14ac:dyDescent="0.2">
      <c r="A1634" s="38"/>
      <c r="B1634" s="38"/>
      <c r="C1634" s="38"/>
    </row>
    <row r="1635" spans="1:3" x14ac:dyDescent="0.2">
      <c r="A1635" s="38"/>
      <c r="B1635" s="38"/>
      <c r="C1635" s="38"/>
    </row>
    <row r="1636" spans="1:3" x14ac:dyDescent="0.2">
      <c r="A1636" s="38"/>
      <c r="B1636" s="38"/>
      <c r="C1636" s="38"/>
    </row>
    <row r="1637" spans="1:3" x14ac:dyDescent="0.2">
      <c r="A1637" s="38"/>
      <c r="B1637" s="38"/>
      <c r="C1637" s="38"/>
    </row>
    <row r="1638" spans="1:3" x14ac:dyDescent="0.2">
      <c r="A1638" s="38"/>
      <c r="B1638" s="38"/>
      <c r="C1638" s="38"/>
    </row>
    <row r="1639" spans="1:3" x14ac:dyDescent="0.2">
      <c r="A1639" s="38"/>
      <c r="B1639" s="38"/>
      <c r="C1639" s="38"/>
    </row>
    <row r="1640" spans="1:3" x14ac:dyDescent="0.2">
      <c r="A1640" s="38"/>
      <c r="B1640" s="38"/>
      <c r="C1640" s="38"/>
    </row>
    <row r="1641" spans="1:3" x14ac:dyDescent="0.2">
      <c r="A1641" s="38"/>
      <c r="B1641" s="38"/>
      <c r="C1641" s="38"/>
    </row>
    <row r="1642" spans="1:3" x14ac:dyDescent="0.2">
      <c r="A1642" s="38"/>
      <c r="B1642" s="38"/>
      <c r="C1642" s="38"/>
    </row>
    <row r="1643" spans="1:3" x14ac:dyDescent="0.2">
      <c r="A1643" s="38"/>
      <c r="B1643" s="38"/>
      <c r="C1643" s="38"/>
    </row>
    <row r="1644" spans="1:3" x14ac:dyDescent="0.2">
      <c r="A1644" s="38"/>
      <c r="B1644" s="38"/>
      <c r="C1644" s="38"/>
    </row>
    <row r="1645" spans="1:3" x14ac:dyDescent="0.2">
      <c r="A1645" s="38"/>
      <c r="B1645" s="38"/>
      <c r="C1645" s="38"/>
    </row>
    <row r="1646" spans="1:3" x14ac:dyDescent="0.2">
      <c r="A1646" s="38"/>
      <c r="B1646" s="38"/>
      <c r="C1646" s="38"/>
    </row>
    <row r="1647" spans="1:3" x14ac:dyDescent="0.2">
      <c r="A1647" s="38"/>
      <c r="B1647" s="38"/>
      <c r="C1647" s="38"/>
    </row>
    <row r="1648" spans="1:3" x14ac:dyDescent="0.2">
      <c r="A1648" s="38"/>
      <c r="B1648" s="38"/>
      <c r="C1648" s="38"/>
    </row>
    <row r="1649" spans="1:3" x14ac:dyDescent="0.2">
      <c r="A1649" s="38"/>
      <c r="B1649" s="38"/>
      <c r="C1649" s="38"/>
    </row>
    <row r="1650" spans="1:3" x14ac:dyDescent="0.2">
      <c r="A1650" s="38"/>
      <c r="B1650" s="38"/>
      <c r="C1650" s="38"/>
    </row>
    <row r="1651" spans="1:3" x14ac:dyDescent="0.2">
      <c r="A1651" s="38"/>
      <c r="B1651" s="38"/>
      <c r="C1651" s="38"/>
    </row>
    <row r="1652" spans="1:3" x14ac:dyDescent="0.2">
      <c r="A1652" s="38"/>
      <c r="B1652" s="38"/>
      <c r="C1652" s="38"/>
    </row>
    <row r="1653" spans="1:3" x14ac:dyDescent="0.2">
      <c r="A1653" s="38"/>
      <c r="B1653" s="38"/>
      <c r="C1653" s="38"/>
    </row>
    <row r="1654" spans="1:3" x14ac:dyDescent="0.2">
      <c r="A1654" s="38"/>
      <c r="B1654" s="38"/>
      <c r="C1654" s="38"/>
    </row>
    <row r="1655" spans="1:3" x14ac:dyDescent="0.2">
      <c r="A1655" s="38"/>
      <c r="B1655" s="38"/>
      <c r="C1655" s="38"/>
    </row>
    <row r="1656" spans="1:3" x14ac:dyDescent="0.2">
      <c r="A1656" s="38"/>
      <c r="B1656" s="38"/>
      <c r="C1656" s="38"/>
    </row>
    <row r="1657" spans="1:3" x14ac:dyDescent="0.2">
      <c r="A1657" s="38"/>
      <c r="B1657" s="38"/>
      <c r="C1657" s="38"/>
    </row>
    <row r="1658" spans="1:3" x14ac:dyDescent="0.2">
      <c r="A1658" s="38"/>
      <c r="B1658" s="38"/>
      <c r="C1658" s="38"/>
    </row>
    <row r="1659" spans="1:3" x14ac:dyDescent="0.2">
      <c r="A1659" s="38"/>
      <c r="B1659" s="38"/>
      <c r="C1659" s="38"/>
    </row>
    <row r="1660" spans="1:3" x14ac:dyDescent="0.2">
      <c r="A1660" s="38"/>
      <c r="B1660" s="38"/>
      <c r="C1660" s="38"/>
    </row>
    <row r="1661" spans="1:3" x14ac:dyDescent="0.2">
      <c r="A1661" s="38"/>
      <c r="B1661" s="38"/>
      <c r="C1661" s="38"/>
    </row>
    <row r="1662" spans="1:3" x14ac:dyDescent="0.2">
      <c r="A1662" s="38"/>
      <c r="B1662" s="38"/>
      <c r="C1662" s="38"/>
    </row>
    <row r="1663" spans="1:3" x14ac:dyDescent="0.2">
      <c r="A1663" s="38"/>
      <c r="B1663" s="38"/>
      <c r="C1663" s="38"/>
    </row>
    <row r="1664" spans="1:3" x14ac:dyDescent="0.2">
      <c r="A1664" s="38"/>
      <c r="B1664" s="38"/>
      <c r="C1664" s="38"/>
    </row>
    <row r="1665" spans="1:3" x14ac:dyDescent="0.2">
      <c r="A1665" s="38"/>
      <c r="B1665" s="38"/>
      <c r="C1665" s="38"/>
    </row>
    <row r="1666" spans="1:3" x14ac:dyDescent="0.2">
      <c r="A1666" s="38"/>
      <c r="B1666" s="38"/>
      <c r="C1666" s="38"/>
    </row>
    <row r="1667" spans="1:3" x14ac:dyDescent="0.2">
      <c r="A1667" s="38"/>
      <c r="B1667" s="38"/>
      <c r="C1667" s="38"/>
    </row>
    <row r="1668" spans="1:3" x14ac:dyDescent="0.2">
      <c r="A1668" s="38"/>
      <c r="B1668" s="38"/>
      <c r="C1668" s="38"/>
    </row>
    <row r="1669" spans="1:3" x14ac:dyDescent="0.2">
      <c r="A1669" s="38"/>
      <c r="B1669" s="38"/>
      <c r="C1669" s="38"/>
    </row>
    <row r="1670" spans="1:3" x14ac:dyDescent="0.2">
      <c r="A1670" s="38"/>
      <c r="B1670" s="38"/>
      <c r="C1670" s="38"/>
    </row>
    <row r="1671" spans="1:3" x14ac:dyDescent="0.2">
      <c r="A1671" s="38"/>
      <c r="B1671" s="38"/>
      <c r="C1671" s="38"/>
    </row>
    <row r="1672" spans="1:3" x14ac:dyDescent="0.2">
      <c r="A1672" s="38"/>
      <c r="B1672" s="38"/>
      <c r="C1672" s="38"/>
    </row>
    <row r="1673" spans="1:3" x14ac:dyDescent="0.2">
      <c r="A1673" s="38"/>
      <c r="B1673" s="38"/>
      <c r="C1673" s="38"/>
    </row>
    <row r="1674" spans="1:3" x14ac:dyDescent="0.2">
      <c r="A1674" s="38"/>
      <c r="B1674" s="38"/>
      <c r="C1674" s="38"/>
    </row>
    <row r="1675" spans="1:3" x14ac:dyDescent="0.2">
      <c r="A1675" s="38"/>
      <c r="B1675" s="38"/>
      <c r="C1675" s="38"/>
    </row>
    <row r="1676" spans="1:3" x14ac:dyDescent="0.2">
      <c r="A1676" s="38"/>
      <c r="B1676" s="38"/>
      <c r="C1676" s="38"/>
    </row>
    <row r="1677" spans="1:3" x14ac:dyDescent="0.2">
      <c r="A1677" s="38"/>
      <c r="B1677" s="38"/>
      <c r="C1677" s="38"/>
    </row>
    <row r="1678" spans="1:3" x14ac:dyDescent="0.2">
      <c r="A1678" s="38"/>
      <c r="B1678" s="38"/>
      <c r="C1678" s="38"/>
    </row>
    <row r="1679" spans="1:3" x14ac:dyDescent="0.2">
      <c r="A1679" s="38"/>
      <c r="B1679" s="38"/>
      <c r="C1679" s="38"/>
    </row>
    <row r="1680" spans="1:3" x14ac:dyDescent="0.2">
      <c r="A1680" s="38"/>
      <c r="B1680" s="38"/>
      <c r="C1680" s="38"/>
    </row>
    <row r="1681" spans="1:3" x14ac:dyDescent="0.2">
      <c r="A1681" s="38"/>
      <c r="B1681" s="38"/>
      <c r="C1681" s="38"/>
    </row>
    <row r="1682" spans="1:3" x14ac:dyDescent="0.2">
      <c r="A1682" s="38"/>
      <c r="B1682" s="38"/>
      <c r="C1682" s="38"/>
    </row>
    <row r="1683" spans="1:3" x14ac:dyDescent="0.2">
      <c r="A1683" s="38"/>
      <c r="B1683" s="38"/>
      <c r="C1683" s="38"/>
    </row>
    <row r="1684" spans="1:3" x14ac:dyDescent="0.2">
      <c r="A1684" s="38"/>
      <c r="B1684" s="38"/>
      <c r="C1684" s="38"/>
    </row>
    <row r="1685" spans="1:3" x14ac:dyDescent="0.2">
      <c r="A1685" s="38"/>
      <c r="B1685" s="38"/>
      <c r="C1685" s="38"/>
    </row>
    <row r="1686" spans="1:3" x14ac:dyDescent="0.2">
      <c r="A1686" s="38"/>
      <c r="B1686" s="38"/>
      <c r="C1686" s="38"/>
    </row>
    <row r="1687" spans="1:3" x14ac:dyDescent="0.2">
      <c r="A1687" s="38"/>
      <c r="B1687" s="38"/>
      <c r="C1687" s="38"/>
    </row>
    <row r="1688" spans="1:3" x14ac:dyDescent="0.2">
      <c r="A1688" s="38"/>
      <c r="B1688" s="38"/>
      <c r="C1688" s="38"/>
    </row>
    <row r="1689" spans="1:3" x14ac:dyDescent="0.2">
      <c r="A1689" s="38"/>
      <c r="B1689" s="38"/>
      <c r="C1689" s="38"/>
    </row>
    <row r="1690" spans="1:3" x14ac:dyDescent="0.2">
      <c r="A1690" s="38"/>
      <c r="B1690" s="38"/>
      <c r="C1690" s="38"/>
    </row>
    <row r="1691" spans="1:3" x14ac:dyDescent="0.2">
      <c r="A1691" s="38"/>
      <c r="B1691" s="38"/>
      <c r="C1691" s="38"/>
    </row>
    <row r="1692" spans="1:3" x14ac:dyDescent="0.2">
      <c r="A1692" s="38"/>
      <c r="B1692" s="38"/>
      <c r="C1692" s="38"/>
    </row>
    <row r="1693" spans="1:3" x14ac:dyDescent="0.2">
      <c r="A1693" s="38"/>
      <c r="B1693" s="38"/>
      <c r="C1693" s="38"/>
    </row>
    <row r="1694" spans="1:3" x14ac:dyDescent="0.2">
      <c r="A1694" s="38"/>
      <c r="B1694" s="38"/>
      <c r="C1694" s="38"/>
    </row>
    <row r="1695" spans="1:3" x14ac:dyDescent="0.2">
      <c r="A1695" s="38"/>
      <c r="B1695" s="38"/>
      <c r="C1695" s="38"/>
    </row>
    <row r="1696" spans="1:3" x14ac:dyDescent="0.2">
      <c r="A1696" s="38"/>
      <c r="B1696" s="38"/>
      <c r="C1696" s="38"/>
    </row>
    <row r="1697" spans="1:3" x14ac:dyDescent="0.2">
      <c r="A1697" s="38"/>
      <c r="B1697" s="38"/>
      <c r="C1697" s="38"/>
    </row>
    <row r="1698" spans="1:3" x14ac:dyDescent="0.2">
      <c r="A1698" s="38"/>
      <c r="B1698" s="38"/>
      <c r="C1698" s="38"/>
    </row>
    <row r="1699" spans="1:3" x14ac:dyDescent="0.2">
      <c r="A1699" s="38"/>
      <c r="B1699" s="38"/>
      <c r="C1699" s="38"/>
    </row>
    <row r="1700" spans="1:3" x14ac:dyDescent="0.2">
      <c r="A1700" s="38"/>
      <c r="B1700" s="38"/>
      <c r="C1700" s="38"/>
    </row>
    <row r="1701" spans="1:3" x14ac:dyDescent="0.2">
      <c r="A1701" s="38"/>
      <c r="B1701" s="38"/>
      <c r="C1701" s="38"/>
    </row>
    <row r="1702" spans="1:3" x14ac:dyDescent="0.2">
      <c r="A1702" s="38"/>
      <c r="B1702" s="38"/>
      <c r="C1702" s="38"/>
    </row>
    <row r="1703" spans="1:3" x14ac:dyDescent="0.2">
      <c r="A1703" s="38"/>
      <c r="B1703" s="38"/>
      <c r="C1703" s="38"/>
    </row>
    <row r="1704" spans="1:3" x14ac:dyDescent="0.2">
      <c r="A1704" s="38"/>
      <c r="B1704" s="38"/>
      <c r="C1704" s="38"/>
    </row>
    <row r="1705" spans="1:3" x14ac:dyDescent="0.2">
      <c r="A1705" s="38"/>
      <c r="B1705" s="38"/>
      <c r="C1705" s="38"/>
    </row>
    <row r="1706" spans="1:3" x14ac:dyDescent="0.2">
      <c r="A1706" s="38"/>
      <c r="B1706" s="38"/>
      <c r="C1706" s="38"/>
    </row>
    <row r="1707" spans="1:3" x14ac:dyDescent="0.2">
      <c r="A1707" s="38"/>
      <c r="B1707" s="38"/>
      <c r="C1707" s="38"/>
    </row>
    <row r="1708" spans="1:3" x14ac:dyDescent="0.2">
      <c r="A1708" s="38"/>
      <c r="B1708" s="38"/>
      <c r="C1708" s="38"/>
    </row>
    <row r="1709" spans="1:3" x14ac:dyDescent="0.2">
      <c r="A1709" s="38"/>
      <c r="B1709" s="38"/>
      <c r="C1709" s="38"/>
    </row>
    <row r="1710" spans="1:3" x14ac:dyDescent="0.2">
      <c r="A1710" s="38"/>
      <c r="B1710" s="38"/>
      <c r="C1710" s="38"/>
    </row>
    <row r="1711" spans="1:3" x14ac:dyDescent="0.2">
      <c r="A1711" s="38"/>
      <c r="B1711" s="38"/>
      <c r="C1711" s="38"/>
    </row>
    <row r="1712" spans="1:3" x14ac:dyDescent="0.2">
      <c r="A1712" s="38"/>
      <c r="B1712" s="38"/>
      <c r="C1712" s="38"/>
    </row>
    <row r="1713" spans="1:3" x14ac:dyDescent="0.2">
      <c r="A1713" s="38"/>
      <c r="B1713" s="38"/>
      <c r="C1713" s="38"/>
    </row>
    <row r="1714" spans="1:3" x14ac:dyDescent="0.2">
      <c r="A1714" s="38"/>
      <c r="B1714" s="38"/>
      <c r="C1714" s="38"/>
    </row>
    <row r="1715" spans="1:3" x14ac:dyDescent="0.2">
      <c r="A1715" s="38"/>
      <c r="B1715" s="38"/>
      <c r="C1715" s="38"/>
    </row>
    <row r="1716" spans="1:3" x14ac:dyDescent="0.2">
      <c r="A1716" s="38"/>
      <c r="B1716" s="38"/>
      <c r="C1716" s="38"/>
    </row>
    <row r="1717" spans="1:3" x14ac:dyDescent="0.2">
      <c r="A1717" s="38"/>
      <c r="B1717" s="38"/>
      <c r="C1717" s="38"/>
    </row>
    <row r="1718" spans="1:3" x14ac:dyDescent="0.2">
      <c r="A1718" s="38"/>
      <c r="B1718" s="38"/>
      <c r="C1718" s="38"/>
    </row>
    <row r="1719" spans="1:3" x14ac:dyDescent="0.2">
      <c r="A1719" s="38"/>
      <c r="B1719" s="38"/>
      <c r="C1719" s="38"/>
    </row>
    <row r="1720" spans="1:3" x14ac:dyDescent="0.2">
      <c r="A1720" s="38"/>
      <c r="B1720" s="38"/>
      <c r="C1720" s="38"/>
    </row>
    <row r="1721" spans="1:3" x14ac:dyDescent="0.2">
      <c r="A1721" s="38"/>
      <c r="B1721" s="38"/>
      <c r="C1721" s="38"/>
    </row>
    <row r="1722" spans="1:3" x14ac:dyDescent="0.2">
      <c r="A1722" s="38"/>
      <c r="B1722" s="38"/>
      <c r="C1722" s="38"/>
    </row>
    <row r="1723" spans="1:3" x14ac:dyDescent="0.2">
      <c r="A1723" s="38"/>
      <c r="B1723" s="38"/>
      <c r="C1723" s="38"/>
    </row>
    <row r="1724" spans="1:3" x14ac:dyDescent="0.2">
      <c r="A1724" s="38"/>
      <c r="B1724" s="38"/>
      <c r="C1724" s="38"/>
    </row>
    <row r="1725" spans="1:3" x14ac:dyDescent="0.2">
      <c r="A1725" s="38"/>
      <c r="B1725" s="38"/>
      <c r="C1725" s="38"/>
    </row>
    <row r="1726" spans="1:3" x14ac:dyDescent="0.2">
      <c r="A1726" s="38"/>
      <c r="B1726" s="38"/>
      <c r="C1726" s="38"/>
    </row>
    <row r="1727" spans="1:3" x14ac:dyDescent="0.2">
      <c r="A1727" s="38"/>
      <c r="B1727" s="38"/>
      <c r="C1727" s="38"/>
    </row>
    <row r="1728" spans="1:3" x14ac:dyDescent="0.2">
      <c r="A1728" s="38"/>
      <c r="B1728" s="38"/>
      <c r="C1728" s="38"/>
    </row>
    <row r="1729" spans="1:3" x14ac:dyDescent="0.2">
      <c r="A1729" s="38"/>
      <c r="B1729" s="38"/>
      <c r="C1729" s="38"/>
    </row>
    <row r="1730" spans="1:3" x14ac:dyDescent="0.2">
      <c r="A1730" s="38"/>
      <c r="B1730" s="38"/>
      <c r="C1730" s="38"/>
    </row>
    <row r="1731" spans="1:3" x14ac:dyDescent="0.2">
      <c r="A1731" s="38"/>
      <c r="B1731" s="38"/>
      <c r="C1731" s="38"/>
    </row>
    <row r="1732" spans="1:3" x14ac:dyDescent="0.2">
      <c r="A1732" s="38"/>
      <c r="B1732" s="38"/>
      <c r="C1732" s="38"/>
    </row>
    <row r="1733" spans="1:3" x14ac:dyDescent="0.2">
      <c r="A1733" s="38"/>
      <c r="B1733" s="38"/>
      <c r="C1733" s="38"/>
    </row>
    <row r="1734" spans="1:3" x14ac:dyDescent="0.2">
      <c r="A1734" s="38"/>
      <c r="B1734" s="38"/>
      <c r="C1734" s="38"/>
    </row>
    <row r="1735" spans="1:3" x14ac:dyDescent="0.2">
      <c r="A1735" s="38"/>
      <c r="B1735" s="38"/>
      <c r="C1735" s="38"/>
    </row>
    <row r="1736" spans="1:3" x14ac:dyDescent="0.2">
      <c r="A1736" s="38"/>
      <c r="B1736" s="38"/>
      <c r="C1736" s="38"/>
    </row>
    <row r="1737" spans="1:3" x14ac:dyDescent="0.2">
      <c r="A1737" s="38"/>
      <c r="B1737" s="38"/>
      <c r="C1737" s="38"/>
    </row>
    <row r="1738" spans="1:3" x14ac:dyDescent="0.2">
      <c r="A1738" s="38"/>
      <c r="B1738" s="38"/>
      <c r="C1738" s="38"/>
    </row>
    <row r="1739" spans="1:3" x14ac:dyDescent="0.2">
      <c r="A1739" s="38"/>
      <c r="B1739" s="38"/>
      <c r="C1739" s="38"/>
    </row>
    <row r="1740" spans="1:3" x14ac:dyDescent="0.2">
      <c r="A1740" s="38"/>
      <c r="B1740" s="38"/>
      <c r="C1740" s="38"/>
    </row>
    <row r="1741" spans="1:3" x14ac:dyDescent="0.2">
      <c r="A1741" s="38"/>
      <c r="B1741" s="38"/>
      <c r="C1741" s="38"/>
    </row>
    <row r="1742" spans="1:3" x14ac:dyDescent="0.2">
      <c r="A1742" s="38"/>
      <c r="B1742" s="38"/>
      <c r="C1742" s="38"/>
    </row>
    <row r="1743" spans="1:3" x14ac:dyDescent="0.2">
      <c r="A1743" s="38"/>
      <c r="B1743" s="38"/>
      <c r="C1743" s="38"/>
    </row>
    <row r="1744" spans="1:3" x14ac:dyDescent="0.2">
      <c r="A1744" s="38"/>
      <c r="B1744" s="38"/>
      <c r="C1744" s="38"/>
    </row>
    <row r="1745" spans="1:3" x14ac:dyDescent="0.2">
      <c r="A1745" s="38"/>
      <c r="B1745" s="38"/>
      <c r="C1745" s="38"/>
    </row>
    <row r="1746" spans="1:3" x14ac:dyDescent="0.2">
      <c r="A1746" s="38"/>
      <c r="B1746" s="38"/>
      <c r="C1746" s="38"/>
    </row>
    <row r="1747" spans="1:3" x14ac:dyDescent="0.2">
      <c r="A1747" s="38"/>
      <c r="B1747" s="38"/>
      <c r="C1747" s="38"/>
    </row>
    <row r="1748" spans="1:3" x14ac:dyDescent="0.2">
      <c r="A1748" s="38"/>
      <c r="B1748" s="38"/>
      <c r="C1748" s="38"/>
    </row>
    <row r="1749" spans="1:3" x14ac:dyDescent="0.2">
      <c r="A1749" s="38"/>
      <c r="B1749" s="38"/>
      <c r="C1749" s="38"/>
    </row>
    <row r="1750" spans="1:3" x14ac:dyDescent="0.2">
      <c r="A1750" s="38"/>
      <c r="B1750" s="38"/>
      <c r="C1750" s="38"/>
    </row>
    <row r="1751" spans="1:3" x14ac:dyDescent="0.2">
      <c r="A1751" s="38"/>
      <c r="B1751" s="38"/>
      <c r="C1751" s="38"/>
    </row>
    <row r="1752" spans="1:3" x14ac:dyDescent="0.2">
      <c r="A1752" s="38"/>
      <c r="B1752" s="38"/>
      <c r="C1752" s="38"/>
    </row>
    <row r="1753" spans="1:3" x14ac:dyDescent="0.2">
      <c r="A1753" s="38"/>
      <c r="B1753" s="38"/>
      <c r="C1753" s="38"/>
    </row>
    <row r="1754" spans="1:3" x14ac:dyDescent="0.2">
      <c r="A1754" s="38"/>
      <c r="B1754" s="38"/>
      <c r="C1754" s="38"/>
    </row>
    <row r="1755" spans="1:3" x14ac:dyDescent="0.2">
      <c r="A1755" s="38"/>
      <c r="B1755" s="38"/>
      <c r="C1755" s="38"/>
    </row>
    <row r="1756" spans="1:3" x14ac:dyDescent="0.2">
      <c r="A1756" s="38"/>
      <c r="B1756" s="38"/>
      <c r="C1756" s="38"/>
    </row>
    <row r="1757" spans="1:3" x14ac:dyDescent="0.2">
      <c r="A1757" s="38"/>
      <c r="B1757" s="38"/>
      <c r="C1757" s="38"/>
    </row>
    <row r="1758" spans="1:3" x14ac:dyDescent="0.2">
      <c r="A1758" s="38"/>
      <c r="B1758" s="38"/>
      <c r="C1758" s="38"/>
    </row>
    <row r="1759" spans="1:3" x14ac:dyDescent="0.2">
      <c r="A1759" s="38"/>
      <c r="B1759" s="38"/>
      <c r="C1759" s="38"/>
    </row>
    <row r="1760" spans="1:3" x14ac:dyDescent="0.2">
      <c r="A1760" s="38"/>
      <c r="B1760" s="38"/>
      <c r="C1760" s="38"/>
    </row>
    <row r="1761" spans="1:3" x14ac:dyDescent="0.2">
      <c r="A1761" s="38"/>
      <c r="B1761" s="38"/>
      <c r="C1761" s="38"/>
    </row>
    <row r="1762" spans="1:3" x14ac:dyDescent="0.2">
      <c r="A1762" s="38"/>
      <c r="B1762" s="38"/>
      <c r="C1762" s="38"/>
    </row>
    <row r="1763" spans="1:3" x14ac:dyDescent="0.2">
      <c r="A1763" s="38"/>
      <c r="B1763" s="38"/>
      <c r="C1763" s="38"/>
    </row>
    <row r="1764" spans="1:3" x14ac:dyDescent="0.2">
      <c r="A1764" s="38"/>
      <c r="B1764" s="38"/>
      <c r="C1764" s="38"/>
    </row>
    <row r="1765" spans="1:3" x14ac:dyDescent="0.2">
      <c r="A1765" s="38"/>
      <c r="B1765" s="38"/>
      <c r="C1765" s="38"/>
    </row>
    <row r="1766" spans="1:3" x14ac:dyDescent="0.2">
      <c r="A1766" s="38"/>
      <c r="B1766" s="38"/>
      <c r="C1766" s="38"/>
    </row>
    <row r="1767" spans="1:3" x14ac:dyDescent="0.2">
      <c r="A1767" s="38"/>
      <c r="B1767" s="38"/>
      <c r="C1767" s="38"/>
    </row>
    <row r="1768" spans="1:3" x14ac:dyDescent="0.2">
      <c r="A1768" s="38"/>
      <c r="B1768" s="38"/>
      <c r="C1768" s="38"/>
    </row>
    <row r="1769" spans="1:3" x14ac:dyDescent="0.2">
      <c r="A1769" s="38"/>
      <c r="B1769" s="38"/>
      <c r="C1769" s="38"/>
    </row>
    <row r="1770" spans="1:3" x14ac:dyDescent="0.2">
      <c r="A1770" s="38"/>
      <c r="B1770" s="38"/>
      <c r="C1770" s="38"/>
    </row>
    <row r="1771" spans="1:3" x14ac:dyDescent="0.2">
      <c r="A1771" s="38"/>
      <c r="B1771" s="38"/>
      <c r="C1771" s="38"/>
    </row>
    <row r="1772" spans="1:3" x14ac:dyDescent="0.2">
      <c r="A1772" s="38"/>
      <c r="B1772" s="38"/>
      <c r="C1772" s="38"/>
    </row>
    <row r="1773" spans="1:3" x14ac:dyDescent="0.2">
      <c r="A1773" s="38"/>
      <c r="B1773" s="38"/>
      <c r="C1773" s="38"/>
    </row>
    <row r="1774" spans="1:3" x14ac:dyDescent="0.2">
      <c r="A1774" s="38"/>
      <c r="B1774" s="38"/>
      <c r="C1774" s="38"/>
    </row>
    <row r="1775" spans="1:3" x14ac:dyDescent="0.2">
      <c r="A1775" s="38"/>
      <c r="B1775" s="38"/>
      <c r="C1775" s="38"/>
    </row>
    <row r="1776" spans="1:3" x14ac:dyDescent="0.2">
      <c r="A1776" s="38"/>
      <c r="B1776" s="38"/>
      <c r="C1776" s="38"/>
    </row>
    <row r="1777" spans="1:3" x14ac:dyDescent="0.2">
      <c r="A1777" s="38"/>
      <c r="B1777" s="38"/>
      <c r="C1777" s="38"/>
    </row>
    <row r="1778" spans="1:3" x14ac:dyDescent="0.2">
      <c r="A1778" s="38"/>
      <c r="B1778" s="38"/>
      <c r="C1778" s="38"/>
    </row>
    <row r="1779" spans="1:3" x14ac:dyDescent="0.2">
      <c r="A1779" s="38"/>
      <c r="B1779" s="38"/>
      <c r="C1779" s="38"/>
    </row>
    <row r="1780" spans="1:3" x14ac:dyDescent="0.2">
      <c r="A1780" s="38"/>
      <c r="B1780" s="38"/>
      <c r="C1780" s="38"/>
    </row>
    <row r="1781" spans="1:3" x14ac:dyDescent="0.2">
      <c r="A1781" s="38"/>
      <c r="B1781" s="38"/>
      <c r="C1781" s="38"/>
    </row>
    <row r="1782" spans="1:3" x14ac:dyDescent="0.2">
      <c r="A1782" s="38"/>
      <c r="B1782" s="38"/>
      <c r="C1782" s="38"/>
    </row>
    <row r="1783" spans="1:3" x14ac:dyDescent="0.2">
      <c r="A1783" s="38"/>
      <c r="B1783" s="38"/>
      <c r="C1783" s="38"/>
    </row>
    <row r="1784" spans="1:3" x14ac:dyDescent="0.2">
      <c r="A1784" s="38"/>
      <c r="B1784" s="38"/>
      <c r="C1784" s="38"/>
    </row>
    <row r="1785" spans="1:3" x14ac:dyDescent="0.2">
      <c r="A1785" s="38"/>
      <c r="B1785" s="38"/>
      <c r="C1785" s="38"/>
    </row>
    <row r="1786" spans="1:3" x14ac:dyDescent="0.2">
      <c r="A1786" s="38"/>
      <c r="B1786" s="38"/>
      <c r="C1786" s="38"/>
    </row>
    <row r="1787" spans="1:3" x14ac:dyDescent="0.2">
      <c r="A1787" s="38"/>
      <c r="B1787" s="38"/>
      <c r="C1787" s="38"/>
    </row>
    <row r="1788" spans="1:3" x14ac:dyDescent="0.2">
      <c r="A1788" s="38"/>
      <c r="B1788" s="38"/>
      <c r="C1788" s="38"/>
    </row>
    <row r="1789" spans="1:3" x14ac:dyDescent="0.2">
      <c r="A1789" s="38"/>
      <c r="B1789" s="38"/>
      <c r="C1789" s="38"/>
    </row>
    <row r="1790" spans="1:3" x14ac:dyDescent="0.2">
      <c r="A1790" s="38"/>
      <c r="B1790" s="38"/>
      <c r="C1790" s="38"/>
    </row>
    <row r="1791" spans="1:3" x14ac:dyDescent="0.2">
      <c r="A1791" s="38"/>
      <c r="B1791" s="38"/>
      <c r="C1791" s="38"/>
    </row>
    <row r="1792" spans="1:3" x14ac:dyDescent="0.2">
      <c r="A1792" s="38"/>
      <c r="B1792" s="38"/>
      <c r="C1792" s="38"/>
    </row>
    <row r="1793" spans="1:3" x14ac:dyDescent="0.2">
      <c r="A1793" s="38"/>
      <c r="B1793" s="38"/>
      <c r="C1793" s="38"/>
    </row>
    <row r="1794" spans="1:3" x14ac:dyDescent="0.2">
      <c r="A1794" s="38"/>
      <c r="B1794" s="38"/>
      <c r="C1794" s="38"/>
    </row>
    <row r="1795" spans="1:3" x14ac:dyDescent="0.2">
      <c r="A1795" s="38"/>
      <c r="B1795" s="38"/>
      <c r="C1795" s="38"/>
    </row>
    <row r="1796" spans="1:3" x14ac:dyDescent="0.2">
      <c r="A1796" s="38"/>
      <c r="B1796" s="38"/>
      <c r="C1796" s="38"/>
    </row>
    <row r="1797" spans="1:3" x14ac:dyDescent="0.2">
      <c r="A1797" s="38"/>
      <c r="B1797" s="38"/>
      <c r="C1797" s="38"/>
    </row>
    <row r="1798" spans="1:3" x14ac:dyDescent="0.2">
      <c r="A1798" s="38"/>
      <c r="B1798" s="38"/>
      <c r="C1798" s="38"/>
    </row>
    <row r="1799" spans="1:3" x14ac:dyDescent="0.2">
      <c r="A1799" s="38"/>
      <c r="B1799" s="38"/>
      <c r="C1799" s="38"/>
    </row>
    <row r="1800" spans="1:3" x14ac:dyDescent="0.2">
      <c r="A1800" s="38"/>
      <c r="B1800" s="38"/>
      <c r="C1800" s="38"/>
    </row>
    <row r="1801" spans="1:3" x14ac:dyDescent="0.2">
      <c r="A1801" s="38"/>
      <c r="B1801" s="38"/>
      <c r="C1801" s="38"/>
    </row>
    <row r="1802" spans="1:3" x14ac:dyDescent="0.2">
      <c r="A1802" s="38"/>
      <c r="B1802" s="38"/>
      <c r="C1802" s="38"/>
    </row>
    <row r="1803" spans="1:3" x14ac:dyDescent="0.2">
      <c r="A1803" s="38"/>
      <c r="B1803" s="38"/>
      <c r="C1803" s="38"/>
    </row>
    <row r="1804" spans="1:3" x14ac:dyDescent="0.2">
      <c r="A1804" s="38"/>
      <c r="B1804" s="38"/>
      <c r="C1804" s="38"/>
    </row>
    <row r="1805" spans="1:3" x14ac:dyDescent="0.2">
      <c r="A1805" s="38"/>
      <c r="B1805" s="38"/>
      <c r="C1805" s="38"/>
    </row>
    <row r="1806" spans="1:3" x14ac:dyDescent="0.2">
      <c r="A1806" s="38"/>
      <c r="B1806" s="38"/>
      <c r="C1806" s="38"/>
    </row>
    <row r="1807" spans="1:3" x14ac:dyDescent="0.2">
      <c r="A1807" s="38"/>
      <c r="B1807" s="38"/>
      <c r="C1807" s="38"/>
    </row>
    <row r="1808" spans="1:3" x14ac:dyDescent="0.2">
      <c r="A1808" s="38"/>
      <c r="B1808" s="38"/>
      <c r="C1808" s="38"/>
    </row>
    <row r="1809" spans="1:3" x14ac:dyDescent="0.2">
      <c r="A1809" s="38"/>
      <c r="B1809" s="38"/>
      <c r="C1809" s="38"/>
    </row>
    <row r="1810" spans="1:3" x14ac:dyDescent="0.2">
      <c r="A1810" s="38"/>
      <c r="B1810" s="38"/>
      <c r="C1810" s="38"/>
    </row>
    <row r="1811" spans="1:3" x14ac:dyDescent="0.2">
      <c r="A1811" s="38"/>
      <c r="B1811" s="38"/>
      <c r="C1811" s="38"/>
    </row>
    <row r="1812" spans="1:3" x14ac:dyDescent="0.2">
      <c r="A1812" s="38"/>
      <c r="B1812" s="38"/>
      <c r="C1812" s="38"/>
    </row>
    <row r="1813" spans="1:3" x14ac:dyDescent="0.2">
      <c r="A1813" s="38"/>
      <c r="B1813" s="38"/>
      <c r="C1813" s="38"/>
    </row>
    <row r="1814" spans="1:3" x14ac:dyDescent="0.2">
      <c r="A1814" s="38"/>
      <c r="B1814" s="38"/>
      <c r="C1814" s="38"/>
    </row>
    <row r="1815" spans="1:3" x14ac:dyDescent="0.2">
      <c r="A1815" s="38"/>
      <c r="B1815" s="38"/>
      <c r="C1815" s="38"/>
    </row>
    <row r="1816" spans="1:3" x14ac:dyDescent="0.2">
      <c r="A1816" s="38"/>
      <c r="B1816" s="38"/>
      <c r="C1816" s="38"/>
    </row>
    <row r="1817" spans="1:3" x14ac:dyDescent="0.2">
      <c r="A1817" s="38"/>
      <c r="B1817" s="38"/>
      <c r="C1817" s="38"/>
    </row>
    <row r="1818" spans="1:3" x14ac:dyDescent="0.2">
      <c r="A1818" s="38"/>
      <c r="B1818" s="38"/>
      <c r="C1818" s="38"/>
    </row>
    <row r="1819" spans="1:3" x14ac:dyDescent="0.2">
      <c r="A1819" s="38"/>
      <c r="B1819" s="38"/>
      <c r="C1819" s="38"/>
    </row>
    <row r="1820" spans="1:3" x14ac:dyDescent="0.2">
      <c r="A1820" s="38"/>
      <c r="B1820" s="38"/>
      <c r="C1820" s="38"/>
    </row>
    <row r="1821" spans="1:3" x14ac:dyDescent="0.2">
      <c r="A1821" s="38"/>
      <c r="B1821" s="38"/>
      <c r="C1821" s="38"/>
    </row>
    <row r="1822" spans="1:3" x14ac:dyDescent="0.2">
      <c r="A1822" s="38"/>
      <c r="B1822" s="38"/>
      <c r="C1822" s="38"/>
    </row>
    <row r="1823" spans="1:3" x14ac:dyDescent="0.2">
      <c r="A1823" s="38"/>
      <c r="B1823" s="38"/>
      <c r="C1823" s="38"/>
    </row>
    <row r="1824" spans="1:3" x14ac:dyDescent="0.2">
      <c r="A1824" s="38"/>
      <c r="B1824" s="38"/>
      <c r="C1824" s="38"/>
    </row>
    <row r="1825" spans="1:3" x14ac:dyDescent="0.2">
      <c r="A1825" s="38"/>
      <c r="B1825" s="38"/>
      <c r="C1825" s="38"/>
    </row>
    <row r="1826" spans="1:3" x14ac:dyDescent="0.2">
      <c r="A1826" s="38"/>
      <c r="B1826" s="38"/>
      <c r="C1826" s="38"/>
    </row>
    <row r="1827" spans="1:3" x14ac:dyDescent="0.2">
      <c r="A1827" s="38"/>
      <c r="B1827" s="38"/>
      <c r="C1827" s="38"/>
    </row>
    <row r="1828" spans="1:3" x14ac:dyDescent="0.2">
      <c r="A1828" s="38"/>
      <c r="B1828" s="38"/>
      <c r="C1828" s="38"/>
    </row>
    <row r="1829" spans="1:3" x14ac:dyDescent="0.2">
      <c r="A1829" s="38"/>
      <c r="B1829" s="38"/>
      <c r="C1829" s="38"/>
    </row>
    <row r="1830" spans="1:3" x14ac:dyDescent="0.2">
      <c r="A1830" s="38"/>
      <c r="B1830" s="38"/>
      <c r="C1830" s="38"/>
    </row>
    <row r="1831" spans="1:3" x14ac:dyDescent="0.2">
      <c r="A1831" s="38"/>
      <c r="B1831" s="38"/>
      <c r="C1831" s="38"/>
    </row>
    <row r="1832" spans="1:3" x14ac:dyDescent="0.2">
      <c r="A1832" s="38"/>
      <c r="B1832" s="38"/>
      <c r="C1832" s="38"/>
    </row>
    <row r="1833" spans="1:3" x14ac:dyDescent="0.2">
      <c r="A1833" s="38"/>
      <c r="B1833" s="38"/>
      <c r="C1833" s="38"/>
    </row>
    <row r="1834" spans="1:3" x14ac:dyDescent="0.2">
      <c r="A1834" s="38"/>
      <c r="B1834" s="38"/>
      <c r="C1834" s="38"/>
    </row>
    <row r="1835" spans="1:3" x14ac:dyDescent="0.2">
      <c r="A1835" s="38"/>
      <c r="B1835" s="38"/>
      <c r="C1835" s="38"/>
    </row>
    <row r="1836" spans="1:3" x14ac:dyDescent="0.2">
      <c r="A1836" s="38"/>
      <c r="B1836" s="38"/>
      <c r="C1836" s="38"/>
    </row>
    <row r="1837" spans="1:3" x14ac:dyDescent="0.2">
      <c r="A1837" s="38"/>
      <c r="B1837" s="38"/>
      <c r="C1837" s="38"/>
    </row>
    <row r="1838" spans="1:3" x14ac:dyDescent="0.2">
      <c r="A1838" s="38"/>
      <c r="B1838" s="38"/>
      <c r="C1838" s="38"/>
    </row>
    <row r="1839" spans="1:3" x14ac:dyDescent="0.2">
      <c r="A1839" s="38"/>
      <c r="B1839" s="38"/>
      <c r="C1839" s="38"/>
    </row>
    <row r="1840" spans="1:3" x14ac:dyDescent="0.2">
      <c r="A1840" s="38"/>
      <c r="B1840" s="38"/>
      <c r="C1840" s="38"/>
    </row>
    <row r="1841" spans="1:3" x14ac:dyDescent="0.2">
      <c r="A1841" s="38"/>
      <c r="B1841" s="38"/>
      <c r="C1841" s="38"/>
    </row>
    <row r="1842" spans="1:3" x14ac:dyDescent="0.2">
      <c r="A1842" s="38"/>
      <c r="B1842" s="38"/>
      <c r="C1842" s="38"/>
    </row>
    <row r="1843" spans="1:3" x14ac:dyDescent="0.2">
      <c r="A1843" s="38"/>
      <c r="B1843" s="38"/>
      <c r="C1843" s="38"/>
    </row>
    <row r="1844" spans="1:3" x14ac:dyDescent="0.2">
      <c r="A1844" s="38"/>
      <c r="B1844" s="38"/>
      <c r="C1844" s="38"/>
    </row>
    <row r="1845" spans="1:3" x14ac:dyDescent="0.2">
      <c r="A1845" s="38"/>
      <c r="B1845" s="38"/>
      <c r="C1845" s="38"/>
    </row>
    <row r="1846" spans="1:3" x14ac:dyDescent="0.2">
      <c r="A1846" s="38"/>
      <c r="B1846" s="38"/>
      <c r="C1846" s="38"/>
    </row>
    <row r="1847" spans="1:3" x14ac:dyDescent="0.2">
      <c r="A1847" s="38"/>
      <c r="B1847" s="38"/>
      <c r="C1847" s="38"/>
    </row>
    <row r="1848" spans="1:3" x14ac:dyDescent="0.2">
      <c r="A1848" s="38"/>
      <c r="B1848" s="38"/>
      <c r="C1848" s="38"/>
    </row>
    <row r="1849" spans="1:3" x14ac:dyDescent="0.2">
      <c r="A1849" s="38"/>
      <c r="B1849" s="38"/>
      <c r="C1849" s="38"/>
    </row>
    <row r="1850" spans="1:3" x14ac:dyDescent="0.2">
      <c r="A1850" s="38"/>
      <c r="B1850" s="38"/>
      <c r="C1850" s="38"/>
    </row>
    <row r="1851" spans="1:3" x14ac:dyDescent="0.2">
      <c r="A1851" s="38"/>
      <c r="B1851" s="38"/>
      <c r="C1851" s="38"/>
    </row>
    <row r="1852" spans="1:3" x14ac:dyDescent="0.2">
      <c r="A1852" s="38"/>
      <c r="B1852" s="38"/>
      <c r="C1852" s="38"/>
    </row>
    <row r="1853" spans="1:3" x14ac:dyDescent="0.2">
      <c r="A1853" s="38"/>
      <c r="B1853" s="38"/>
      <c r="C1853" s="38"/>
    </row>
    <row r="1854" spans="1:3" x14ac:dyDescent="0.2">
      <c r="A1854" s="38"/>
      <c r="B1854" s="38"/>
      <c r="C1854" s="38"/>
    </row>
    <row r="1855" spans="1:3" x14ac:dyDescent="0.2">
      <c r="A1855" s="38"/>
      <c r="B1855" s="38"/>
      <c r="C1855" s="38"/>
    </row>
    <row r="1856" spans="1:3" x14ac:dyDescent="0.2">
      <c r="A1856" s="38"/>
      <c r="B1856" s="38"/>
      <c r="C1856" s="38"/>
    </row>
    <row r="1857" spans="1:3" x14ac:dyDescent="0.2">
      <c r="A1857" s="38"/>
      <c r="B1857" s="38"/>
      <c r="C1857" s="38"/>
    </row>
    <row r="1858" spans="1:3" x14ac:dyDescent="0.2">
      <c r="A1858" s="38"/>
      <c r="B1858" s="38"/>
      <c r="C1858" s="38"/>
    </row>
    <row r="1859" spans="1:3" x14ac:dyDescent="0.2">
      <c r="A1859" s="38"/>
      <c r="B1859" s="38"/>
      <c r="C1859" s="38"/>
    </row>
    <row r="1860" spans="1:3" x14ac:dyDescent="0.2">
      <c r="A1860" s="38"/>
      <c r="B1860" s="38"/>
      <c r="C1860" s="38"/>
    </row>
    <row r="1861" spans="1:3" x14ac:dyDescent="0.2">
      <c r="A1861" s="38"/>
      <c r="B1861" s="38"/>
      <c r="C1861" s="38"/>
    </row>
    <row r="1862" spans="1:3" x14ac:dyDescent="0.2">
      <c r="A1862" s="38"/>
      <c r="B1862" s="38"/>
      <c r="C1862" s="38"/>
    </row>
    <row r="1863" spans="1:3" x14ac:dyDescent="0.2">
      <c r="A1863" s="38"/>
      <c r="B1863" s="38"/>
      <c r="C1863" s="38"/>
    </row>
    <row r="1864" spans="1:3" x14ac:dyDescent="0.2">
      <c r="A1864" s="38"/>
      <c r="B1864" s="38"/>
      <c r="C1864" s="38"/>
    </row>
    <row r="1865" spans="1:3" x14ac:dyDescent="0.2">
      <c r="A1865" s="38"/>
      <c r="B1865" s="38"/>
      <c r="C1865" s="38"/>
    </row>
    <row r="1866" spans="1:3" x14ac:dyDescent="0.2">
      <c r="A1866" s="38"/>
      <c r="B1866" s="38"/>
      <c r="C1866" s="38"/>
    </row>
    <row r="1867" spans="1:3" x14ac:dyDescent="0.2">
      <c r="A1867" s="38"/>
      <c r="B1867" s="38"/>
      <c r="C1867" s="38"/>
    </row>
    <row r="1868" spans="1:3" x14ac:dyDescent="0.2">
      <c r="A1868" s="38"/>
      <c r="B1868" s="38"/>
      <c r="C1868" s="38"/>
    </row>
    <row r="1869" spans="1:3" x14ac:dyDescent="0.2">
      <c r="A1869" s="38"/>
      <c r="B1869" s="38"/>
      <c r="C1869" s="38"/>
    </row>
    <row r="1870" spans="1:3" x14ac:dyDescent="0.2">
      <c r="A1870" s="38"/>
      <c r="B1870" s="38"/>
      <c r="C1870" s="38"/>
    </row>
    <row r="1871" spans="1:3" x14ac:dyDescent="0.2">
      <c r="A1871" s="38"/>
      <c r="B1871" s="38"/>
      <c r="C1871" s="38"/>
    </row>
    <row r="1872" spans="1:3" x14ac:dyDescent="0.2">
      <c r="A1872" s="38"/>
      <c r="B1872" s="38"/>
      <c r="C1872" s="38"/>
    </row>
    <row r="1873" spans="1:3" x14ac:dyDescent="0.2">
      <c r="A1873" s="38"/>
      <c r="B1873" s="38"/>
      <c r="C1873" s="38"/>
    </row>
    <row r="1874" spans="1:3" x14ac:dyDescent="0.2">
      <c r="A1874" s="38"/>
      <c r="B1874" s="38"/>
      <c r="C1874" s="38"/>
    </row>
    <row r="1875" spans="1:3" x14ac:dyDescent="0.2">
      <c r="A1875" s="38"/>
      <c r="B1875" s="38"/>
      <c r="C1875" s="38"/>
    </row>
    <row r="1876" spans="1:3" x14ac:dyDescent="0.2">
      <c r="A1876" s="38"/>
      <c r="B1876" s="38"/>
      <c r="C1876" s="38"/>
    </row>
    <row r="1877" spans="1:3" x14ac:dyDescent="0.2">
      <c r="A1877" s="38"/>
      <c r="B1877" s="38"/>
      <c r="C1877" s="38"/>
    </row>
    <row r="1878" spans="1:3" x14ac:dyDescent="0.2">
      <c r="A1878" s="38"/>
      <c r="B1878" s="38"/>
      <c r="C1878" s="38"/>
    </row>
    <row r="1879" spans="1:3" x14ac:dyDescent="0.2">
      <c r="A1879" s="38"/>
      <c r="B1879" s="38"/>
      <c r="C1879" s="38"/>
    </row>
    <row r="1880" spans="1:3" x14ac:dyDescent="0.2">
      <c r="A1880" s="38"/>
      <c r="B1880" s="38"/>
      <c r="C1880" s="38"/>
    </row>
    <row r="1881" spans="1:3" x14ac:dyDescent="0.2">
      <c r="A1881" s="38"/>
      <c r="B1881" s="38"/>
      <c r="C1881" s="38"/>
    </row>
    <row r="1882" spans="1:3" x14ac:dyDescent="0.2">
      <c r="A1882" s="38"/>
      <c r="B1882" s="38"/>
      <c r="C1882" s="38"/>
    </row>
    <row r="1883" spans="1:3" x14ac:dyDescent="0.2">
      <c r="A1883" s="38"/>
      <c r="B1883" s="38"/>
      <c r="C1883" s="38"/>
    </row>
    <row r="1884" spans="1:3" x14ac:dyDescent="0.2">
      <c r="A1884" s="38"/>
      <c r="B1884" s="38"/>
      <c r="C1884" s="38"/>
    </row>
    <row r="1885" spans="1:3" x14ac:dyDescent="0.2">
      <c r="A1885" s="38"/>
      <c r="B1885" s="38"/>
      <c r="C1885" s="38"/>
    </row>
    <row r="1886" spans="1:3" x14ac:dyDescent="0.2">
      <c r="A1886" s="38"/>
      <c r="B1886" s="38"/>
      <c r="C1886" s="38"/>
    </row>
    <row r="1887" spans="1:3" x14ac:dyDescent="0.2">
      <c r="A1887" s="38"/>
      <c r="B1887" s="38"/>
      <c r="C1887" s="38"/>
    </row>
    <row r="1888" spans="1:3" x14ac:dyDescent="0.2">
      <c r="A1888" s="38"/>
      <c r="B1888" s="38"/>
      <c r="C1888" s="38"/>
    </row>
    <row r="1889" spans="1:3" x14ac:dyDescent="0.2">
      <c r="A1889" s="38"/>
      <c r="B1889" s="38"/>
      <c r="C1889" s="38"/>
    </row>
    <row r="1890" spans="1:3" x14ac:dyDescent="0.2">
      <c r="A1890" s="38"/>
      <c r="B1890" s="38"/>
      <c r="C1890" s="38"/>
    </row>
    <row r="1891" spans="1:3" x14ac:dyDescent="0.2">
      <c r="A1891" s="38"/>
      <c r="B1891" s="38"/>
      <c r="C1891" s="38"/>
    </row>
    <row r="1892" spans="1:3" x14ac:dyDescent="0.2">
      <c r="A1892" s="38"/>
      <c r="B1892" s="38"/>
      <c r="C1892" s="38"/>
    </row>
    <row r="1893" spans="1:3" x14ac:dyDescent="0.2">
      <c r="A1893" s="38"/>
      <c r="B1893" s="38"/>
      <c r="C1893" s="38"/>
    </row>
    <row r="1894" spans="1:3" x14ac:dyDescent="0.2">
      <c r="A1894" s="38"/>
      <c r="B1894" s="38"/>
      <c r="C1894" s="38"/>
    </row>
    <row r="1895" spans="1:3" x14ac:dyDescent="0.2">
      <c r="A1895" s="38"/>
      <c r="B1895" s="38"/>
      <c r="C1895" s="38"/>
    </row>
    <row r="1896" spans="1:3" x14ac:dyDescent="0.2">
      <c r="A1896" s="38"/>
      <c r="B1896" s="38"/>
      <c r="C1896" s="38"/>
    </row>
    <row r="1897" spans="1:3" x14ac:dyDescent="0.2">
      <c r="A1897" s="38"/>
      <c r="B1897" s="38"/>
      <c r="C1897" s="38"/>
    </row>
    <row r="1898" spans="1:3" x14ac:dyDescent="0.2">
      <c r="A1898" s="38"/>
      <c r="B1898" s="38"/>
      <c r="C1898" s="38"/>
    </row>
    <row r="1899" spans="1:3" x14ac:dyDescent="0.2">
      <c r="A1899" s="38"/>
      <c r="B1899" s="38"/>
      <c r="C1899" s="38"/>
    </row>
    <row r="1900" spans="1:3" x14ac:dyDescent="0.2">
      <c r="A1900" s="38"/>
      <c r="B1900" s="38"/>
      <c r="C1900" s="38"/>
    </row>
    <row r="1901" spans="1:3" x14ac:dyDescent="0.2">
      <c r="A1901" s="38"/>
      <c r="B1901" s="38"/>
      <c r="C1901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A1000"/>
  <sheetViews>
    <sheetView topLeftCell="AA1" workbookViewId="0"/>
  </sheetViews>
  <sheetFormatPr baseColWidth="10" defaultColWidth="14.33203125" defaultRowHeight="15" customHeight="1" x14ac:dyDescent="0.2"/>
  <cols>
    <col min="1" max="1" width="24.33203125" customWidth="1"/>
    <col min="2" max="2" width="14" customWidth="1"/>
    <col min="3" max="3" width="11.5" customWidth="1"/>
    <col min="4" max="4" width="7.5" customWidth="1"/>
    <col min="5" max="5" width="8.1640625" customWidth="1"/>
    <col min="6" max="6" width="10.83203125" customWidth="1"/>
    <col min="7" max="7" width="10.6640625" customWidth="1"/>
    <col min="8" max="8" width="9.33203125" customWidth="1"/>
    <col min="9" max="9" width="12" customWidth="1"/>
    <col min="10" max="10" width="12.1640625" customWidth="1"/>
    <col min="11" max="11" width="10.5" customWidth="1"/>
    <col min="12" max="12" width="13.1640625" customWidth="1"/>
    <col min="13" max="13" width="7.83203125" customWidth="1"/>
    <col min="14" max="14" width="8" customWidth="1"/>
    <col min="15" max="15" width="12.5" customWidth="1"/>
    <col min="16" max="192" width="10.6640625" customWidth="1"/>
  </cols>
  <sheetData>
    <row r="1" spans="1:157" x14ac:dyDescent="0.2">
      <c r="A1" s="58" t="s">
        <v>11</v>
      </c>
      <c r="B1" t="s">
        <v>1044</v>
      </c>
    </row>
    <row r="3" spans="1:157" x14ac:dyDescent="0.2">
      <c r="A3" s="58" t="s">
        <v>1037</v>
      </c>
      <c r="B3" s="58" t="s">
        <v>2</v>
      </c>
    </row>
    <row r="4" spans="1:157" x14ac:dyDescent="0.2">
      <c r="A4" s="58" t="s">
        <v>1005</v>
      </c>
      <c r="B4" t="s">
        <v>528</v>
      </c>
      <c r="C4" t="s">
        <v>177</v>
      </c>
      <c r="D4" t="s">
        <v>345</v>
      </c>
      <c r="E4" t="s">
        <v>597</v>
      </c>
      <c r="F4" t="s">
        <v>82</v>
      </c>
      <c r="G4" t="s">
        <v>208</v>
      </c>
      <c r="H4" t="s">
        <v>540</v>
      </c>
      <c r="I4" t="s">
        <v>756</v>
      </c>
      <c r="J4" t="s">
        <v>260</v>
      </c>
      <c r="K4" t="s">
        <v>364</v>
      </c>
      <c r="L4" t="s">
        <v>124</v>
      </c>
      <c r="M4" t="s">
        <v>100</v>
      </c>
      <c r="N4" t="s">
        <v>723</v>
      </c>
      <c r="O4" t="s">
        <v>741</v>
      </c>
      <c r="P4" t="s">
        <v>643</v>
      </c>
      <c r="Q4" t="s">
        <v>685</v>
      </c>
      <c r="R4" t="s">
        <v>63</v>
      </c>
      <c r="S4" t="s">
        <v>244</v>
      </c>
      <c r="T4" t="s">
        <v>383</v>
      </c>
      <c r="U4" t="s">
        <v>422</v>
      </c>
      <c r="V4" t="s">
        <v>603</v>
      </c>
      <c r="W4" t="s">
        <v>493</v>
      </c>
      <c r="X4" t="s">
        <v>295</v>
      </c>
      <c r="Y4" t="s">
        <v>248</v>
      </c>
      <c r="Z4" t="s">
        <v>458</v>
      </c>
      <c r="AA4" t="s">
        <v>675</v>
      </c>
      <c r="AB4" t="s">
        <v>498</v>
      </c>
      <c r="AC4" t="s">
        <v>222</v>
      </c>
      <c r="AD4" t="s">
        <v>705</v>
      </c>
      <c r="AE4" t="s">
        <v>625</v>
      </c>
      <c r="AF4" t="s">
        <v>566</v>
      </c>
      <c r="AG4" t="s">
        <v>110</v>
      </c>
      <c r="AH4" t="s">
        <v>145</v>
      </c>
      <c r="AI4" t="s">
        <v>211</v>
      </c>
      <c r="AJ4" t="s">
        <v>788</v>
      </c>
      <c r="AK4" t="s">
        <v>159</v>
      </c>
      <c r="AL4" t="s">
        <v>351</v>
      </c>
      <c r="AM4" t="s">
        <v>570</v>
      </c>
      <c r="AN4" t="s">
        <v>251</v>
      </c>
      <c r="AO4" t="s">
        <v>510</v>
      </c>
      <c r="AP4" t="s">
        <v>806</v>
      </c>
      <c r="AQ4" t="s">
        <v>228</v>
      </c>
      <c r="AR4" t="s">
        <v>69</v>
      </c>
      <c r="AS4" t="s">
        <v>374</v>
      </c>
      <c r="AT4" t="s">
        <v>322</v>
      </c>
      <c r="AU4" t="s">
        <v>774</v>
      </c>
      <c r="AV4" t="s">
        <v>38</v>
      </c>
      <c r="AW4" t="s">
        <v>776</v>
      </c>
      <c r="AX4" t="s">
        <v>711</v>
      </c>
      <c r="AY4" t="s">
        <v>309</v>
      </c>
      <c r="AZ4" t="s">
        <v>560</v>
      </c>
      <c r="BA4" t="s">
        <v>416</v>
      </c>
      <c r="BB4" t="s">
        <v>801</v>
      </c>
      <c r="BC4" t="s">
        <v>165</v>
      </c>
      <c r="BD4" t="s">
        <v>73</v>
      </c>
      <c r="BE4" t="s">
        <v>236</v>
      </c>
      <c r="BF4" t="s">
        <v>661</v>
      </c>
      <c r="BG4" t="s">
        <v>275</v>
      </c>
      <c r="BH4" t="s">
        <v>20</v>
      </c>
      <c r="BI4" t="s">
        <v>183</v>
      </c>
      <c r="BJ4" t="s">
        <v>484</v>
      </c>
      <c r="BK4" t="s">
        <v>542</v>
      </c>
      <c r="BL4" t="s">
        <v>291</v>
      </c>
      <c r="BM4" t="s">
        <v>155</v>
      </c>
      <c r="BN4" t="s">
        <v>519</v>
      </c>
      <c r="BO4" t="s">
        <v>467</v>
      </c>
      <c r="BP4" t="s">
        <v>768</v>
      </c>
      <c r="BQ4" t="s">
        <v>378</v>
      </c>
      <c r="BR4" t="s">
        <v>269</v>
      </c>
      <c r="BS4" t="s">
        <v>287</v>
      </c>
      <c r="BT4" t="s">
        <v>623</v>
      </c>
      <c r="BU4" t="s">
        <v>328</v>
      </c>
      <c r="BV4" t="s">
        <v>609</v>
      </c>
      <c r="BW4" t="s">
        <v>548</v>
      </c>
      <c r="BX4" t="s">
        <v>707</v>
      </c>
      <c r="BY4" t="s">
        <v>729</v>
      </c>
      <c r="BZ4" t="s">
        <v>394</v>
      </c>
      <c r="CA4" t="s">
        <v>57</v>
      </c>
      <c r="CB4" t="s">
        <v>312</v>
      </c>
      <c r="CC4" t="s">
        <v>577</v>
      </c>
      <c r="CD4" t="s">
        <v>700</v>
      </c>
      <c r="CE4" t="s">
        <v>430</v>
      </c>
      <c r="CF4" t="s">
        <v>439</v>
      </c>
      <c r="CG4" t="s">
        <v>472</v>
      </c>
      <c r="CH4" t="s">
        <v>763</v>
      </c>
      <c r="CI4" t="s">
        <v>317</v>
      </c>
      <c r="CJ4" t="s">
        <v>447</v>
      </c>
      <c r="CK4" t="s">
        <v>405</v>
      </c>
      <c r="CL4" t="s">
        <v>717</v>
      </c>
      <c r="CM4" t="s">
        <v>267</v>
      </c>
      <c r="CN4" t="s">
        <v>639</v>
      </c>
      <c r="CO4" t="s">
        <v>303</v>
      </c>
      <c r="CP4" t="s">
        <v>535</v>
      </c>
      <c r="CQ4" t="s">
        <v>513</v>
      </c>
      <c r="CR4" t="s">
        <v>591</v>
      </c>
      <c r="CS4" t="s">
        <v>271</v>
      </c>
      <c r="CT4" t="s">
        <v>334</v>
      </c>
      <c r="CU4" t="s">
        <v>647</v>
      </c>
      <c r="CV4" t="s">
        <v>368</v>
      </c>
      <c r="CW4" t="s">
        <v>331</v>
      </c>
      <c r="CX4" t="s">
        <v>443</v>
      </c>
      <c r="CY4" t="s">
        <v>133</v>
      </c>
      <c r="CZ4" t="s">
        <v>477</v>
      </c>
      <c r="DA4" t="s">
        <v>407</v>
      </c>
      <c r="DB4" t="s">
        <v>299</v>
      </c>
      <c r="DC4" t="s">
        <v>533</v>
      </c>
      <c r="DD4" t="s">
        <v>50</v>
      </c>
      <c r="DE4" t="s">
        <v>206</v>
      </c>
      <c r="DF4" t="s">
        <v>557</v>
      </c>
      <c r="DG4" t="s">
        <v>523</v>
      </c>
      <c r="DH4" t="s">
        <v>735</v>
      </c>
      <c r="DI4" t="s">
        <v>612</v>
      </c>
      <c r="DJ4" t="s">
        <v>588</v>
      </c>
      <c r="DK4" t="s">
        <v>411</v>
      </c>
      <c r="DL4" t="s">
        <v>263</v>
      </c>
      <c r="DM4" t="s">
        <v>480</v>
      </c>
      <c r="DN4" t="s">
        <v>400</v>
      </c>
      <c r="DO4" t="s">
        <v>583</v>
      </c>
      <c r="DP4" t="s">
        <v>551</v>
      </c>
      <c r="DQ4" t="s">
        <v>680</v>
      </c>
      <c r="DR4" t="s">
        <v>501</v>
      </c>
      <c r="DS4" t="s">
        <v>283</v>
      </c>
      <c r="DT4" t="s">
        <v>651</v>
      </c>
      <c r="DU4" t="s">
        <v>689</v>
      </c>
      <c r="DV4" t="s">
        <v>129</v>
      </c>
      <c r="DW4" t="s">
        <v>255</v>
      </c>
      <c r="DX4" t="s">
        <v>388</v>
      </c>
      <c r="DY4" t="s">
        <v>360</v>
      </c>
      <c r="DZ4" t="s">
        <v>922</v>
      </c>
      <c r="EA4" t="s">
        <v>752</v>
      </c>
      <c r="EB4" t="s">
        <v>779</v>
      </c>
      <c r="EC4" t="s">
        <v>633</v>
      </c>
      <c r="ED4" t="s">
        <v>575</v>
      </c>
      <c r="EE4" t="s">
        <v>119</v>
      </c>
      <c r="EF4" t="s">
        <v>671</v>
      </c>
      <c r="EG4" t="s">
        <v>791</v>
      </c>
      <c r="EH4" t="s">
        <v>655</v>
      </c>
      <c r="EI4" t="s">
        <v>224</v>
      </c>
      <c r="EJ4" t="s">
        <v>419</v>
      </c>
      <c r="EK4" t="s">
        <v>545</v>
      </c>
      <c r="EL4" t="s">
        <v>617</v>
      </c>
      <c r="EM4" t="s">
        <v>426</v>
      </c>
      <c r="EN4" t="s">
        <v>390</v>
      </c>
      <c r="EO4" t="s">
        <v>258</v>
      </c>
      <c r="EP4" t="s">
        <v>214</v>
      </c>
      <c r="EQ4" t="s">
        <v>433</v>
      </c>
      <c r="ER4" t="s">
        <v>795</v>
      </c>
      <c r="ES4" t="s">
        <v>694</v>
      </c>
      <c r="ET4" t="s">
        <v>453</v>
      </c>
      <c r="EU4" t="s">
        <v>115</v>
      </c>
      <c r="EV4" t="s">
        <v>631</v>
      </c>
      <c r="EW4" t="s">
        <v>784</v>
      </c>
      <c r="EX4" t="s">
        <v>747</v>
      </c>
      <c r="EY4" t="s">
        <v>507</v>
      </c>
      <c r="EZ4" t="s">
        <v>554</v>
      </c>
      <c r="FA4" t="s">
        <v>1043</v>
      </c>
    </row>
    <row r="5" spans="1:157" x14ac:dyDescent="0.2">
      <c r="A5">
        <v>2013</v>
      </c>
      <c r="B5" s="52">
        <v>128</v>
      </c>
      <c r="C5" s="52">
        <v>52</v>
      </c>
      <c r="D5" s="52">
        <v>102</v>
      </c>
      <c r="E5" s="52">
        <v>125</v>
      </c>
      <c r="F5" s="52">
        <v>17</v>
      </c>
      <c r="G5" s="52">
        <v>5</v>
      </c>
      <c r="H5" s="52">
        <v>130</v>
      </c>
      <c r="I5" s="52">
        <v>163</v>
      </c>
      <c r="J5" s="52">
        <v>54</v>
      </c>
      <c r="K5" s="52">
        <v>74</v>
      </c>
      <c r="L5" s="52">
        <v>26</v>
      </c>
      <c r="M5" s="52">
        <v>12</v>
      </c>
      <c r="N5" s="52">
        <v>156</v>
      </c>
      <c r="O5" s="52">
        <v>165</v>
      </c>
      <c r="P5" s="52">
        <v>144</v>
      </c>
      <c r="Q5" s="52">
        <v>157</v>
      </c>
      <c r="R5" s="52">
        <v>21</v>
      </c>
      <c r="S5" s="52">
        <v>0</v>
      </c>
      <c r="T5" s="52">
        <v>79</v>
      </c>
      <c r="U5" s="52">
        <v>82</v>
      </c>
      <c r="V5" s="52">
        <v>151</v>
      </c>
      <c r="W5" s="52">
        <v>109</v>
      </c>
      <c r="X5" s="52">
        <v>68</v>
      </c>
      <c r="Y5" s="52">
        <v>40</v>
      </c>
      <c r="Z5" s="52">
        <v>108</v>
      </c>
      <c r="AA5" s="52">
        <v>122</v>
      </c>
      <c r="AB5" s="52">
        <v>87</v>
      </c>
      <c r="AC5" s="52">
        <v>46</v>
      </c>
      <c r="AD5" s="52">
        <v>132</v>
      </c>
      <c r="AE5" s="52">
        <v>143</v>
      </c>
      <c r="AF5" s="52">
        <v>120</v>
      </c>
      <c r="AG5" s="52">
        <v>20</v>
      </c>
      <c r="AH5" s="52">
        <v>25</v>
      </c>
      <c r="AI5" s="52">
        <v>60</v>
      </c>
      <c r="AJ5" s="52">
        <v>173</v>
      </c>
      <c r="AK5" s="52">
        <v>24</v>
      </c>
      <c r="AL5" s="52">
        <v>94</v>
      </c>
      <c r="AM5" s="52">
        <v>129</v>
      </c>
      <c r="AN5" s="52">
        <v>51</v>
      </c>
      <c r="AO5" s="52">
        <v>76</v>
      </c>
      <c r="AP5" s="52">
        <v>178</v>
      </c>
      <c r="AQ5" s="52">
        <v>50</v>
      </c>
      <c r="AR5" s="52">
        <v>18</v>
      </c>
      <c r="AS5" s="52">
        <v>96</v>
      </c>
      <c r="AT5" s="52">
        <v>64</v>
      </c>
      <c r="AU5" s="52">
        <v>171</v>
      </c>
      <c r="AV5" s="52">
        <v>6</v>
      </c>
      <c r="AW5" s="52">
        <v>167</v>
      </c>
      <c r="AX5" s="52">
        <v>158</v>
      </c>
      <c r="AY5" s="52">
        <v>38</v>
      </c>
      <c r="AZ5" s="52">
        <v>114</v>
      </c>
      <c r="BA5" s="52">
        <v>119</v>
      </c>
      <c r="BB5" s="52">
        <v>179</v>
      </c>
      <c r="BC5" s="52">
        <v>36</v>
      </c>
      <c r="BD5" s="52">
        <v>11</v>
      </c>
      <c r="BE5" s="52">
        <v>32</v>
      </c>
      <c r="BF5" s="52">
        <v>137</v>
      </c>
      <c r="BG5" s="52">
        <v>107</v>
      </c>
      <c r="BH5" s="52">
        <v>1</v>
      </c>
      <c r="BI5" s="52">
        <v>37</v>
      </c>
      <c r="BJ5" s="52">
        <v>89</v>
      </c>
      <c r="BK5" s="52">
        <v>152</v>
      </c>
      <c r="BL5" s="52">
        <v>100</v>
      </c>
      <c r="BM5" s="52">
        <v>30</v>
      </c>
      <c r="BN5" s="52">
        <v>95</v>
      </c>
      <c r="BO5" s="52">
        <v>86</v>
      </c>
      <c r="BP5" s="52">
        <v>166</v>
      </c>
      <c r="BQ5" s="52">
        <v>92</v>
      </c>
      <c r="BR5" s="52">
        <v>69</v>
      </c>
      <c r="BS5" s="52">
        <v>49</v>
      </c>
      <c r="BT5" s="52">
        <v>127</v>
      </c>
      <c r="BU5" s="52">
        <v>58</v>
      </c>
      <c r="BV5" s="52">
        <v>140</v>
      </c>
      <c r="BW5" s="52">
        <v>139</v>
      </c>
      <c r="BX5" s="52">
        <v>150</v>
      </c>
      <c r="BY5" s="52">
        <v>174</v>
      </c>
      <c r="BZ5" s="52">
        <v>112</v>
      </c>
      <c r="CA5" s="52">
        <v>13</v>
      </c>
      <c r="CB5" s="52">
        <v>53</v>
      </c>
      <c r="CC5" s="52">
        <v>134</v>
      </c>
      <c r="CD5" s="52">
        <v>160</v>
      </c>
      <c r="CE5" s="52">
        <v>71</v>
      </c>
      <c r="CF5" s="52">
        <v>106</v>
      </c>
      <c r="CG5" s="52">
        <v>77</v>
      </c>
      <c r="CH5" s="52">
        <v>168</v>
      </c>
      <c r="CI5" s="52">
        <v>81</v>
      </c>
      <c r="CJ5" s="52">
        <v>101</v>
      </c>
      <c r="CK5" s="52">
        <v>97</v>
      </c>
      <c r="CL5" s="52">
        <v>131</v>
      </c>
      <c r="CM5" s="52">
        <v>88</v>
      </c>
      <c r="CN5" s="52">
        <v>145</v>
      </c>
      <c r="CO5" s="52">
        <v>75</v>
      </c>
      <c r="CP5" s="52">
        <v>103</v>
      </c>
      <c r="CQ5" s="52">
        <v>99</v>
      </c>
      <c r="CR5" s="52">
        <v>136</v>
      </c>
      <c r="CS5" s="52">
        <v>62</v>
      </c>
      <c r="CT5" s="52">
        <v>67</v>
      </c>
      <c r="CU5" s="52">
        <v>153</v>
      </c>
      <c r="CV5" s="52">
        <v>55</v>
      </c>
      <c r="CW5" s="52">
        <v>98</v>
      </c>
      <c r="CX5" s="52">
        <v>73</v>
      </c>
      <c r="CY5" s="52">
        <v>19</v>
      </c>
      <c r="CZ5" s="52">
        <v>118</v>
      </c>
      <c r="DA5" s="52">
        <v>78</v>
      </c>
      <c r="DB5" s="52">
        <v>43</v>
      </c>
      <c r="DC5" s="52">
        <v>115</v>
      </c>
      <c r="DD5" s="52">
        <v>8</v>
      </c>
      <c r="DE5" s="52">
        <v>34</v>
      </c>
      <c r="DF5" s="52">
        <v>141</v>
      </c>
      <c r="DG5" s="52">
        <v>104</v>
      </c>
      <c r="DH5" s="52">
        <v>164</v>
      </c>
      <c r="DI5" s="52">
        <v>159</v>
      </c>
      <c r="DJ5" s="52">
        <v>146</v>
      </c>
      <c r="DK5" s="52">
        <v>111</v>
      </c>
      <c r="DL5" s="52">
        <v>41</v>
      </c>
      <c r="DM5" s="52">
        <v>91</v>
      </c>
      <c r="DN5" s="52">
        <v>105</v>
      </c>
      <c r="DO5" s="52">
        <v>147</v>
      </c>
      <c r="DP5" s="52">
        <v>110</v>
      </c>
      <c r="DQ5" s="52">
        <v>142</v>
      </c>
      <c r="DR5" s="52">
        <v>65</v>
      </c>
      <c r="DS5" s="52">
        <v>80</v>
      </c>
      <c r="DT5" s="52">
        <v>148</v>
      </c>
      <c r="DU5" s="52">
        <v>161</v>
      </c>
      <c r="DV5" s="52">
        <v>48</v>
      </c>
      <c r="DW5" s="52">
        <v>59</v>
      </c>
      <c r="DX5" s="52">
        <v>93</v>
      </c>
      <c r="DY5" s="52">
        <v>61</v>
      </c>
      <c r="DZ5" s="52">
        <v>149</v>
      </c>
      <c r="EA5" s="52">
        <v>175</v>
      </c>
      <c r="EB5" s="52">
        <v>170</v>
      </c>
      <c r="EC5" s="52">
        <v>124</v>
      </c>
      <c r="ED5" s="52">
        <v>162</v>
      </c>
      <c r="EE5" s="52">
        <v>31</v>
      </c>
      <c r="EF5" s="52">
        <v>155</v>
      </c>
      <c r="EG5" s="52">
        <v>176</v>
      </c>
      <c r="EH5" s="52">
        <v>123</v>
      </c>
      <c r="EI5" s="52">
        <v>47</v>
      </c>
      <c r="EJ5" s="52">
        <v>70</v>
      </c>
      <c r="EK5" s="52">
        <v>121</v>
      </c>
      <c r="EL5" s="52">
        <v>135</v>
      </c>
      <c r="EM5" s="52">
        <v>90</v>
      </c>
      <c r="EN5" s="52">
        <v>83</v>
      </c>
      <c r="EO5" s="52">
        <v>66</v>
      </c>
      <c r="EP5" s="52">
        <v>44</v>
      </c>
      <c r="EQ5" s="52">
        <v>138</v>
      </c>
      <c r="ER5" s="52">
        <v>177</v>
      </c>
      <c r="ES5" s="52">
        <v>154</v>
      </c>
      <c r="ET5" s="52">
        <v>126</v>
      </c>
      <c r="EU5" s="52">
        <v>27</v>
      </c>
      <c r="EV5" s="52">
        <v>117</v>
      </c>
      <c r="EW5" s="52">
        <v>172</v>
      </c>
      <c r="EX5" s="52">
        <v>169</v>
      </c>
      <c r="EY5" s="52">
        <v>72</v>
      </c>
      <c r="EZ5" s="52">
        <v>133</v>
      </c>
      <c r="FA5" s="52">
        <v>15160</v>
      </c>
    </row>
    <row r="6" spans="1:157" x14ac:dyDescent="0.2">
      <c r="A6">
        <v>2014</v>
      </c>
      <c r="B6" s="52">
        <v>128</v>
      </c>
      <c r="C6" s="52">
        <v>42</v>
      </c>
      <c r="D6" s="52">
        <v>85</v>
      </c>
      <c r="E6" s="52">
        <v>121</v>
      </c>
      <c r="F6" s="52">
        <v>14</v>
      </c>
      <c r="G6" s="52">
        <v>5</v>
      </c>
      <c r="H6" s="52">
        <v>124</v>
      </c>
      <c r="I6" s="52">
        <v>164</v>
      </c>
      <c r="J6" s="52">
        <v>55</v>
      </c>
      <c r="K6" s="52">
        <v>78</v>
      </c>
      <c r="L6" s="52">
        <v>28</v>
      </c>
      <c r="M6" s="52">
        <v>12</v>
      </c>
      <c r="N6" s="52">
        <v>160</v>
      </c>
      <c r="O6" s="52">
        <v>163</v>
      </c>
      <c r="P6" s="52">
        <v>146</v>
      </c>
      <c r="Q6" s="52">
        <v>157</v>
      </c>
      <c r="R6" s="52">
        <v>23</v>
      </c>
      <c r="S6" s="52">
        <v>29</v>
      </c>
      <c r="T6" s="52">
        <v>75</v>
      </c>
      <c r="U6" s="52">
        <v>92</v>
      </c>
      <c r="V6" s="52">
        <v>145</v>
      </c>
      <c r="W6" s="52">
        <v>94</v>
      </c>
      <c r="X6" s="52">
        <v>66</v>
      </c>
      <c r="Y6" s="52">
        <v>41</v>
      </c>
      <c r="Z6" s="52">
        <v>111</v>
      </c>
      <c r="AA6" s="52">
        <v>117</v>
      </c>
      <c r="AB6" s="52">
        <v>100</v>
      </c>
      <c r="AC6" s="52">
        <v>52</v>
      </c>
      <c r="AD6" s="52">
        <v>142</v>
      </c>
      <c r="AE6" s="52">
        <v>144</v>
      </c>
      <c r="AF6" s="52">
        <v>131</v>
      </c>
      <c r="AG6" s="52">
        <v>18</v>
      </c>
      <c r="AH6" s="52">
        <v>24</v>
      </c>
      <c r="AI6" s="52">
        <v>58</v>
      </c>
      <c r="AJ6" s="52">
        <v>175</v>
      </c>
      <c r="AK6" s="52">
        <v>25</v>
      </c>
      <c r="AL6" s="52">
        <v>83</v>
      </c>
      <c r="AM6" s="52">
        <v>126</v>
      </c>
      <c r="AN6" s="52">
        <v>53</v>
      </c>
      <c r="AO6" s="52">
        <v>82</v>
      </c>
      <c r="AP6" s="52">
        <v>179</v>
      </c>
      <c r="AQ6" s="52">
        <v>57</v>
      </c>
      <c r="AR6" s="52">
        <v>21</v>
      </c>
      <c r="AS6" s="52">
        <v>101</v>
      </c>
      <c r="AT6" s="52">
        <v>65</v>
      </c>
      <c r="AU6" s="52">
        <v>170</v>
      </c>
      <c r="AV6" s="52">
        <v>7</v>
      </c>
      <c r="AW6" s="52">
        <v>169</v>
      </c>
      <c r="AX6" s="52">
        <v>159</v>
      </c>
      <c r="AY6" s="52">
        <v>38</v>
      </c>
      <c r="AZ6" s="52">
        <v>118</v>
      </c>
      <c r="BA6" s="52">
        <v>95</v>
      </c>
      <c r="BB6" s="52">
        <v>180</v>
      </c>
      <c r="BC6" s="52">
        <v>35</v>
      </c>
      <c r="BD6" s="52">
        <v>11</v>
      </c>
      <c r="BE6" s="52">
        <v>46</v>
      </c>
      <c r="BF6" s="52">
        <v>143</v>
      </c>
      <c r="BG6" s="52">
        <v>107</v>
      </c>
      <c r="BH6" s="52">
        <v>1</v>
      </c>
      <c r="BI6" s="52">
        <v>39</v>
      </c>
      <c r="BJ6" s="52">
        <v>98</v>
      </c>
      <c r="BK6" s="52">
        <v>155</v>
      </c>
      <c r="BL6" s="52">
        <v>84</v>
      </c>
      <c r="BM6" s="52">
        <v>27</v>
      </c>
      <c r="BN6" s="52">
        <v>125</v>
      </c>
      <c r="BO6" s="52">
        <v>102</v>
      </c>
      <c r="BP6" s="52">
        <v>168</v>
      </c>
      <c r="BQ6" s="52">
        <v>86</v>
      </c>
      <c r="BR6" s="52">
        <v>67</v>
      </c>
      <c r="BS6" s="52">
        <v>47</v>
      </c>
      <c r="BT6" s="52">
        <v>129</v>
      </c>
      <c r="BU6" s="52">
        <v>61</v>
      </c>
      <c r="BV6" s="52">
        <v>140</v>
      </c>
      <c r="BW6" s="52">
        <v>132</v>
      </c>
      <c r="BX6" s="52">
        <v>153</v>
      </c>
      <c r="BY6" s="52">
        <v>173</v>
      </c>
      <c r="BZ6" s="52">
        <v>96</v>
      </c>
      <c r="CA6" s="52">
        <v>17</v>
      </c>
      <c r="CB6" s="52">
        <v>59</v>
      </c>
      <c r="CC6" s="52">
        <v>141</v>
      </c>
      <c r="CD6" s="52">
        <v>161</v>
      </c>
      <c r="CE6" s="52">
        <v>90</v>
      </c>
      <c r="CF6" s="52">
        <v>97</v>
      </c>
      <c r="CG6" s="52">
        <v>91</v>
      </c>
      <c r="CH6" s="52">
        <v>171</v>
      </c>
      <c r="CI6" s="52">
        <v>74</v>
      </c>
      <c r="CJ6" s="52">
        <v>106</v>
      </c>
      <c r="CK6" s="52">
        <v>89</v>
      </c>
      <c r="CL6" s="52">
        <v>137</v>
      </c>
      <c r="CM6" s="52">
        <v>81</v>
      </c>
      <c r="CN6" s="52">
        <v>147</v>
      </c>
      <c r="CO6" s="52">
        <v>73</v>
      </c>
      <c r="CP6" s="52">
        <v>108</v>
      </c>
      <c r="CQ6" s="52">
        <v>122</v>
      </c>
      <c r="CR6" s="52">
        <v>136</v>
      </c>
      <c r="CS6" s="52">
        <v>70</v>
      </c>
      <c r="CT6" s="52">
        <v>60</v>
      </c>
      <c r="CU6" s="52">
        <v>152</v>
      </c>
      <c r="CV6" s="52">
        <v>56</v>
      </c>
      <c r="CW6" s="52">
        <v>88</v>
      </c>
      <c r="CX6" s="52">
        <v>79</v>
      </c>
      <c r="CY6" s="52">
        <v>22</v>
      </c>
      <c r="CZ6" s="52">
        <v>120</v>
      </c>
      <c r="DA6" s="52">
        <v>71</v>
      </c>
      <c r="DB6" s="52">
        <v>48</v>
      </c>
      <c r="DC6" s="52">
        <v>112</v>
      </c>
      <c r="DD6" s="52">
        <v>9</v>
      </c>
      <c r="DE6" s="52">
        <v>36</v>
      </c>
      <c r="DF6" s="52">
        <v>134</v>
      </c>
      <c r="DG6" s="52">
        <v>110</v>
      </c>
      <c r="DH6" s="52">
        <v>166</v>
      </c>
      <c r="DI6" s="52">
        <v>158</v>
      </c>
      <c r="DJ6" s="52">
        <v>138</v>
      </c>
      <c r="DK6" s="52">
        <v>87</v>
      </c>
      <c r="DL6" s="52">
        <v>44</v>
      </c>
      <c r="DM6" s="52">
        <v>105</v>
      </c>
      <c r="DN6" s="52">
        <v>104</v>
      </c>
      <c r="DO6" s="52">
        <v>149</v>
      </c>
      <c r="DP6" s="52">
        <v>113</v>
      </c>
      <c r="DQ6" s="52">
        <v>151</v>
      </c>
      <c r="DR6" s="52">
        <v>109</v>
      </c>
      <c r="DS6" s="52">
        <v>68</v>
      </c>
      <c r="DT6" s="52">
        <v>148</v>
      </c>
      <c r="DU6" s="52">
        <v>162</v>
      </c>
      <c r="DV6" s="52">
        <v>40</v>
      </c>
      <c r="DW6" s="52">
        <v>62</v>
      </c>
      <c r="DX6" s="52">
        <v>103</v>
      </c>
      <c r="DY6" s="52">
        <v>72</v>
      </c>
      <c r="DZ6" s="52">
        <v>150</v>
      </c>
      <c r="EA6" s="52">
        <v>176</v>
      </c>
      <c r="EB6" s="52">
        <v>172</v>
      </c>
      <c r="EC6" s="52">
        <v>119</v>
      </c>
      <c r="ED6" s="52">
        <v>165</v>
      </c>
      <c r="EE6" s="52">
        <v>31</v>
      </c>
      <c r="EF6" s="52">
        <v>156</v>
      </c>
      <c r="EG6" s="52">
        <v>177</v>
      </c>
      <c r="EH6" s="52">
        <v>115</v>
      </c>
      <c r="EI6" s="52">
        <v>50</v>
      </c>
      <c r="EJ6" s="52">
        <v>69</v>
      </c>
      <c r="EK6" s="52">
        <v>139</v>
      </c>
      <c r="EL6" s="52">
        <v>130</v>
      </c>
      <c r="EM6" s="52">
        <v>77</v>
      </c>
      <c r="EN6" s="52">
        <v>76</v>
      </c>
      <c r="EO6" s="52">
        <v>63</v>
      </c>
      <c r="EP6" s="52">
        <v>43</v>
      </c>
      <c r="EQ6" s="52">
        <v>133</v>
      </c>
      <c r="ER6" s="52">
        <v>178</v>
      </c>
      <c r="ES6" s="52">
        <v>154</v>
      </c>
      <c r="ET6" s="52">
        <v>127</v>
      </c>
      <c r="EU6" s="52">
        <v>26</v>
      </c>
      <c r="EV6" s="52">
        <v>116</v>
      </c>
      <c r="EW6" s="52">
        <v>174</v>
      </c>
      <c r="EX6" s="52">
        <v>167</v>
      </c>
      <c r="EY6" s="52">
        <v>93</v>
      </c>
      <c r="EZ6" s="52">
        <v>135</v>
      </c>
      <c r="FA6" s="52">
        <v>15329</v>
      </c>
    </row>
    <row r="7" spans="1:157" x14ac:dyDescent="0.2">
      <c r="A7">
        <v>2015</v>
      </c>
      <c r="B7" s="52">
        <v>122</v>
      </c>
      <c r="C7" s="52">
        <v>39</v>
      </c>
      <c r="D7" s="52">
        <v>82</v>
      </c>
      <c r="E7" s="52">
        <v>119</v>
      </c>
      <c r="F7" s="52">
        <v>12</v>
      </c>
      <c r="G7" s="52">
        <v>32</v>
      </c>
      <c r="H7" s="52">
        <v>123</v>
      </c>
      <c r="I7" s="52">
        <v>164</v>
      </c>
      <c r="J7" s="52">
        <v>57</v>
      </c>
      <c r="K7" s="52">
        <v>78</v>
      </c>
      <c r="L7" s="52">
        <v>25</v>
      </c>
      <c r="M7" s="52">
        <v>7</v>
      </c>
      <c r="N7" s="52">
        <v>162</v>
      </c>
      <c r="O7" s="52">
        <v>163</v>
      </c>
      <c r="P7" s="52">
        <v>146</v>
      </c>
      <c r="Q7" s="52">
        <v>157</v>
      </c>
      <c r="R7" s="52">
        <v>15</v>
      </c>
      <c r="S7" s="52">
        <v>30</v>
      </c>
      <c r="T7" s="52">
        <v>84</v>
      </c>
      <c r="U7" s="52">
        <v>104</v>
      </c>
      <c r="V7" s="52">
        <v>144</v>
      </c>
      <c r="W7" s="52">
        <v>94</v>
      </c>
      <c r="X7" s="52">
        <v>66</v>
      </c>
      <c r="Y7" s="52">
        <v>42</v>
      </c>
      <c r="Z7" s="52">
        <v>99</v>
      </c>
      <c r="AA7" s="52">
        <v>121</v>
      </c>
      <c r="AB7" s="52">
        <v>106</v>
      </c>
      <c r="AC7" s="52">
        <v>46</v>
      </c>
      <c r="AD7" s="52">
        <v>145</v>
      </c>
      <c r="AE7" s="52">
        <v>139</v>
      </c>
      <c r="AF7" s="52">
        <v>133</v>
      </c>
      <c r="AG7" s="52">
        <v>8</v>
      </c>
      <c r="AH7" s="52">
        <v>36</v>
      </c>
      <c r="AI7" s="52">
        <v>43</v>
      </c>
      <c r="AJ7" s="52">
        <v>176</v>
      </c>
      <c r="AK7" s="52">
        <v>24</v>
      </c>
      <c r="AL7" s="52">
        <v>76</v>
      </c>
      <c r="AM7" s="52">
        <v>128</v>
      </c>
      <c r="AN7" s="52">
        <v>50</v>
      </c>
      <c r="AO7" s="52">
        <v>107</v>
      </c>
      <c r="AP7" s="52">
        <v>179</v>
      </c>
      <c r="AQ7" s="52">
        <v>60</v>
      </c>
      <c r="AR7" s="52">
        <v>16</v>
      </c>
      <c r="AS7" s="52">
        <v>86</v>
      </c>
      <c r="AT7" s="52">
        <v>58</v>
      </c>
      <c r="AU7" s="52">
        <v>169</v>
      </c>
      <c r="AV7" s="52">
        <v>3</v>
      </c>
      <c r="AW7" s="52">
        <v>170</v>
      </c>
      <c r="AX7" s="52">
        <v>158</v>
      </c>
      <c r="AY7" s="52">
        <v>45</v>
      </c>
      <c r="AZ7" s="52">
        <v>120</v>
      </c>
      <c r="BA7" s="52">
        <v>108</v>
      </c>
      <c r="BB7" s="52">
        <v>180</v>
      </c>
      <c r="BC7" s="52">
        <v>33</v>
      </c>
      <c r="BD7" s="52">
        <v>10</v>
      </c>
      <c r="BE7" s="52">
        <v>49</v>
      </c>
      <c r="BF7" s="52">
        <v>142</v>
      </c>
      <c r="BG7" s="52">
        <v>93</v>
      </c>
      <c r="BH7" s="52">
        <v>1</v>
      </c>
      <c r="BI7" s="52"/>
      <c r="BJ7" s="52">
        <v>95</v>
      </c>
      <c r="BK7" s="52">
        <v>151</v>
      </c>
      <c r="BL7" s="52">
        <v>69</v>
      </c>
      <c r="BM7" s="52">
        <v>22</v>
      </c>
      <c r="BN7" s="52">
        <v>124</v>
      </c>
      <c r="BO7" s="52">
        <v>102</v>
      </c>
      <c r="BP7" s="52">
        <v>167</v>
      </c>
      <c r="BQ7" s="52">
        <v>81</v>
      </c>
      <c r="BR7" s="52">
        <v>62</v>
      </c>
      <c r="BS7" s="52">
        <v>53</v>
      </c>
      <c r="BT7" s="52">
        <v>132</v>
      </c>
      <c r="BU7" s="52">
        <v>70</v>
      </c>
      <c r="BV7" s="52">
        <v>136</v>
      </c>
      <c r="BW7" s="52">
        <v>138</v>
      </c>
      <c r="BX7" s="52">
        <v>156</v>
      </c>
      <c r="BY7" s="52">
        <v>173</v>
      </c>
      <c r="BZ7" s="52">
        <v>101</v>
      </c>
      <c r="CA7" s="52">
        <v>9</v>
      </c>
      <c r="CB7" s="52">
        <v>61</v>
      </c>
      <c r="CC7" s="52">
        <v>143</v>
      </c>
      <c r="CD7" s="52">
        <v>160</v>
      </c>
      <c r="CE7" s="52">
        <v>100</v>
      </c>
      <c r="CF7" s="52">
        <v>88</v>
      </c>
      <c r="CG7" s="52">
        <v>90</v>
      </c>
      <c r="CH7" s="52">
        <v>171</v>
      </c>
      <c r="CI7" s="52">
        <v>77</v>
      </c>
      <c r="CJ7" s="52">
        <v>98</v>
      </c>
      <c r="CK7" s="52">
        <v>89</v>
      </c>
      <c r="CL7" s="52">
        <v>154</v>
      </c>
      <c r="CM7" s="52">
        <v>64</v>
      </c>
      <c r="CN7" s="52">
        <v>147</v>
      </c>
      <c r="CO7" s="52">
        <v>59</v>
      </c>
      <c r="CP7" s="52">
        <v>112</v>
      </c>
      <c r="CQ7" s="52">
        <v>118</v>
      </c>
      <c r="CR7" s="52">
        <v>130</v>
      </c>
      <c r="CS7" s="52">
        <v>68</v>
      </c>
      <c r="CT7" s="52">
        <v>55</v>
      </c>
      <c r="CU7" s="52">
        <v>148</v>
      </c>
      <c r="CV7" s="52">
        <v>72</v>
      </c>
      <c r="CW7" s="52">
        <v>54</v>
      </c>
      <c r="CX7" s="52">
        <v>85</v>
      </c>
      <c r="CY7" s="52">
        <v>17</v>
      </c>
      <c r="CZ7" s="52">
        <v>105</v>
      </c>
      <c r="DA7" s="52">
        <v>74</v>
      </c>
      <c r="DB7" s="52">
        <v>47</v>
      </c>
      <c r="DC7" s="52">
        <v>111</v>
      </c>
      <c r="DD7" s="52">
        <v>6</v>
      </c>
      <c r="DE7" s="52">
        <v>37</v>
      </c>
      <c r="DF7" s="52">
        <v>127</v>
      </c>
      <c r="DG7" s="52">
        <v>97</v>
      </c>
      <c r="DH7" s="52">
        <v>166</v>
      </c>
      <c r="DI7" s="52">
        <v>159</v>
      </c>
      <c r="DJ7" s="52">
        <v>140</v>
      </c>
      <c r="DK7" s="52">
        <v>83</v>
      </c>
      <c r="DL7" s="52">
        <v>56</v>
      </c>
      <c r="DM7" s="52">
        <v>109</v>
      </c>
      <c r="DN7" s="52">
        <v>92</v>
      </c>
      <c r="DO7" s="52">
        <v>141</v>
      </c>
      <c r="DP7" s="52">
        <v>115</v>
      </c>
      <c r="DQ7" s="52">
        <v>150</v>
      </c>
      <c r="DR7" s="52">
        <v>110</v>
      </c>
      <c r="DS7" s="52">
        <v>63</v>
      </c>
      <c r="DT7" s="52">
        <v>152</v>
      </c>
      <c r="DU7" s="52">
        <v>161</v>
      </c>
      <c r="DV7" s="52">
        <v>40</v>
      </c>
      <c r="DW7" s="52">
        <v>71</v>
      </c>
      <c r="DX7" s="52">
        <v>96</v>
      </c>
      <c r="DY7" s="52">
        <v>79</v>
      </c>
      <c r="DZ7" s="52">
        <v>153</v>
      </c>
      <c r="EA7" s="52">
        <v>172</v>
      </c>
      <c r="EB7" s="52">
        <v>174</v>
      </c>
      <c r="EC7" s="52">
        <v>125</v>
      </c>
      <c r="ED7" s="52">
        <v>165</v>
      </c>
      <c r="EE7" s="52">
        <v>29</v>
      </c>
      <c r="EF7" s="52">
        <v>155</v>
      </c>
      <c r="EG7" s="52">
        <v>177</v>
      </c>
      <c r="EH7" s="52">
        <v>116</v>
      </c>
      <c r="EI7" s="52">
        <v>51</v>
      </c>
      <c r="EJ7" s="52">
        <v>75</v>
      </c>
      <c r="EK7" s="52">
        <v>135</v>
      </c>
      <c r="EL7" s="52">
        <v>134</v>
      </c>
      <c r="EM7" s="52">
        <v>103</v>
      </c>
      <c r="EN7" s="52">
        <v>80</v>
      </c>
      <c r="EO7" s="52">
        <v>44</v>
      </c>
      <c r="EP7" s="52">
        <v>41</v>
      </c>
      <c r="EQ7" s="52">
        <v>126</v>
      </c>
      <c r="ER7" s="52">
        <v>178</v>
      </c>
      <c r="ES7" s="52">
        <v>149</v>
      </c>
      <c r="ET7" s="52">
        <v>129</v>
      </c>
      <c r="EU7" s="52">
        <v>23</v>
      </c>
      <c r="EV7" s="52">
        <v>137</v>
      </c>
      <c r="EW7" s="52">
        <v>175</v>
      </c>
      <c r="EX7" s="52">
        <v>168</v>
      </c>
      <c r="EY7" s="52">
        <v>113</v>
      </c>
      <c r="EZ7" s="52">
        <v>131</v>
      </c>
      <c r="FA7" s="52">
        <v>15230</v>
      </c>
    </row>
    <row r="8" spans="1:157" x14ac:dyDescent="0.2">
      <c r="A8">
        <v>2016</v>
      </c>
      <c r="B8" s="52">
        <v>120</v>
      </c>
      <c r="C8" s="52">
        <v>39</v>
      </c>
      <c r="D8" s="52">
        <v>82</v>
      </c>
      <c r="E8" s="52">
        <v>129</v>
      </c>
      <c r="F8" s="52">
        <v>16</v>
      </c>
      <c r="G8" s="52">
        <v>33</v>
      </c>
      <c r="H8" s="52">
        <v>123</v>
      </c>
      <c r="I8" s="52">
        <v>165</v>
      </c>
      <c r="J8" s="52">
        <v>54</v>
      </c>
      <c r="K8" s="52">
        <v>74</v>
      </c>
      <c r="L8" s="52">
        <v>25</v>
      </c>
      <c r="M8" s="52">
        <v>11</v>
      </c>
      <c r="N8" s="52">
        <v>163</v>
      </c>
      <c r="O8" s="52">
        <v>162</v>
      </c>
      <c r="P8" s="52">
        <v>144</v>
      </c>
      <c r="Q8" s="52">
        <v>157</v>
      </c>
      <c r="R8" s="52">
        <v>13</v>
      </c>
      <c r="S8" s="52">
        <v>36</v>
      </c>
      <c r="T8" s="52">
        <v>78</v>
      </c>
      <c r="U8" s="52">
        <v>94</v>
      </c>
      <c r="V8" s="52">
        <v>143</v>
      </c>
      <c r="W8" s="52">
        <v>97</v>
      </c>
      <c r="X8" s="52">
        <v>68</v>
      </c>
      <c r="Y8" s="52">
        <v>43</v>
      </c>
      <c r="Z8" s="52">
        <v>104</v>
      </c>
      <c r="AA8" s="52">
        <v>155</v>
      </c>
      <c r="AB8" s="52">
        <v>113</v>
      </c>
      <c r="AC8" s="52">
        <v>42</v>
      </c>
      <c r="AD8" s="52">
        <v>156</v>
      </c>
      <c r="AE8" s="52">
        <v>128</v>
      </c>
      <c r="AF8" s="52">
        <v>126</v>
      </c>
      <c r="AG8" s="52">
        <v>18</v>
      </c>
      <c r="AH8" s="52">
        <v>32</v>
      </c>
      <c r="AI8" s="52">
        <v>31</v>
      </c>
      <c r="AJ8" s="52">
        <v>176</v>
      </c>
      <c r="AK8" s="52">
        <v>27</v>
      </c>
      <c r="AL8" s="52">
        <v>81</v>
      </c>
      <c r="AM8" s="52">
        <v>134</v>
      </c>
      <c r="AN8" s="52">
        <v>50</v>
      </c>
      <c r="AO8" s="52">
        <v>115</v>
      </c>
      <c r="AP8" s="52">
        <v>179</v>
      </c>
      <c r="AQ8" s="52">
        <v>70</v>
      </c>
      <c r="AR8" s="52">
        <v>6</v>
      </c>
      <c r="AS8" s="52">
        <v>86</v>
      </c>
      <c r="AT8" s="52">
        <v>63</v>
      </c>
      <c r="AU8" s="52">
        <v>171</v>
      </c>
      <c r="AV8" s="52">
        <v>4</v>
      </c>
      <c r="AW8" s="52">
        <v>172</v>
      </c>
      <c r="AX8" s="52">
        <v>159</v>
      </c>
      <c r="AY8" s="52">
        <v>58</v>
      </c>
      <c r="AZ8" s="52">
        <v>119</v>
      </c>
      <c r="BA8" s="52">
        <v>109</v>
      </c>
      <c r="BB8" s="52">
        <v>180</v>
      </c>
      <c r="BC8" s="52">
        <v>34</v>
      </c>
      <c r="BD8" s="52">
        <v>14</v>
      </c>
      <c r="BE8" s="52">
        <v>41</v>
      </c>
      <c r="BF8" s="52">
        <v>142</v>
      </c>
      <c r="BG8" s="52">
        <v>80</v>
      </c>
      <c r="BH8" s="52">
        <v>1</v>
      </c>
      <c r="BI8" s="52"/>
      <c r="BJ8" s="52">
        <v>100</v>
      </c>
      <c r="BK8" s="52">
        <v>145</v>
      </c>
      <c r="BL8" s="52">
        <v>64</v>
      </c>
      <c r="BM8" s="52">
        <v>26</v>
      </c>
      <c r="BN8" s="52">
        <v>121</v>
      </c>
      <c r="BO8" s="52">
        <v>108</v>
      </c>
      <c r="BP8" s="52">
        <v>168</v>
      </c>
      <c r="BQ8" s="52">
        <v>79</v>
      </c>
      <c r="BR8" s="52">
        <v>57</v>
      </c>
      <c r="BS8" s="52">
        <v>53</v>
      </c>
      <c r="BT8" s="52">
        <v>137</v>
      </c>
      <c r="BU8" s="52">
        <v>69</v>
      </c>
      <c r="BV8" s="52">
        <v>133</v>
      </c>
      <c r="BW8" s="52">
        <v>130</v>
      </c>
      <c r="BX8" s="52">
        <v>158</v>
      </c>
      <c r="BY8" s="52">
        <v>169</v>
      </c>
      <c r="BZ8" s="52">
        <v>101</v>
      </c>
      <c r="CA8" s="52">
        <v>10</v>
      </c>
      <c r="CB8" s="52">
        <v>72</v>
      </c>
      <c r="CC8" s="52">
        <v>135</v>
      </c>
      <c r="CD8" s="52">
        <v>160</v>
      </c>
      <c r="CE8" s="52">
        <v>95</v>
      </c>
      <c r="CF8" s="52">
        <v>85</v>
      </c>
      <c r="CG8" s="52">
        <v>103</v>
      </c>
      <c r="CH8" s="52">
        <v>173</v>
      </c>
      <c r="CI8" s="52">
        <v>73</v>
      </c>
      <c r="CJ8" s="52">
        <v>98</v>
      </c>
      <c r="CK8" s="52">
        <v>93</v>
      </c>
      <c r="CL8" s="52">
        <v>164</v>
      </c>
      <c r="CM8" s="52">
        <v>56</v>
      </c>
      <c r="CN8" s="52">
        <v>146</v>
      </c>
      <c r="CO8" s="52">
        <v>66</v>
      </c>
      <c r="CP8" s="52">
        <v>112</v>
      </c>
      <c r="CQ8" s="52">
        <v>122</v>
      </c>
      <c r="CR8" s="52">
        <v>131</v>
      </c>
      <c r="CS8" s="52">
        <v>61</v>
      </c>
      <c r="CT8" s="52">
        <v>48</v>
      </c>
      <c r="CU8" s="52">
        <v>149</v>
      </c>
      <c r="CV8" s="52">
        <v>76</v>
      </c>
      <c r="CW8" s="52">
        <v>60</v>
      </c>
      <c r="CX8" s="52">
        <v>87</v>
      </c>
      <c r="CY8" s="52">
        <v>17</v>
      </c>
      <c r="CZ8" s="52">
        <v>105</v>
      </c>
      <c r="DA8" s="52">
        <v>75</v>
      </c>
      <c r="DB8" s="52">
        <v>52</v>
      </c>
      <c r="DC8" s="52">
        <v>116</v>
      </c>
      <c r="DD8" s="52">
        <v>5</v>
      </c>
      <c r="DE8" s="52">
        <v>30</v>
      </c>
      <c r="DF8" s="52">
        <v>125</v>
      </c>
      <c r="DG8" s="52">
        <v>102</v>
      </c>
      <c r="DH8" s="52">
        <v>166</v>
      </c>
      <c r="DI8" s="52">
        <v>147</v>
      </c>
      <c r="DJ8" s="52">
        <v>132</v>
      </c>
      <c r="DK8" s="52">
        <v>91</v>
      </c>
      <c r="DL8" s="52">
        <v>55</v>
      </c>
      <c r="DM8" s="52">
        <v>111</v>
      </c>
      <c r="DN8" s="52">
        <v>84</v>
      </c>
      <c r="DO8" s="52">
        <v>138</v>
      </c>
      <c r="DP8" s="52">
        <v>117</v>
      </c>
      <c r="DQ8" s="52">
        <v>152</v>
      </c>
      <c r="DR8" s="52">
        <v>110</v>
      </c>
      <c r="DS8" s="52">
        <v>62</v>
      </c>
      <c r="DT8" s="52">
        <v>148</v>
      </c>
      <c r="DU8" s="52">
        <v>161</v>
      </c>
      <c r="DV8" s="52">
        <v>29</v>
      </c>
      <c r="DW8" s="52">
        <v>65</v>
      </c>
      <c r="DX8" s="52">
        <v>92</v>
      </c>
      <c r="DY8" s="52">
        <v>83</v>
      </c>
      <c r="DZ8" s="52">
        <v>154</v>
      </c>
      <c r="EA8" s="52">
        <v>167</v>
      </c>
      <c r="EB8" s="52">
        <v>174</v>
      </c>
      <c r="EC8" s="52">
        <v>140</v>
      </c>
      <c r="ED8" s="52">
        <v>141</v>
      </c>
      <c r="EE8" s="52">
        <v>22</v>
      </c>
      <c r="EF8" s="52">
        <v>153</v>
      </c>
      <c r="EG8" s="52">
        <v>177</v>
      </c>
      <c r="EH8" s="52">
        <v>150</v>
      </c>
      <c r="EI8" s="52">
        <v>51</v>
      </c>
      <c r="EJ8" s="52">
        <v>71</v>
      </c>
      <c r="EK8" s="52">
        <v>127</v>
      </c>
      <c r="EL8" s="52">
        <v>136</v>
      </c>
      <c r="EM8" s="52">
        <v>99</v>
      </c>
      <c r="EN8" s="52">
        <v>88</v>
      </c>
      <c r="EO8" s="52">
        <v>37</v>
      </c>
      <c r="EP8" s="52">
        <v>44</v>
      </c>
      <c r="EQ8" s="52">
        <v>96</v>
      </c>
      <c r="ER8" s="52">
        <v>178</v>
      </c>
      <c r="ES8" s="52">
        <v>151</v>
      </c>
      <c r="ET8" s="52">
        <v>107</v>
      </c>
      <c r="EU8" s="52">
        <v>20</v>
      </c>
      <c r="EV8" s="52">
        <v>139</v>
      </c>
      <c r="EW8" s="52">
        <v>175</v>
      </c>
      <c r="EX8" s="52">
        <v>170</v>
      </c>
      <c r="EY8" s="52">
        <v>114</v>
      </c>
      <c r="EZ8" s="52">
        <v>124</v>
      </c>
      <c r="FA8" s="52">
        <v>15213</v>
      </c>
    </row>
    <row r="9" spans="1:157" x14ac:dyDescent="0.2">
      <c r="A9">
        <v>2017</v>
      </c>
      <c r="B9" s="52">
        <v>120</v>
      </c>
      <c r="C9" s="52">
        <v>31</v>
      </c>
      <c r="D9" s="52">
        <v>76</v>
      </c>
      <c r="E9" s="52">
        <v>134</v>
      </c>
      <c r="F9" s="52">
        <v>16</v>
      </c>
      <c r="G9" s="52">
        <v>35</v>
      </c>
      <c r="H9" s="52">
        <v>125</v>
      </c>
      <c r="I9" s="52">
        <v>168</v>
      </c>
      <c r="J9" s="52">
        <v>50</v>
      </c>
      <c r="K9" s="52">
        <v>79</v>
      </c>
      <c r="L9" s="52">
        <v>19</v>
      </c>
      <c r="M9" s="52">
        <v>11</v>
      </c>
      <c r="N9" s="52">
        <v>162</v>
      </c>
      <c r="O9" s="52">
        <v>164</v>
      </c>
      <c r="P9" s="52">
        <v>146</v>
      </c>
      <c r="Q9" s="52">
        <v>153</v>
      </c>
      <c r="R9" s="52">
        <v>9</v>
      </c>
      <c r="S9" s="52">
        <v>41</v>
      </c>
      <c r="T9" s="52">
        <v>78</v>
      </c>
      <c r="U9" s="52">
        <v>84</v>
      </c>
      <c r="V9" s="52">
        <v>131</v>
      </c>
      <c r="W9" s="52">
        <v>107</v>
      </c>
      <c r="X9" s="52">
        <v>65</v>
      </c>
      <c r="Y9" s="52">
        <v>48</v>
      </c>
      <c r="Z9" s="52">
        <v>103</v>
      </c>
      <c r="AA9" s="52">
        <v>156</v>
      </c>
      <c r="AB9" s="52">
        <v>109</v>
      </c>
      <c r="AC9" s="52">
        <v>42</v>
      </c>
      <c r="AD9" s="52">
        <v>160</v>
      </c>
      <c r="AE9" s="52">
        <v>132</v>
      </c>
      <c r="AF9" s="52">
        <v>130</v>
      </c>
      <c r="AG9" s="52">
        <v>22</v>
      </c>
      <c r="AH9" s="52">
        <v>27</v>
      </c>
      <c r="AI9" s="52">
        <v>33</v>
      </c>
      <c r="AJ9" s="52">
        <v>176</v>
      </c>
      <c r="AK9" s="52">
        <v>30</v>
      </c>
      <c r="AL9" s="52">
        <v>75</v>
      </c>
      <c r="AM9" s="52">
        <v>129</v>
      </c>
      <c r="AN9" s="52">
        <v>44</v>
      </c>
      <c r="AO9" s="52">
        <v>115</v>
      </c>
      <c r="AP9" s="52">
        <v>180</v>
      </c>
      <c r="AQ9" s="52">
        <v>63</v>
      </c>
      <c r="AR9" s="52">
        <v>6</v>
      </c>
      <c r="AS9" s="52">
        <v>81</v>
      </c>
      <c r="AT9" s="52">
        <v>74</v>
      </c>
      <c r="AU9" s="52">
        <v>173</v>
      </c>
      <c r="AV9" s="52">
        <v>4</v>
      </c>
      <c r="AW9" s="52">
        <v>172</v>
      </c>
      <c r="AX9" s="52">
        <v>161</v>
      </c>
      <c r="AY9" s="52">
        <v>62</v>
      </c>
      <c r="AZ9" s="52">
        <v>119</v>
      </c>
      <c r="BA9" s="52">
        <v>105</v>
      </c>
      <c r="BB9" s="52">
        <v>179</v>
      </c>
      <c r="BC9" s="52">
        <v>29</v>
      </c>
      <c r="BD9" s="52">
        <v>12</v>
      </c>
      <c r="BE9" s="52">
        <v>43</v>
      </c>
      <c r="BF9" s="52">
        <v>150</v>
      </c>
      <c r="BG9" s="52">
        <v>67</v>
      </c>
      <c r="BH9" s="52">
        <v>3</v>
      </c>
      <c r="BI9" s="52"/>
      <c r="BJ9" s="52">
        <v>108</v>
      </c>
      <c r="BK9" s="52">
        <v>143</v>
      </c>
      <c r="BL9" s="52">
        <v>64</v>
      </c>
      <c r="BM9" s="52">
        <v>26</v>
      </c>
      <c r="BN9" s="52">
        <v>118</v>
      </c>
      <c r="BO9" s="52">
        <v>101</v>
      </c>
      <c r="BP9" s="52">
        <v>171</v>
      </c>
      <c r="BQ9" s="52">
        <v>77</v>
      </c>
      <c r="BR9" s="52">
        <v>60</v>
      </c>
      <c r="BS9" s="52">
        <v>53</v>
      </c>
      <c r="BT9" s="52">
        <v>140</v>
      </c>
      <c r="BU9" s="52">
        <v>73</v>
      </c>
      <c r="BV9" s="52">
        <v>136</v>
      </c>
      <c r="BW9" s="52">
        <v>124</v>
      </c>
      <c r="BX9" s="52">
        <v>158</v>
      </c>
      <c r="BY9" s="52">
        <v>165</v>
      </c>
      <c r="BZ9" s="52">
        <v>91</v>
      </c>
      <c r="CA9" s="52">
        <v>8</v>
      </c>
      <c r="CB9" s="52">
        <v>72</v>
      </c>
      <c r="CC9" s="52">
        <v>138</v>
      </c>
      <c r="CD9" s="52">
        <v>157</v>
      </c>
      <c r="CE9" s="52">
        <v>95</v>
      </c>
      <c r="CF9" s="52">
        <v>89</v>
      </c>
      <c r="CG9" s="52">
        <v>104</v>
      </c>
      <c r="CH9" s="52">
        <v>170</v>
      </c>
      <c r="CI9" s="52">
        <v>68</v>
      </c>
      <c r="CJ9" s="52">
        <v>99</v>
      </c>
      <c r="CK9" s="52">
        <v>94</v>
      </c>
      <c r="CL9" s="52">
        <v>163</v>
      </c>
      <c r="CM9" s="52">
        <v>57</v>
      </c>
      <c r="CN9" s="52">
        <v>144</v>
      </c>
      <c r="CO9" s="52">
        <v>70</v>
      </c>
      <c r="CP9" s="52">
        <v>117</v>
      </c>
      <c r="CQ9" s="52">
        <v>116</v>
      </c>
      <c r="CR9" s="52">
        <v>133</v>
      </c>
      <c r="CS9" s="52">
        <v>56</v>
      </c>
      <c r="CT9" s="52">
        <v>55</v>
      </c>
      <c r="CU9" s="52">
        <v>147</v>
      </c>
      <c r="CV9" s="52">
        <v>80</v>
      </c>
      <c r="CW9" s="52">
        <v>69</v>
      </c>
      <c r="CX9" s="52">
        <v>93</v>
      </c>
      <c r="CY9" s="52">
        <v>24</v>
      </c>
      <c r="CZ9" s="52">
        <v>100</v>
      </c>
      <c r="DA9" s="52">
        <v>92</v>
      </c>
      <c r="DB9" s="52">
        <v>61</v>
      </c>
      <c r="DC9" s="52">
        <v>122</v>
      </c>
      <c r="DD9" s="52">
        <v>13</v>
      </c>
      <c r="DE9" s="52">
        <v>38</v>
      </c>
      <c r="DF9" s="52">
        <v>126</v>
      </c>
      <c r="DG9" s="52">
        <v>112</v>
      </c>
      <c r="DH9" s="52">
        <v>169</v>
      </c>
      <c r="DI9" s="52">
        <v>139</v>
      </c>
      <c r="DJ9" s="52">
        <v>135</v>
      </c>
      <c r="DK9" s="52">
        <v>96</v>
      </c>
      <c r="DL9" s="52">
        <v>51</v>
      </c>
      <c r="DM9" s="52">
        <v>110</v>
      </c>
      <c r="DN9" s="52">
        <v>90</v>
      </c>
      <c r="DO9" s="52">
        <v>127</v>
      </c>
      <c r="DP9" s="52">
        <v>123</v>
      </c>
      <c r="DQ9" s="52">
        <v>154</v>
      </c>
      <c r="DR9" s="52">
        <v>113</v>
      </c>
      <c r="DS9" s="52">
        <v>59</v>
      </c>
      <c r="DT9" s="52">
        <v>148</v>
      </c>
      <c r="DU9" s="52">
        <v>159</v>
      </c>
      <c r="DV9" s="52">
        <v>21</v>
      </c>
      <c r="DW9" s="52">
        <v>58</v>
      </c>
      <c r="DX9" s="52">
        <v>87</v>
      </c>
      <c r="DY9" s="52">
        <v>85</v>
      </c>
      <c r="DZ9" s="52">
        <v>151</v>
      </c>
      <c r="EA9" s="52">
        <v>167</v>
      </c>
      <c r="EB9" s="52">
        <v>174</v>
      </c>
      <c r="EC9" s="52">
        <v>145</v>
      </c>
      <c r="ED9" s="52">
        <v>141</v>
      </c>
      <c r="EE9" s="52">
        <v>20</v>
      </c>
      <c r="EF9" s="52">
        <v>152</v>
      </c>
      <c r="EG9" s="52">
        <v>177</v>
      </c>
      <c r="EH9" s="52">
        <v>149</v>
      </c>
      <c r="EI9" s="52">
        <v>45</v>
      </c>
      <c r="EJ9" s="52">
        <v>83</v>
      </c>
      <c r="EK9" s="52">
        <v>121</v>
      </c>
      <c r="EL9" s="52">
        <v>142</v>
      </c>
      <c r="EM9" s="52">
        <v>98</v>
      </c>
      <c r="EN9" s="52">
        <v>86</v>
      </c>
      <c r="EO9" s="52">
        <v>49</v>
      </c>
      <c r="EP9" s="52">
        <v>34</v>
      </c>
      <c r="EQ9" s="52">
        <v>97</v>
      </c>
      <c r="ER9" s="52">
        <v>178</v>
      </c>
      <c r="ES9" s="52">
        <v>155</v>
      </c>
      <c r="ET9" s="52">
        <v>102</v>
      </c>
      <c r="EU9" s="52">
        <v>25</v>
      </c>
      <c r="EV9" s="52">
        <v>137</v>
      </c>
      <c r="EW9" s="52">
        <v>175</v>
      </c>
      <c r="EX9" s="52">
        <v>166</v>
      </c>
      <c r="EY9" s="52">
        <v>114</v>
      </c>
      <c r="EZ9" s="52">
        <v>128</v>
      </c>
      <c r="FA9" s="52">
        <v>15243</v>
      </c>
    </row>
    <row r="10" spans="1:157" x14ac:dyDescent="0.2">
      <c r="A10">
        <v>2018</v>
      </c>
      <c r="B10" s="52">
        <v>118</v>
      </c>
      <c r="C10" s="52">
        <v>28</v>
      </c>
      <c r="D10" s="52">
        <v>75</v>
      </c>
      <c r="E10" s="52">
        <v>136</v>
      </c>
      <c r="F10" s="52">
        <v>15</v>
      </c>
      <c r="G10" s="52">
        <v>37</v>
      </c>
      <c r="H10" s="52">
        <v>121</v>
      </c>
      <c r="I10" s="52">
        <v>169</v>
      </c>
      <c r="J10" s="52">
        <v>52</v>
      </c>
      <c r="K10" s="52">
        <v>80</v>
      </c>
      <c r="L10" s="52">
        <v>19</v>
      </c>
      <c r="M10" s="52">
        <v>11</v>
      </c>
      <c r="N10" s="52">
        <v>163</v>
      </c>
      <c r="O10" s="52">
        <v>166</v>
      </c>
      <c r="P10" s="52">
        <v>146</v>
      </c>
      <c r="Q10" s="52">
        <v>155</v>
      </c>
      <c r="R10" s="52">
        <v>7</v>
      </c>
      <c r="S10" s="52">
        <v>47</v>
      </c>
      <c r="T10" s="52">
        <v>84</v>
      </c>
      <c r="U10" s="52">
        <v>94</v>
      </c>
      <c r="V10" s="52">
        <v>137</v>
      </c>
      <c r="W10" s="52">
        <v>110</v>
      </c>
      <c r="X10" s="52">
        <v>62</v>
      </c>
      <c r="Y10" s="52">
        <v>48</v>
      </c>
      <c r="Z10" s="52">
        <v>102</v>
      </c>
      <c r="AA10" s="52">
        <v>153</v>
      </c>
      <c r="AB10" s="52">
        <v>111</v>
      </c>
      <c r="AC10" s="52">
        <v>41</v>
      </c>
      <c r="AD10" s="52">
        <v>159</v>
      </c>
      <c r="AE10" s="52">
        <v>142</v>
      </c>
      <c r="AF10" s="52">
        <v>129</v>
      </c>
      <c r="AG10" s="52">
        <v>18</v>
      </c>
      <c r="AH10" s="52">
        <v>29</v>
      </c>
      <c r="AI10" s="52">
        <v>38</v>
      </c>
      <c r="AJ10" s="52">
        <v>176</v>
      </c>
      <c r="AK10" s="52">
        <v>25</v>
      </c>
      <c r="AL10" s="52">
        <v>77</v>
      </c>
      <c r="AM10" s="52">
        <v>130</v>
      </c>
      <c r="AN10" s="52">
        <v>49</v>
      </c>
      <c r="AO10" s="52">
        <v>114</v>
      </c>
      <c r="AP10" s="52">
        <v>180</v>
      </c>
      <c r="AQ10" s="52">
        <v>43</v>
      </c>
      <c r="AR10" s="52">
        <v>10</v>
      </c>
      <c r="AS10" s="52">
        <v>82</v>
      </c>
      <c r="AT10" s="52">
        <v>69</v>
      </c>
      <c r="AU10" s="52">
        <v>172</v>
      </c>
      <c r="AV10" s="52">
        <v>9</v>
      </c>
      <c r="AW10" s="52">
        <v>173</v>
      </c>
      <c r="AX10" s="52">
        <v>161</v>
      </c>
      <c r="AY10" s="52">
        <v>66</v>
      </c>
      <c r="AZ10" s="52">
        <v>128</v>
      </c>
      <c r="BA10" s="52">
        <v>92</v>
      </c>
      <c r="BB10" s="52">
        <v>179</v>
      </c>
      <c r="BC10" s="52">
        <v>31</v>
      </c>
      <c r="BD10" s="52">
        <v>12</v>
      </c>
      <c r="BE10" s="52">
        <v>45</v>
      </c>
      <c r="BF10" s="52">
        <v>150</v>
      </c>
      <c r="BG10" s="52">
        <v>57</v>
      </c>
      <c r="BH10" s="52">
        <v>4</v>
      </c>
      <c r="BI10" s="52"/>
      <c r="BJ10" s="52">
        <v>108</v>
      </c>
      <c r="BK10" s="52">
        <v>122</v>
      </c>
      <c r="BL10" s="52">
        <v>61</v>
      </c>
      <c r="BM10" s="52">
        <v>23</v>
      </c>
      <c r="BN10" s="52">
        <v>116</v>
      </c>
      <c r="BO10" s="52">
        <v>104</v>
      </c>
      <c r="BP10" s="52">
        <v>171</v>
      </c>
      <c r="BQ10" s="52">
        <v>83</v>
      </c>
      <c r="BR10" s="52">
        <v>55</v>
      </c>
      <c r="BS10" s="52">
        <v>60</v>
      </c>
      <c r="BT10" s="52">
        <v>141</v>
      </c>
      <c r="BU10" s="52">
        <v>70</v>
      </c>
      <c r="BV10" s="52">
        <v>138</v>
      </c>
      <c r="BW10" s="52">
        <v>124</v>
      </c>
      <c r="BX10" s="52">
        <v>160</v>
      </c>
      <c r="BY10" s="52">
        <v>164</v>
      </c>
      <c r="BZ10" s="52">
        <v>87</v>
      </c>
      <c r="CA10" s="52">
        <v>6</v>
      </c>
      <c r="CB10" s="52">
        <v>67</v>
      </c>
      <c r="CC10" s="52">
        <v>132</v>
      </c>
      <c r="CD10" s="52">
        <v>158</v>
      </c>
      <c r="CE10" s="52">
        <v>96</v>
      </c>
      <c r="CF10" s="52">
        <v>98</v>
      </c>
      <c r="CG10" s="52">
        <v>105</v>
      </c>
      <c r="CH10" s="52">
        <v>170</v>
      </c>
      <c r="CI10" s="52">
        <v>68</v>
      </c>
      <c r="CJ10" s="52">
        <v>100</v>
      </c>
      <c r="CK10" s="52">
        <v>89</v>
      </c>
      <c r="CL10" s="52">
        <v>162</v>
      </c>
      <c r="CM10" s="52">
        <v>54</v>
      </c>
      <c r="CN10" s="52">
        <v>145</v>
      </c>
      <c r="CO10" s="52">
        <v>64</v>
      </c>
      <c r="CP10" s="52">
        <v>120</v>
      </c>
      <c r="CQ10" s="52">
        <v>115</v>
      </c>
      <c r="CR10" s="52">
        <v>135</v>
      </c>
      <c r="CS10" s="52">
        <v>56</v>
      </c>
      <c r="CT10" s="52">
        <v>72</v>
      </c>
      <c r="CU10" s="52">
        <v>147</v>
      </c>
      <c r="CV10" s="52">
        <v>81</v>
      </c>
      <c r="CW10" s="52">
        <v>71</v>
      </c>
      <c r="CX10" s="52">
        <v>99</v>
      </c>
      <c r="CY10" s="52">
        <v>26</v>
      </c>
      <c r="CZ10" s="52">
        <v>106</v>
      </c>
      <c r="DA10" s="52">
        <v>90</v>
      </c>
      <c r="DB10" s="52">
        <v>63</v>
      </c>
      <c r="DC10" s="52">
        <v>119</v>
      </c>
      <c r="DD10" s="52">
        <v>8</v>
      </c>
      <c r="DE10" s="52">
        <v>35</v>
      </c>
      <c r="DF10" s="52">
        <v>127</v>
      </c>
      <c r="DG10" s="52">
        <v>117</v>
      </c>
      <c r="DH10" s="52">
        <v>165</v>
      </c>
      <c r="DI10" s="52">
        <v>139</v>
      </c>
      <c r="DJ10" s="52">
        <v>134</v>
      </c>
      <c r="DK10" s="52">
        <v>91</v>
      </c>
      <c r="DL10" s="52">
        <v>53</v>
      </c>
      <c r="DM10" s="52">
        <v>107</v>
      </c>
      <c r="DN10" s="52">
        <v>88</v>
      </c>
      <c r="DO10" s="52">
        <v>133</v>
      </c>
      <c r="DP10" s="52">
        <v>125</v>
      </c>
      <c r="DQ10" s="52">
        <v>154</v>
      </c>
      <c r="DR10" s="52">
        <v>112</v>
      </c>
      <c r="DS10" s="52">
        <v>59</v>
      </c>
      <c r="DT10" s="52">
        <v>148</v>
      </c>
      <c r="DU10" s="52">
        <v>156</v>
      </c>
      <c r="DV10" s="52">
        <v>22</v>
      </c>
      <c r="DW10" s="52">
        <v>50</v>
      </c>
      <c r="DX10" s="52">
        <v>85</v>
      </c>
      <c r="DY10" s="52">
        <v>79</v>
      </c>
      <c r="DZ10" s="52">
        <v>151</v>
      </c>
      <c r="EA10" s="52">
        <v>168</v>
      </c>
      <c r="EB10" s="52">
        <v>174</v>
      </c>
      <c r="EC10" s="52">
        <v>144</v>
      </c>
      <c r="ED10" s="52">
        <v>131</v>
      </c>
      <c r="EE10" s="52">
        <v>21</v>
      </c>
      <c r="EF10" s="52">
        <v>152</v>
      </c>
      <c r="EG10" s="52">
        <v>177</v>
      </c>
      <c r="EH10" s="52">
        <v>149</v>
      </c>
      <c r="EI10" s="52">
        <v>42</v>
      </c>
      <c r="EJ10" s="52">
        <v>93</v>
      </c>
      <c r="EK10" s="52">
        <v>123</v>
      </c>
      <c r="EL10" s="52">
        <v>140</v>
      </c>
      <c r="EM10" s="52">
        <v>95</v>
      </c>
      <c r="EN10" s="52">
        <v>86</v>
      </c>
      <c r="EO10" s="52">
        <v>51</v>
      </c>
      <c r="EP10" s="52">
        <v>39</v>
      </c>
      <c r="EQ10" s="52">
        <v>97</v>
      </c>
      <c r="ER10" s="52">
        <v>178</v>
      </c>
      <c r="ES10" s="52">
        <v>157</v>
      </c>
      <c r="ET10" s="52">
        <v>101</v>
      </c>
      <c r="EU10" s="52">
        <v>20</v>
      </c>
      <c r="EV10" s="52">
        <v>143</v>
      </c>
      <c r="EW10" s="52">
        <v>175</v>
      </c>
      <c r="EX10" s="52">
        <v>167</v>
      </c>
      <c r="EY10" s="52">
        <v>113</v>
      </c>
      <c r="EZ10" s="52">
        <v>126</v>
      </c>
      <c r="FA10" s="52">
        <v>15237</v>
      </c>
    </row>
    <row r="11" spans="1:157" x14ac:dyDescent="0.2">
      <c r="A11">
        <v>2019</v>
      </c>
      <c r="B11" s="52">
        <v>121</v>
      </c>
      <c r="C11" s="52">
        <v>31</v>
      </c>
      <c r="D11" s="52">
        <v>82</v>
      </c>
      <c r="E11" s="52">
        <v>141</v>
      </c>
      <c r="F11" s="52">
        <v>13</v>
      </c>
      <c r="G11" s="52">
        <v>37</v>
      </c>
      <c r="H11" s="52">
        <v>109</v>
      </c>
      <c r="I11" s="52">
        <v>172</v>
      </c>
      <c r="J11" s="52">
        <v>57</v>
      </c>
      <c r="K11" s="52">
        <v>61</v>
      </c>
      <c r="L11" s="52">
        <v>21</v>
      </c>
      <c r="M11" s="52">
        <v>16</v>
      </c>
      <c r="N11" s="52">
        <v>166</v>
      </c>
      <c r="O11" s="52">
        <v>167</v>
      </c>
      <c r="P11" s="52">
        <v>150</v>
      </c>
      <c r="Q11" s="52">
        <v>153</v>
      </c>
      <c r="R11" s="52">
        <v>9</v>
      </c>
      <c r="S11" s="52">
        <v>53</v>
      </c>
      <c r="T11" s="52">
        <v>96</v>
      </c>
      <c r="U11" s="52">
        <v>80</v>
      </c>
      <c r="V11" s="52">
        <v>138</v>
      </c>
      <c r="W11" s="52">
        <v>113</v>
      </c>
      <c r="X11" s="52">
        <v>63</v>
      </c>
      <c r="Y11" s="52">
        <v>44</v>
      </c>
      <c r="Z11" s="52">
        <v>105</v>
      </c>
      <c r="AA11" s="52">
        <v>152</v>
      </c>
      <c r="AB11" s="52">
        <v>111</v>
      </c>
      <c r="AC11" s="52">
        <v>36</v>
      </c>
      <c r="AD11" s="52">
        <v>159</v>
      </c>
      <c r="AE11" s="52">
        <v>143</v>
      </c>
      <c r="AF11" s="52">
        <v>131</v>
      </c>
      <c r="AG11" s="52">
        <v>18</v>
      </c>
      <c r="AH11" s="52">
        <v>25</v>
      </c>
      <c r="AI11" s="52">
        <v>46</v>
      </c>
      <c r="AJ11" s="52">
        <v>177</v>
      </c>
      <c r="AK11" s="52">
        <v>28</v>
      </c>
      <c r="AL11" s="52">
        <v>74</v>
      </c>
      <c r="AM11" s="52">
        <v>129</v>
      </c>
      <c r="AN11" s="52">
        <v>56</v>
      </c>
      <c r="AO11" s="52">
        <v>117</v>
      </c>
      <c r="AP11" s="52">
        <v>179</v>
      </c>
      <c r="AQ11" s="52">
        <v>41</v>
      </c>
      <c r="AR11" s="52">
        <v>10</v>
      </c>
      <c r="AS11" s="52">
        <v>71</v>
      </c>
      <c r="AT11" s="52">
        <v>64</v>
      </c>
      <c r="AU11" s="52">
        <v>169</v>
      </c>
      <c r="AV11" s="52">
        <v>5</v>
      </c>
      <c r="AW11" s="52">
        <v>173</v>
      </c>
      <c r="AX11" s="52">
        <v>163</v>
      </c>
      <c r="AY11" s="52">
        <v>81</v>
      </c>
      <c r="AZ11" s="52">
        <v>133</v>
      </c>
      <c r="BA11" s="52">
        <v>97</v>
      </c>
      <c r="BB11" s="52">
        <v>178</v>
      </c>
      <c r="BC11" s="52">
        <v>29</v>
      </c>
      <c r="BD11" s="52">
        <v>11</v>
      </c>
      <c r="BE11" s="52">
        <v>48</v>
      </c>
      <c r="BF11" s="52">
        <v>110</v>
      </c>
      <c r="BG11" s="52">
        <v>52</v>
      </c>
      <c r="BH11" s="52">
        <v>2</v>
      </c>
      <c r="BI11" s="52"/>
      <c r="BJ11" s="52">
        <v>115</v>
      </c>
      <c r="BK11" s="52">
        <v>92</v>
      </c>
      <c r="BL11" s="52">
        <v>60</v>
      </c>
      <c r="BM11" s="52">
        <v>27</v>
      </c>
      <c r="BN11" s="52">
        <v>116</v>
      </c>
      <c r="BO11" s="52">
        <v>107</v>
      </c>
      <c r="BP11" s="52">
        <v>165</v>
      </c>
      <c r="BQ11" s="52">
        <v>89</v>
      </c>
      <c r="BR11" s="52">
        <v>51</v>
      </c>
      <c r="BS11" s="52">
        <v>62</v>
      </c>
      <c r="BT11" s="52">
        <v>146</v>
      </c>
      <c r="BU11" s="52">
        <v>73</v>
      </c>
      <c r="BV11" s="52">
        <v>140</v>
      </c>
      <c r="BW11" s="52">
        <v>124</v>
      </c>
      <c r="BX11" s="52">
        <v>156</v>
      </c>
      <c r="BY11" s="52">
        <v>170</v>
      </c>
      <c r="BZ11" s="52">
        <v>88</v>
      </c>
      <c r="CA11" s="52">
        <v>8</v>
      </c>
      <c r="CB11" s="52">
        <v>67</v>
      </c>
      <c r="CC11" s="52">
        <v>130</v>
      </c>
      <c r="CD11" s="52">
        <v>158</v>
      </c>
      <c r="CE11" s="52">
        <v>100</v>
      </c>
      <c r="CF11" s="52">
        <v>83</v>
      </c>
      <c r="CG11" s="52">
        <v>108</v>
      </c>
      <c r="CH11" s="52">
        <v>171</v>
      </c>
      <c r="CI11" s="52">
        <v>78</v>
      </c>
      <c r="CJ11" s="52">
        <v>101</v>
      </c>
      <c r="CK11" s="52">
        <v>93</v>
      </c>
      <c r="CL11" s="52">
        <v>162</v>
      </c>
      <c r="CM11" s="52">
        <v>54</v>
      </c>
      <c r="CN11" s="52">
        <v>123</v>
      </c>
      <c r="CO11" s="52">
        <v>68</v>
      </c>
      <c r="CP11" s="52">
        <v>98</v>
      </c>
      <c r="CQ11" s="52">
        <v>112</v>
      </c>
      <c r="CR11" s="52">
        <v>135</v>
      </c>
      <c r="CS11" s="52">
        <v>58</v>
      </c>
      <c r="CT11" s="52">
        <v>94</v>
      </c>
      <c r="CU11" s="52">
        <v>144</v>
      </c>
      <c r="CV11" s="52">
        <v>91</v>
      </c>
      <c r="CW11" s="52">
        <v>70</v>
      </c>
      <c r="CX11" s="52">
        <v>103</v>
      </c>
      <c r="CY11" s="52">
        <v>23</v>
      </c>
      <c r="CZ11" s="52">
        <v>106</v>
      </c>
      <c r="DA11" s="52">
        <v>114</v>
      </c>
      <c r="DB11" s="52">
        <v>66</v>
      </c>
      <c r="DC11" s="52">
        <v>120</v>
      </c>
      <c r="DD11" s="52">
        <v>7</v>
      </c>
      <c r="DE11" s="52">
        <v>50</v>
      </c>
      <c r="DF11" s="52">
        <v>132</v>
      </c>
      <c r="DG11" s="52">
        <v>125</v>
      </c>
      <c r="DH11" s="52">
        <v>160</v>
      </c>
      <c r="DI11" s="52">
        <v>142</v>
      </c>
      <c r="DJ11" s="52">
        <v>137</v>
      </c>
      <c r="DK11" s="52">
        <v>79</v>
      </c>
      <c r="DL11" s="52">
        <v>38</v>
      </c>
      <c r="DM11" s="52">
        <v>99</v>
      </c>
      <c r="DN11" s="52">
        <v>85</v>
      </c>
      <c r="DO11" s="52">
        <v>134</v>
      </c>
      <c r="DP11" s="52">
        <v>128</v>
      </c>
      <c r="DQ11" s="52">
        <v>154</v>
      </c>
      <c r="DR11" s="52">
        <v>145</v>
      </c>
      <c r="DS11" s="52">
        <v>55</v>
      </c>
      <c r="DT11" s="52">
        <v>149</v>
      </c>
      <c r="DU11" s="52">
        <v>155</v>
      </c>
      <c r="DV11" s="52">
        <v>22</v>
      </c>
      <c r="DW11" s="52">
        <v>49</v>
      </c>
      <c r="DX11" s="52">
        <v>69</v>
      </c>
      <c r="DY11" s="52">
        <v>86</v>
      </c>
      <c r="DZ11" s="52">
        <v>151</v>
      </c>
      <c r="EA11" s="52">
        <v>164</v>
      </c>
      <c r="EB11" s="52">
        <v>175</v>
      </c>
      <c r="EC11" s="52">
        <v>139</v>
      </c>
      <c r="ED11" s="52">
        <v>126</v>
      </c>
      <c r="EE11" s="52">
        <v>20</v>
      </c>
      <c r="EF11" s="52">
        <v>147</v>
      </c>
      <c r="EG11" s="52">
        <v>174</v>
      </c>
      <c r="EH11" s="52">
        <v>161</v>
      </c>
      <c r="EI11" s="52">
        <v>42</v>
      </c>
      <c r="EJ11" s="52">
        <v>118</v>
      </c>
      <c r="EK11" s="52">
        <v>122</v>
      </c>
      <c r="EL11" s="52">
        <v>136</v>
      </c>
      <c r="EM11" s="52">
        <v>84</v>
      </c>
      <c r="EN11" s="52">
        <v>76</v>
      </c>
      <c r="EO11" s="52">
        <v>45</v>
      </c>
      <c r="EP11" s="52">
        <v>39</v>
      </c>
      <c r="EQ11" s="52">
        <v>72</v>
      </c>
      <c r="ER11" s="52">
        <v>180</v>
      </c>
      <c r="ES11" s="52">
        <v>157</v>
      </c>
      <c r="ET11" s="52">
        <v>102</v>
      </c>
      <c r="EU11" s="52">
        <v>19</v>
      </c>
      <c r="EV11" s="52">
        <v>148</v>
      </c>
      <c r="EW11" s="52">
        <v>176</v>
      </c>
      <c r="EX11" s="52">
        <v>168</v>
      </c>
      <c r="EY11" s="52">
        <v>119</v>
      </c>
      <c r="EZ11" s="52">
        <v>127</v>
      </c>
      <c r="FA11" s="52">
        <v>15222</v>
      </c>
    </row>
    <row r="12" spans="1:157" x14ac:dyDescent="0.2">
      <c r="A12" t="s">
        <v>1043</v>
      </c>
      <c r="B12" s="52">
        <v>857</v>
      </c>
      <c r="C12" s="52">
        <v>262</v>
      </c>
      <c r="D12" s="52">
        <v>584</v>
      </c>
      <c r="E12" s="52">
        <v>905</v>
      </c>
      <c r="F12" s="52">
        <v>103</v>
      </c>
      <c r="G12" s="52">
        <v>184</v>
      </c>
      <c r="H12" s="52">
        <v>855</v>
      </c>
      <c r="I12" s="52">
        <v>1165</v>
      </c>
      <c r="J12" s="52">
        <v>379</v>
      </c>
      <c r="K12" s="52">
        <v>524</v>
      </c>
      <c r="L12" s="52">
        <v>163</v>
      </c>
      <c r="M12" s="52">
        <v>80</v>
      </c>
      <c r="N12" s="52">
        <v>1132</v>
      </c>
      <c r="O12" s="52">
        <v>1150</v>
      </c>
      <c r="P12" s="52">
        <v>1022</v>
      </c>
      <c r="Q12" s="52">
        <v>1089</v>
      </c>
      <c r="R12" s="52">
        <v>97</v>
      </c>
      <c r="S12" s="52">
        <v>236</v>
      </c>
      <c r="T12" s="52">
        <v>574</v>
      </c>
      <c r="U12" s="52">
        <v>630</v>
      </c>
      <c r="V12" s="52">
        <v>989</v>
      </c>
      <c r="W12" s="52">
        <v>724</v>
      </c>
      <c r="X12" s="52">
        <v>458</v>
      </c>
      <c r="Y12" s="52">
        <v>306</v>
      </c>
      <c r="Z12" s="52">
        <v>732</v>
      </c>
      <c r="AA12" s="52">
        <v>976</v>
      </c>
      <c r="AB12" s="52">
        <v>737</v>
      </c>
      <c r="AC12" s="52">
        <v>305</v>
      </c>
      <c r="AD12" s="52">
        <v>1053</v>
      </c>
      <c r="AE12" s="52">
        <v>971</v>
      </c>
      <c r="AF12" s="52">
        <v>900</v>
      </c>
      <c r="AG12" s="52">
        <v>122</v>
      </c>
      <c r="AH12" s="52">
        <v>198</v>
      </c>
      <c r="AI12" s="52">
        <v>309</v>
      </c>
      <c r="AJ12" s="52">
        <v>1229</v>
      </c>
      <c r="AK12" s="52">
        <v>183</v>
      </c>
      <c r="AL12" s="52">
        <v>560</v>
      </c>
      <c r="AM12" s="52">
        <v>905</v>
      </c>
      <c r="AN12" s="52">
        <v>353</v>
      </c>
      <c r="AO12" s="52">
        <v>726</v>
      </c>
      <c r="AP12" s="52">
        <v>1254</v>
      </c>
      <c r="AQ12" s="52">
        <v>384</v>
      </c>
      <c r="AR12" s="52">
        <v>87</v>
      </c>
      <c r="AS12" s="52">
        <v>603</v>
      </c>
      <c r="AT12" s="52">
        <v>457</v>
      </c>
      <c r="AU12" s="52">
        <v>1195</v>
      </c>
      <c r="AV12" s="52">
        <v>38</v>
      </c>
      <c r="AW12" s="52">
        <v>1196</v>
      </c>
      <c r="AX12" s="52">
        <v>1119</v>
      </c>
      <c r="AY12" s="52">
        <v>388</v>
      </c>
      <c r="AZ12" s="52">
        <v>851</v>
      </c>
      <c r="BA12" s="52">
        <v>725</v>
      </c>
      <c r="BB12" s="52">
        <v>1255</v>
      </c>
      <c r="BC12" s="52">
        <v>227</v>
      </c>
      <c r="BD12" s="52">
        <v>81</v>
      </c>
      <c r="BE12" s="52">
        <v>304</v>
      </c>
      <c r="BF12" s="52">
        <v>974</v>
      </c>
      <c r="BG12" s="52">
        <v>563</v>
      </c>
      <c r="BH12" s="52">
        <v>13</v>
      </c>
      <c r="BI12" s="52">
        <v>76</v>
      </c>
      <c r="BJ12" s="52">
        <v>713</v>
      </c>
      <c r="BK12" s="52">
        <v>960</v>
      </c>
      <c r="BL12" s="52">
        <v>502</v>
      </c>
      <c r="BM12" s="52">
        <v>181</v>
      </c>
      <c r="BN12" s="52">
        <v>815</v>
      </c>
      <c r="BO12" s="52">
        <v>710</v>
      </c>
      <c r="BP12" s="52">
        <v>1176</v>
      </c>
      <c r="BQ12" s="52">
        <v>587</v>
      </c>
      <c r="BR12" s="52">
        <v>421</v>
      </c>
      <c r="BS12" s="52">
        <v>377</v>
      </c>
      <c r="BT12" s="52">
        <v>952</v>
      </c>
      <c r="BU12" s="52">
        <v>474</v>
      </c>
      <c r="BV12" s="52">
        <v>963</v>
      </c>
      <c r="BW12" s="52">
        <v>911</v>
      </c>
      <c r="BX12" s="52">
        <v>1091</v>
      </c>
      <c r="BY12" s="52">
        <v>1188</v>
      </c>
      <c r="BZ12" s="52">
        <v>676</v>
      </c>
      <c r="CA12" s="52">
        <v>71</v>
      </c>
      <c r="CB12" s="52">
        <v>451</v>
      </c>
      <c r="CC12" s="52">
        <v>953</v>
      </c>
      <c r="CD12" s="52">
        <v>1114</v>
      </c>
      <c r="CE12" s="52">
        <v>647</v>
      </c>
      <c r="CF12" s="52">
        <v>646</v>
      </c>
      <c r="CG12" s="52">
        <v>678</v>
      </c>
      <c r="CH12" s="52">
        <v>1194</v>
      </c>
      <c r="CI12" s="52">
        <v>519</v>
      </c>
      <c r="CJ12" s="52">
        <v>703</v>
      </c>
      <c r="CK12" s="52">
        <v>644</v>
      </c>
      <c r="CL12" s="52">
        <v>1073</v>
      </c>
      <c r="CM12" s="52">
        <v>454</v>
      </c>
      <c r="CN12" s="52">
        <v>997</v>
      </c>
      <c r="CO12" s="52">
        <v>475</v>
      </c>
      <c r="CP12" s="52">
        <v>770</v>
      </c>
      <c r="CQ12" s="52">
        <v>804</v>
      </c>
      <c r="CR12" s="52">
        <v>936</v>
      </c>
      <c r="CS12" s="52">
        <v>431</v>
      </c>
      <c r="CT12" s="52">
        <v>451</v>
      </c>
      <c r="CU12" s="52">
        <v>1040</v>
      </c>
      <c r="CV12" s="52">
        <v>511</v>
      </c>
      <c r="CW12" s="52">
        <v>510</v>
      </c>
      <c r="CX12" s="52">
        <v>619</v>
      </c>
      <c r="CY12" s="52">
        <v>148</v>
      </c>
      <c r="CZ12" s="52">
        <v>760</v>
      </c>
      <c r="DA12" s="52">
        <v>594</v>
      </c>
      <c r="DB12" s="52">
        <v>380</v>
      </c>
      <c r="DC12" s="52">
        <v>815</v>
      </c>
      <c r="DD12" s="52">
        <v>56</v>
      </c>
      <c r="DE12" s="52">
        <v>260</v>
      </c>
      <c r="DF12" s="52">
        <v>912</v>
      </c>
      <c r="DG12" s="52">
        <v>767</v>
      </c>
      <c r="DH12" s="52">
        <v>1156</v>
      </c>
      <c r="DI12" s="52">
        <v>1043</v>
      </c>
      <c r="DJ12" s="52">
        <v>962</v>
      </c>
      <c r="DK12" s="52">
        <v>638</v>
      </c>
      <c r="DL12" s="52">
        <v>338</v>
      </c>
      <c r="DM12" s="52">
        <v>732</v>
      </c>
      <c r="DN12" s="52">
        <v>648</v>
      </c>
      <c r="DO12" s="52">
        <v>969</v>
      </c>
      <c r="DP12" s="52">
        <v>831</v>
      </c>
      <c r="DQ12" s="52">
        <v>1057</v>
      </c>
      <c r="DR12" s="52">
        <v>764</v>
      </c>
      <c r="DS12" s="52">
        <v>446</v>
      </c>
      <c r="DT12" s="52">
        <v>1041</v>
      </c>
      <c r="DU12" s="52">
        <v>1115</v>
      </c>
      <c r="DV12" s="52">
        <v>222</v>
      </c>
      <c r="DW12" s="52">
        <v>414</v>
      </c>
      <c r="DX12" s="52">
        <v>625</v>
      </c>
      <c r="DY12" s="52">
        <v>545</v>
      </c>
      <c r="DZ12" s="52">
        <v>1059</v>
      </c>
      <c r="EA12" s="52">
        <v>1189</v>
      </c>
      <c r="EB12" s="52">
        <v>1213</v>
      </c>
      <c r="EC12" s="52">
        <v>936</v>
      </c>
      <c r="ED12" s="52">
        <v>1031</v>
      </c>
      <c r="EE12" s="52">
        <v>174</v>
      </c>
      <c r="EF12" s="52">
        <v>1070</v>
      </c>
      <c r="EG12" s="52">
        <v>1235</v>
      </c>
      <c r="EH12" s="52">
        <v>963</v>
      </c>
      <c r="EI12" s="52">
        <v>328</v>
      </c>
      <c r="EJ12" s="52">
        <v>579</v>
      </c>
      <c r="EK12" s="52">
        <v>888</v>
      </c>
      <c r="EL12" s="52">
        <v>953</v>
      </c>
      <c r="EM12" s="52">
        <v>646</v>
      </c>
      <c r="EN12" s="52">
        <v>575</v>
      </c>
      <c r="EO12" s="52">
        <v>355</v>
      </c>
      <c r="EP12" s="52">
        <v>284</v>
      </c>
      <c r="EQ12" s="52">
        <v>759</v>
      </c>
      <c r="ER12" s="52">
        <v>1247</v>
      </c>
      <c r="ES12" s="52">
        <v>1077</v>
      </c>
      <c r="ET12" s="52">
        <v>794</v>
      </c>
      <c r="EU12" s="52">
        <v>160</v>
      </c>
      <c r="EV12" s="52">
        <v>937</v>
      </c>
      <c r="EW12" s="52">
        <v>1222</v>
      </c>
      <c r="EX12" s="52">
        <v>1175</v>
      </c>
      <c r="EY12" s="52">
        <v>738</v>
      </c>
      <c r="EZ12" s="52">
        <v>904</v>
      </c>
      <c r="FA12" s="52">
        <v>106634</v>
      </c>
    </row>
    <row r="13" spans="1:157" x14ac:dyDescent="0.2">
      <c r="A13" s="39" t="s">
        <v>1038</v>
      </c>
      <c r="B13" s="62" t="s">
        <v>1039</v>
      </c>
      <c r="C13" s="63"/>
      <c r="D13" s="63"/>
      <c r="E13" s="63"/>
      <c r="F13" s="63"/>
      <c r="G13" s="63"/>
      <c r="H13" s="63"/>
      <c r="I13" s="63"/>
      <c r="J13" s="63"/>
    </row>
    <row r="14" spans="1:157" x14ac:dyDescent="0.2">
      <c r="A14" s="40" t="s">
        <v>1040</v>
      </c>
      <c r="B14" s="64" t="s">
        <v>1041</v>
      </c>
      <c r="C14" s="65"/>
      <c r="D14" s="65"/>
      <c r="E14" s="65"/>
      <c r="F14" s="65"/>
      <c r="G14" s="65"/>
      <c r="H14" s="65"/>
      <c r="I14" s="65"/>
      <c r="J14" s="6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3:J13"/>
    <mergeCell ref="B14:J14"/>
  </mergeCells>
  <hyperlinks>
    <hyperlink ref="B13" r:id="rId2" xr:uid="{00000000-0004-0000-0B00-000000000000}"/>
    <hyperlink ref="B14" r:id="rId3" xr:uid="{00000000-0004-0000-0B00-000001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Z11"/>
  <sheetViews>
    <sheetView showGridLines="0" workbookViewId="0"/>
  </sheetViews>
  <sheetFormatPr baseColWidth="10" defaultColWidth="14.33203125" defaultRowHeight="15" customHeight="1" x14ac:dyDescent="0.2"/>
  <sheetData>
    <row r="1" spans="1:182" x14ac:dyDescent="0.2">
      <c r="A1" s="41" t="s">
        <v>1042</v>
      </c>
      <c r="B1" s="41" t="s">
        <v>2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3"/>
    </row>
    <row r="2" spans="1:182" x14ac:dyDescent="0.2">
      <c r="A2" s="41" t="s">
        <v>1005</v>
      </c>
      <c r="B2" s="44" t="s">
        <v>528</v>
      </c>
      <c r="C2" s="45" t="s">
        <v>177</v>
      </c>
      <c r="D2" s="45" t="s">
        <v>345</v>
      </c>
      <c r="E2" s="45" t="s">
        <v>597</v>
      </c>
      <c r="F2" s="45" t="s">
        <v>82</v>
      </c>
      <c r="G2" s="45" t="s">
        <v>208</v>
      </c>
      <c r="H2" s="45" t="s">
        <v>540</v>
      </c>
      <c r="I2" s="45" t="s">
        <v>756</v>
      </c>
      <c r="J2" s="45" t="s">
        <v>260</v>
      </c>
      <c r="K2" s="45" t="s">
        <v>364</v>
      </c>
      <c r="L2" s="45" t="s">
        <v>124</v>
      </c>
      <c r="M2" s="45" t="s">
        <v>100</v>
      </c>
      <c r="N2" s="45" t="s">
        <v>723</v>
      </c>
      <c r="O2" s="45" t="s">
        <v>741</v>
      </c>
      <c r="P2" s="45" t="s">
        <v>643</v>
      </c>
      <c r="Q2" s="45" t="s">
        <v>685</v>
      </c>
      <c r="R2" s="45" t="s">
        <v>63</v>
      </c>
      <c r="S2" s="45" t="s">
        <v>244</v>
      </c>
      <c r="T2" s="45" t="s">
        <v>383</v>
      </c>
      <c r="U2" s="45" t="s">
        <v>422</v>
      </c>
      <c r="V2" s="45" t="s">
        <v>603</v>
      </c>
      <c r="W2" s="45" t="s">
        <v>493</v>
      </c>
      <c r="X2" s="45" t="s">
        <v>295</v>
      </c>
      <c r="Y2" s="45" t="s">
        <v>248</v>
      </c>
      <c r="Z2" s="45" t="s">
        <v>458</v>
      </c>
      <c r="AA2" s="45" t="s">
        <v>675</v>
      </c>
      <c r="AB2" s="45" t="s">
        <v>498</v>
      </c>
      <c r="AC2" s="45" t="s">
        <v>222</v>
      </c>
      <c r="AD2" s="45" t="s">
        <v>705</v>
      </c>
      <c r="AE2" s="45" t="s">
        <v>625</v>
      </c>
      <c r="AF2" s="45" t="s">
        <v>566</v>
      </c>
      <c r="AG2" s="45" t="s">
        <v>110</v>
      </c>
      <c r="AH2" s="45" t="s">
        <v>145</v>
      </c>
      <c r="AI2" s="45" t="s">
        <v>211</v>
      </c>
      <c r="AJ2" s="45" t="s">
        <v>788</v>
      </c>
      <c r="AK2" s="45" t="s">
        <v>159</v>
      </c>
      <c r="AL2" s="45" t="s">
        <v>351</v>
      </c>
      <c r="AM2" s="45" t="s">
        <v>570</v>
      </c>
      <c r="AN2" s="45" t="s">
        <v>251</v>
      </c>
      <c r="AO2" s="45" t="s">
        <v>510</v>
      </c>
      <c r="AP2" s="45" t="s">
        <v>806</v>
      </c>
      <c r="AQ2" s="45" t="s">
        <v>228</v>
      </c>
      <c r="AR2" s="45" t="s">
        <v>69</v>
      </c>
      <c r="AS2" s="45" t="s">
        <v>374</v>
      </c>
      <c r="AT2" s="45" t="s">
        <v>322</v>
      </c>
      <c r="AU2" s="45" t="s">
        <v>774</v>
      </c>
      <c r="AV2" s="45" t="s">
        <v>38</v>
      </c>
      <c r="AW2" s="45" t="s">
        <v>776</v>
      </c>
      <c r="AX2" s="45" t="s">
        <v>711</v>
      </c>
      <c r="AY2" s="45" t="s">
        <v>309</v>
      </c>
      <c r="AZ2" s="45" t="s">
        <v>560</v>
      </c>
      <c r="BA2" s="45" t="s">
        <v>416</v>
      </c>
      <c r="BB2" s="45" t="s">
        <v>801</v>
      </c>
      <c r="BC2" s="45" t="s">
        <v>165</v>
      </c>
      <c r="BD2" s="45" t="s">
        <v>73</v>
      </c>
      <c r="BE2" s="45" t="s">
        <v>236</v>
      </c>
      <c r="BF2" s="45" t="s">
        <v>661</v>
      </c>
      <c r="BG2" s="45" t="s">
        <v>275</v>
      </c>
      <c r="BH2" s="45" t="s">
        <v>20</v>
      </c>
      <c r="BI2" s="45" t="s">
        <v>183</v>
      </c>
      <c r="BJ2" s="45" t="s">
        <v>484</v>
      </c>
      <c r="BK2" s="45" t="s">
        <v>542</v>
      </c>
      <c r="BL2" s="45" t="s">
        <v>291</v>
      </c>
      <c r="BM2" s="45" t="s">
        <v>155</v>
      </c>
      <c r="BN2" s="45" t="s">
        <v>341</v>
      </c>
      <c r="BO2" s="45" t="s">
        <v>518</v>
      </c>
      <c r="BP2" s="45" t="s">
        <v>467</v>
      </c>
      <c r="BQ2" s="45" t="s">
        <v>768</v>
      </c>
      <c r="BR2" s="45" t="s">
        <v>378</v>
      </c>
      <c r="BS2" s="45" t="s">
        <v>269</v>
      </c>
      <c r="BT2" s="45" t="s">
        <v>287</v>
      </c>
      <c r="BU2" s="45" t="s">
        <v>623</v>
      </c>
      <c r="BV2" s="45" t="s">
        <v>328</v>
      </c>
      <c r="BW2" s="45" t="s">
        <v>337</v>
      </c>
      <c r="BX2" s="45" t="s">
        <v>609</v>
      </c>
      <c r="BY2" s="45" t="s">
        <v>548</v>
      </c>
      <c r="BZ2" s="45" t="s">
        <v>707</v>
      </c>
      <c r="CA2" s="45" t="s">
        <v>729</v>
      </c>
      <c r="CB2" s="45" t="s">
        <v>94</v>
      </c>
      <c r="CC2" s="45" t="s">
        <v>88</v>
      </c>
      <c r="CD2" s="45" t="s">
        <v>394</v>
      </c>
      <c r="CE2" s="45" t="s">
        <v>240</v>
      </c>
      <c r="CF2" s="45" t="s">
        <v>57</v>
      </c>
      <c r="CG2" s="45" t="s">
        <v>312</v>
      </c>
      <c r="CH2" s="45" t="s">
        <v>577</v>
      </c>
      <c r="CI2" s="45" t="s">
        <v>700</v>
      </c>
      <c r="CJ2" s="45" t="s">
        <v>430</v>
      </c>
      <c r="CK2" s="45" t="s">
        <v>439</v>
      </c>
      <c r="CL2" s="45" t="s">
        <v>355</v>
      </c>
      <c r="CM2" s="45" t="s">
        <v>472</v>
      </c>
      <c r="CN2" s="45" t="s">
        <v>763</v>
      </c>
      <c r="CO2" s="45" t="s">
        <v>317</v>
      </c>
      <c r="CP2" s="45" t="s">
        <v>139</v>
      </c>
      <c r="CQ2" s="45" t="s">
        <v>447</v>
      </c>
      <c r="CR2" s="45" t="s">
        <v>405</v>
      </c>
      <c r="CS2" s="45" t="s">
        <v>717</v>
      </c>
      <c r="CT2" s="45" t="s">
        <v>151</v>
      </c>
      <c r="CU2" s="45" t="s">
        <v>171</v>
      </c>
      <c r="CV2" s="45" t="s">
        <v>105</v>
      </c>
      <c r="CW2" s="45" t="s">
        <v>487</v>
      </c>
      <c r="CX2" s="45" t="s">
        <v>267</v>
      </c>
      <c r="CY2" s="45" t="s">
        <v>639</v>
      </c>
      <c r="CZ2" s="45" t="s">
        <v>303</v>
      </c>
      <c r="DA2" s="45" t="s">
        <v>535</v>
      </c>
      <c r="DB2" s="45" t="s">
        <v>513</v>
      </c>
      <c r="DC2" s="45" t="s">
        <v>306</v>
      </c>
      <c r="DD2" s="45" t="s">
        <v>591</v>
      </c>
      <c r="DE2" s="45" t="s">
        <v>271</v>
      </c>
      <c r="DF2" s="45" t="s">
        <v>334</v>
      </c>
      <c r="DG2" s="45" t="s">
        <v>647</v>
      </c>
      <c r="DH2" s="45" t="s">
        <v>368</v>
      </c>
      <c r="DI2" s="45" t="s">
        <v>331</v>
      </c>
      <c r="DJ2" s="45" t="s">
        <v>464</v>
      </c>
      <c r="DK2" s="45" t="s">
        <v>443</v>
      </c>
      <c r="DL2" s="45" t="s">
        <v>133</v>
      </c>
      <c r="DM2" s="45" t="s">
        <v>477</v>
      </c>
      <c r="DN2" s="45" t="s">
        <v>407</v>
      </c>
      <c r="DO2" s="45" t="s">
        <v>299</v>
      </c>
      <c r="DP2" s="45" t="s">
        <v>533</v>
      </c>
      <c r="DQ2" s="45" t="s">
        <v>13</v>
      </c>
      <c r="DR2" s="45" t="s">
        <v>50</v>
      </c>
      <c r="DS2" s="45" t="s">
        <v>206</v>
      </c>
      <c r="DT2" s="45" t="s">
        <v>557</v>
      </c>
      <c r="DU2" s="45" t="s">
        <v>523</v>
      </c>
      <c r="DV2" s="45" t="s">
        <v>735</v>
      </c>
      <c r="DW2" s="45" t="s">
        <v>612</v>
      </c>
      <c r="DX2" s="45" t="s">
        <v>588</v>
      </c>
      <c r="DY2" s="45" t="s">
        <v>411</v>
      </c>
      <c r="DZ2" s="45" t="s">
        <v>263</v>
      </c>
      <c r="EA2" s="45" t="s">
        <v>480</v>
      </c>
      <c r="EB2" s="45" t="s">
        <v>32</v>
      </c>
      <c r="EC2" s="45" t="s">
        <v>400</v>
      </c>
      <c r="ED2" s="45" t="s">
        <v>583</v>
      </c>
      <c r="EE2" s="45" t="s">
        <v>279</v>
      </c>
      <c r="EF2" s="45" t="s">
        <v>78</v>
      </c>
      <c r="EG2" s="45" t="s">
        <v>551</v>
      </c>
      <c r="EH2" s="45" t="s">
        <v>680</v>
      </c>
      <c r="EI2" s="45" t="s">
        <v>501</v>
      </c>
      <c r="EJ2" s="45" t="s">
        <v>283</v>
      </c>
      <c r="EK2" s="45" t="s">
        <v>202</v>
      </c>
      <c r="EL2" s="45" t="s">
        <v>232</v>
      </c>
      <c r="EM2" s="45" t="s">
        <v>218</v>
      </c>
      <c r="EN2" s="45" t="s">
        <v>651</v>
      </c>
      <c r="EO2" s="45" t="s">
        <v>689</v>
      </c>
      <c r="EP2" s="45" t="s">
        <v>129</v>
      </c>
      <c r="EQ2" s="45" t="s">
        <v>255</v>
      </c>
      <c r="ER2" s="45" t="s">
        <v>348</v>
      </c>
      <c r="ES2" s="45" t="s">
        <v>388</v>
      </c>
      <c r="ET2" s="45" t="s">
        <v>360</v>
      </c>
      <c r="EU2" s="45" t="s">
        <v>667</v>
      </c>
      <c r="EV2" s="45" t="s">
        <v>194</v>
      </c>
      <c r="EW2" s="45" t="s">
        <v>198</v>
      </c>
      <c r="EX2" s="45" t="s">
        <v>752</v>
      </c>
      <c r="EY2" s="45" t="s">
        <v>779</v>
      </c>
      <c r="EZ2" s="45" t="s">
        <v>633</v>
      </c>
      <c r="FA2" s="45" t="s">
        <v>575</v>
      </c>
      <c r="FB2" s="45" t="s">
        <v>26</v>
      </c>
      <c r="FC2" s="45" t="s">
        <v>44</v>
      </c>
      <c r="FD2" s="45" t="s">
        <v>119</v>
      </c>
      <c r="FE2" s="45" t="s">
        <v>671</v>
      </c>
      <c r="FF2" s="45" t="s">
        <v>791</v>
      </c>
      <c r="FG2" s="45" t="s">
        <v>655</v>
      </c>
      <c r="FH2" s="45" t="s">
        <v>224</v>
      </c>
      <c r="FI2" s="45" t="s">
        <v>419</v>
      </c>
      <c r="FJ2" s="45" t="s">
        <v>545</v>
      </c>
      <c r="FK2" s="45" t="s">
        <v>617</v>
      </c>
      <c r="FL2" s="45" t="s">
        <v>426</v>
      </c>
      <c r="FM2" s="45" t="s">
        <v>390</v>
      </c>
      <c r="FN2" s="45" t="s">
        <v>258</v>
      </c>
      <c r="FO2" s="45" t="s">
        <v>214</v>
      </c>
      <c r="FP2" s="45" t="s">
        <v>433</v>
      </c>
      <c r="FQ2" s="45" t="s">
        <v>795</v>
      </c>
      <c r="FR2" s="45" t="s">
        <v>694</v>
      </c>
      <c r="FS2" s="45" t="s">
        <v>453</v>
      </c>
      <c r="FT2" s="45" t="s">
        <v>115</v>
      </c>
      <c r="FU2" s="45" t="s">
        <v>631</v>
      </c>
      <c r="FV2" s="45" t="s">
        <v>784</v>
      </c>
      <c r="FW2" s="45" t="s">
        <v>747</v>
      </c>
      <c r="FX2" s="45" t="s">
        <v>507</v>
      </c>
      <c r="FY2" s="45" t="s">
        <v>554</v>
      </c>
      <c r="FZ2" s="46" t="s">
        <v>1043</v>
      </c>
    </row>
    <row r="3" spans="1:182" x14ac:dyDescent="0.2">
      <c r="A3" s="44">
        <v>2013</v>
      </c>
      <c r="B3" s="47">
        <v>128</v>
      </c>
      <c r="C3" s="48">
        <v>52</v>
      </c>
      <c r="D3" s="48">
        <v>102</v>
      </c>
      <c r="E3" s="48">
        <v>125</v>
      </c>
      <c r="F3" s="48">
        <v>17</v>
      </c>
      <c r="G3" s="48">
        <v>5</v>
      </c>
      <c r="H3" s="48">
        <v>130</v>
      </c>
      <c r="I3" s="48">
        <v>163</v>
      </c>
      <c r="J3" s="48">
        <v>54</v>
      </c>
      <c r="K3" s="48">
        <v>74</v>
      </c>
      <c r="L3" s="48">
        <v>26</v>
      </c>
      <c r="M3" s="48">
        <v>12</v>
      </c>
      <c r="N3" s="48">
        <v>156</v>
      </c>
      <c r="O3" s="48">
        <v>165</v>
      </c>
      <c r="P3" s="48">
        <v>144</v>
      </c>
      <c r="Q3" s="48">
        <v>157</v>
      </c>
      <c r="R3" s="48">
        <v>21</v>
      </c>
      <c r="S3" s="48">
        <v>0</v>
      </c>
      <c r="T3" s="48">
        <v>79</v>
      </c>
      <c r="U3" s="48">
        <v>82</v>
      </c>
      <c r="V3" s="48">
        <v>151</v>
      </c>
      <c r="W3" s="48">
        <v>109</v>
      </c>
      <c r="X3" s="48">
        <v>68</v>
      </c>
      <c r="Y3" s="48">
        <v>40</v>
      </c>
      <c r="Z3" s="48">
        <v>108</v>
      </c>
      <c r="AA3" s="48">
        <v>122</v>
      </c>
      <c r="AB3" s="48">
        <v>87</v>
      </c>
      <c r="AC3" s="48">
        <v>46</v>
      </c>
      <c r="AD3" s="48">
        <v>132</v>
      </c>
      <c r="AE3" s="48">
        <v>143</v>
      </c>
      <c r="AF3" s="48">
        <v>120</v>
      </c>
      <c r="AG3" s="48">
        <v>20</v>
      </c>
      <c r="AH3" s="48">
        <v>25</v>
      </c>
      <c r="AI3" s="48">
        <v>60</v>
      </c>
      <c r="AJ3" s="48">
        <v>173</v>
      </c>
      <c r="AK3" s="48">
        <v>24</v>
      </c>
      <c r="AL3" s="48">
        <v>94</v>
      </c>
      <c r="AM3" s="48">
        <v>129</v>
      </c>
      <c r="AN3" s="48">
        <v>51</v>
      </c>
      <c r="AO3" s="48">
        <v>76</v>
      </c>
      <c r="AP3" s="48">
        <v>178</v>
      </c>
      <c r="AQ3" s="48">
        <v>50</v>
      </c>
      <c r="AR3" s="48">
        <v>18</v>
      </c>
      <c r="AS3" s="48">
        <v>96</v>
      </c>
      <c r="AT3" s="48">
        <v>64</v>
      </c>
      <c r="AU3" s="48">
        <v>171</v>
      </c>
      <c r="AV3" s="48">
        <v>6</v>
      </c>
      <c r="AW3" s="48">
        <v>167</v>
      </c>
      <c r="AX3" s="48">
        <v>158</v>
      </c>
      <c r="AY3" s="48">
        <v>38</v>
      </c>
      <c r="AZ3" s="48">
        <v>114</v>
      </c>
      <c r="BA3" s="48">
        <v>119</v>
      </c>
      <c r="BB3" s="48">
        <v>179</v>
      </c>
      <c r="BC3" s="48">
        <v>36</v>
      </c>
      <c r="BD3" s="48">
        <v>11</v>
      </c>
      <c r="BE3" s="48">
        <v>32</v>
      </c>
      <c r="BF3" s="48">
        <v>137</v>
      </c>
      <c r="BG3" s="48">
        <v>107</v>
      </c>
      <c r="BH3" s="48">
        <v>1</v>
      </c>
      <c r="BI3" s="48">
        <v>37</v>
      </c>
      <c r="BJ3" s="48">
        <v>89</v>
      </c>
      <c r="BK3" s="48">
        <v>152</v>
      </c>
      <c r="BL3" s="48">
        <v>100</v>
      </c>
      <c r="BM3" s="48">
        <v>30</v>
      </c>
      <c r="BN3" s="48">
        <v>84</v>
      </c>
      <c r="BO3" s="48">
        <v>95</v>
      </c>
      <c r="BP3" s="48">
        <v>86</v>
      </c>
      <c r="BQ3" s="48">
        <v>166</v>
      </c>
      <c r="BR3" s="48">
        <v>92</v>
      </c>
      <c r="BS3" s="48">
        <v>69</v>
      </c>
      <c r="BT3" s="48">
        <v>49</v>
      </c>
      <c r="BU3" s="48">
        <v>127</v>
      </c>
      <c r="BV3" s="48">
        <v>58</v>
      </c>
      <c r="BW3" s="48">
        <v>56</v>
      </c>
      <c r="BX3" s="48">
        <v>140</v>
      </c>
      <c r="BY3" s="48">
        <v>139</v>
      </c>
      <c r="BZ3" s="48">
        <v>150</v>
      </c>
      <c r="CA3" s="48">
        <v>174</v>
      </c>
      <c r="CB3" s="48">
        <v>15</v>
      </c>
      <c r="CC3" s="48">
        <v>9</v>
      </c>
      <c r="CD3" s="48">
        <v>112</v>
      </c>
      <c r="CE3" s="48">
        <v>57</v>
      </c>
      <c r="CF3" s="48">
        <v>13</v>
      </c>
      <c r="CG3" s="48">
        <v>53</v>
      </c>
      <c r="CH3" s="48">
        <v>134</v>
      </c>
      <c r="CI3" s="48">
        <v>160</v>
      </c>
      <c r="CJ3" s="48">
        <v>71</v>
      </c>
      <c r="CK3" s="48">
        <v>106</v>
      </c>
      <c r="CL3" s="48">
        <v>85</v>
      </c>
      <c r="CM3" s="48">
        <v>77</v>
      </c>
      <c r="CN3" s="48">
        <v>168</v>
      </c>
      <c r="CO3" s="48">
        <v>81</v>
      </c>
      <c r="CP3" s="48">
        <v>39</v>
      </c>
      <c r="CQ3" s="48">
        <v>101</v>
      </c>
      <c r="CR3" s="48">
        <v>97</v>
      </c>
      <c r="CS3" s="48">
        <v>131</v>
      </c>
      <c r="CT3" s="48">
        <v>7</v>
      </c>
      <c r="CU3" s="48">
        <v>33</v>
      </c>
      <c r="CV3" s="48">
        <v>4</v>
      </c>
      <c r="CW3" s="48">
        <v>116</v>
      </c>
      <c r="CX3" s="48">
        <v>88</v>
      </c>
      <c r="CY3" s="48">
        <v>145</v>
      </c>
      <c r="CZ3" s="48">
        <v>75</v>
      </c>
      <c r="DA3" s="48">
        <v>103</v>
      </c>
      <c r="DB3" s="48">
        <v>99</v>
      </c>
      <c r="DC3" s="48">
        <v>45</v>
      </c>
      <c r="DD3" s="48">
        <v>136</v>
      </c>
      <c r="DE3" s="48">
        <v>62</v>
      </c>
      <c r="DF3" s="48">
        <v>67</v>
      </c>
      <c r="DG3" s="48">
        <v>153</v>
      </c>
      <c r="DH3" s="48">
        <v>55</v>
      </c>
      <c r="DI3" s="48">
        <v>98</v>
      </c>
      <c r="DJ3" s="48">
        <v>113</v>
      </c>
      <c r="DK3" s="48">
        <v>73</v>
      </c>
      <c r="DL3" s="48">
        <v>19</v>
      </c>
      <c r="DM3" s="48">
        <v>118</v>
      </c>
      <c r="DN3" s="48">
        <v>78</v>
      </c>
      <c r="DO3" s="48">
        <v>43</v>
      </c>
      <c r="DP3" s="48">
        <v>115</v>
      </c>
      <c r="DQ3" s="48">
        <v>3</v>
      </c>
      <c r="DR3" s="48">
        <v>8</v>
      </c>
      <c r="DS3" s="48">
        <v>34</v>
      </c>
      <c r="DT3" s="48">
        <v>141</v>
      </c>
      <c r="DU3" s="48">
        <v>104</v>
      </c>
      <c r="DV3" s="48">
        <v>164</v>
      </c>
      <c r="DW3" s="48">
        <v>159</v>
      </c>
      <c r="DX3" s="48">
        <v>146</v>
      </c>
      <c r="DY3" s="48">
        <v>111</v>
      </c>
      <c r="DZ3" s="48">
        <v>41</v>
      </c>
      <c r="EA3" s="48">
        <v>91</v>
      </c>
      <c r="EB3" s="48">
        <v>2</v>
      </c>
      <c r="EC3" s="48">
        <v>105</v>
      </c>
      <c r="ED3" s="48">
        <v>147</v>
      </c>
      <c r="EE3" s="48">
        <v>22</v>
      </c>
      <c r="EF3" s="48">
        <v>28</v>
      </c>
      <c r="EG3" s="48">
        <v>110</v>
      </c>
      <c r="EH3" s="48">
        <v>142</v>
      </c>
      <c r="EI3" s="48">
        <v>65</v>
      </c>
      <c r="EJ3" s="48">
        <v>80</v>
      </c>
      <c r="EK3" s="48">
        <v>16</v>
      </c>
      <c r="EL3" s="48">
        <v>42</v>
      </c>
      <c r="EM3" s="48">
        <v>29</v>
      </c>
      <c r="EN3" s="48">
        <v>148</v>
      </c>
      <c r="EO3" s="48">
        <v>161</v>
      </c>
      <c r="EP3" s="48">
        <v>48</v>
      </c>
      <c r="EQ3" s="48">
        <v>59</v>
      </c>
      <c r="ER3" s="48">
        <v>63</v>
      </c>
      <c r="ES3" s="48">
        <v>93</v>
      </c>
      <c r="ET3" s="48">
        <v>61</v>
      </c>
      <c r="EU3" s="48">
        <v>149</v>
      </c>
      <c r="EV3" s="48">
        <v>23</v>
      </c>
      <c r="EW3" s="48">
        <v>35</v>
      </c>
      <c r="EX3" s="48">
        <v>175</v>
      </c>
      <c r="EY3" s="48">
        <v>170</v>
      </c>
      <c r="EZ3" s="48">
        <v>124</v>
      </c>
      <c r="FA3" s="48">
        <v>162</v>
      </c>
      <c r="FB3" s="48">
        <v>10</v>
      </c>
      <c r="FC3" s="48">
        <v>14</v>
      </c>
      <c r="FD3" s="48">
        <v>31</v>
      </c>
      <c r="FE3" s="48">
        <v>155</v>
      </c>
      <c r="FF3" s="48">
        <v>176</v>
      </c>
      <c r="FG3" s="48">
        <v>123</v>
      </c>
      <c r="FH3" s="48">
        <v>47</v>
      </c>
      <c r="FI3" s="48">
        <v>70</v>
      </c>
      <c r="FJ3" s="48">
        <v>121</v>
      </c>
      <c r="FK3" s="48">
        <v>135</v>
      </c>
      <c r="FL3" s="48">
        <v>90</v>
      </c>
      <c r="FM3" s="48">
        <v>83</v>
      </c>
      <c r="FN3" s="48">
        <v>66</v>
      </c>
      <c r="FO3" s="48">
        <v>44</v>
      </c>
      <c r="FP3" s="48">
        <v>138</v>
      </c>
      <c r="FQ3" s="48">
        <v>177</v>
      </c>
      <c r="FR3" s="48">
        <v>154</v>
      </c>
      <c r="FS3" s="48">
        <v>126</v>
      </c>
      <c r="FT3" s="48">
        <v>27</v>
      </c>
      <c r="FU3" s="48">
        <v>117</v>
      </c>
      <c r="FV3" s="48">
        <v>172</v>
      </c>
      <c r="FW3" s="48">
        <v>169</v>
      </c>
      <c r="FX3" s="48">
        <v>72</v>
      </c>
      <c r="FY3" s="48">
        <v>133</v>
      </c>
      <c r="FZ3" s="49">
        <v>16110</v>
      </c>
    </row>
    <row r="4" spans="1:182" x14ac:dyDescent="0.2">
      <c r="A4" s="50">
        <v>2014</v>
      </c>
      <c r="B4" s="51">
        <v>128</v>
      </c>
      <c r="C4" s="52">
        <v>42</v>
      </c>
      <c r="D4" s="52">
        <v>85</v>
      </c>
      <c r="E4" s="52">
        <v>121</v>
      </c>
      <c r="F4" s="52">
        <v>14</v>
      </c>
      <c r="G4" s="52">
        <v>5</v>
      </c>
      <c r="H4" s="52">
        <v>124</v>
      </c>
      <c r="I4" s="52">
        <v>164</v>
      </c>
      <c r="J4" s="52">
        <v>55</v>
      </c>
      <c r="K4" s="52">
        <v>78</v>
      </c>
      <c r="L4" s="52">
        <v>28</v>
      </c>
      <c r="M4" s="52">
        <v>12</v>
      </c>
      <c r="N4" s="52">
        <v>160</v>
      </c>
      <c r="O4" s="52">
        <v>163</v>
      </c>
      <c r="P4" s="52">
        <v>146</v>
      </c>
      <c r="Q4" s="52">
        <v>157</v>
      </c>
      <c r="R4" s="52">
        <v>23</v>
      </c>
      <c r="S4" s="52">
        <v>29</v>
      </c>
      <c r="T4" s="52">
        <v>75</v>
      </c>
      <c r="U4" s="52">
        <v>92</v>
      </c>
      <c r="V4" s="52">
        <v>145</v>
      </c>
      <c r="W4" s="52">
        <v>94</v>
      </c>
      <c r="X4" s="52">
        <v>66</v>
      </c>
      <c r="Y4" s="52">
        <v>41</v>
      </c>
      <c r="Z4" s="52">
        <v>111</v>
      </c>
      <c r="AA4" s="52">
        <v>117</v>
      </c>
      <c r="AB4" s="52">
        <v>100</v>
      </c>
      <c r="AC4" s="52">
        <v>52</v>
      </c>
      <c r="AD4" s="52">
        <v>142</v>
      </c>
      <c r="AE4" s="52">
        <v>144</v>
      </c>
      <c r="AF4" s="52">
        <v>131</v>
      </c>
      <c r="AG4" s="52">
        <v>18</v>
      </c>
      <c r="AH4" s="52">
        <v>24</v>
      </c>
      <c r="AI4" s="52">
        <v>58</v>
      </c>
      <c r="AJ4" s="52">
        <v>175</v>
      </c>
      <c r="AK4" s="52">
        <v>25</v>
      </c>
      <c r="AL4" s="52">
        <v>83</v>
      </c>
      <c r="AM4" s="52">
        <v>126</v>
      </c>
      <c r="AN4" s="52">
        <v>53</v>
      </c>
      <c r="AO4" s="52">
        <v>82</v>
      </c>
      <c r="AP4" s="52">
        <v>179</v>
      </c>
      <c r="AQ4" s="52">
        <v>57</v>
      </c>
      <c r="AR4" s="52">
        <v>21</v>
      </c>
      <c r="AS4" s="52">
        <v>101</v>
      </c>
      <c r="AT4" s="52">
        <v>65</v>
      </c>
      <c r="AU4" s="52">
        <v>170</v>
      </c>
      <c r="AV4" s="52">
        <v>7</v>
      </c>
      <c r="AW4" s="52">
        <v>169</v>
      </c>
      <c r="AX4" s="52">
        <v>159</v>
      </c>
      <c r="AY4" s="52">
        <v>38</v>
      </c>
      <c r="AZ4" s="52">
        <v>118</v>
      </c>
      <c r="BA4" s="52">
        <v>95</v>
      </c>
      <c r="BB4" s="52">
        <v>180</v>
      </c>
      <c r="BC4" s="52">
        <v>35</v>
      </c>
      <c r="BD4" s="52">
        <v>11</v>
      </c>
      <c r="BE4" s="52">
        <v>46</v>
      </c>
      <c r="BF4" s="52">
        <v>143</v>
      </c>
      <c r="BG4" s="52">
        <v>107</v>
      </c>
      <c r="BH4" s="52">
        <v>1</v>
      </c>
      <c r="BI4" s="52">
        <v>39</v>
      </c>
      <c r="BJ4" s="52">
        <v>98</v>
      </c>
      <c r="BK4" s="52">
        <v>155</v>
      </c>
      <c r="BL4" s="52">
        <v>84</v>
      </c>
      <c r="BM4" s="52">
        <v>27</v>
      </c>
      <c r="BN4" s="52">
        <v>99</v>
      </c>
      <c r="BO4" s="52">
        <v>125</v>
      </c>
      <c r="BP4" s="52">
        <v>102</v>
      </c>
      <c r="BQ4" s="52">
        <v>168</v>
      </c>
      <c r="BR4" s="52">
        <v>86</v>
      </c>
      <c r="BS4" s="52">
        <v>67</v>
      </c>
      <c r="BT4" s="52">
        <v>47</v>
      </c>
      <c r="BU4" s="52">
        <v>129</v>
      </c>
      <c r="BV4" s="52">
        <v>61</v>
      </c>
      <c r="BW4" s="52">
        <v>64</v>
      </c>
      <c r="BX4" s="52">
        <v>140</v>
      </c>
      <c r="BY4" s="52">
        <v>132</v>
      </c>
      <c r="BZ4" s="52">
        <v>153</v>
      </c>
      <c r="CA4" s="52">
        <v>173</v>
      </c>
      <c r="CB4" s="52">
        <v>16</v>
      </c>
      <c r="CC4" s="52">
        <v>8</v>
      </c>
      <c r="CD4" s="52">
        <v>96</v>
      </c>
      <c r="CE4" s="52">
        <v>49</v>
      </c>
      <c r="CF4" s="52">
        <v>17</v>
      </c>
      <c r="CG4" s="52">
        <v>59</v>
      </c>
      <c r="CH4" s="52">
        <v>141</v>
      </c>
      <c r="CI4" s="52">
        <v>161</v>
      </c>
      <c r="CJ4" s="52">
        <v>90</v>
      </c>
      <c r="CK4" s="52">
        <v>97</v>
      </c>
      <c r="CL4" s="52">
        <v>80</v>
      </c>
      <c r="CM4" s="52">
        <v>91</v>
      </c>
      <c r="CN4" s="52">
        <v>171</v>
      </c>
      <c r="CO4" s="52">
        <v>74</v>
      </c>
      <c r="CP4" s="52">
        <v>37</v>
      </c>
      <c r="CQ4" s="52">
        <v>106</v>
      </c>
      <c r="CR4" s="52">
        <v>89</v>
      </c>
      <c r="CS4" s="52">
        <v>137</v>
      </c>
      <c r="CT4" s="52">
        <v>6</v>
      </c>
      <c r="CU4" s="52">
        <v>32</v>
      </c>
      <c r="CV4" s="52">
        <v>4</v>
      </c>
      <c r="CW4" s="52">
        <v>123</v>
      </c>
      <c r="CX4" s="52">
        <v>81</v>
      </c>
      <c r="CY4" s="52">
        <v>147</v>
      </c>
      <c r="CZ4" s="52">
        <v>73</v>
      </c>
      <c r="DA4" s="52">
        <v>108</v>
      </c>
      <c r="DB4" s="52">
        <v>122</v>
      </c>
      <c r="DC4" s="52">
        <v>51</v>
      </c>
      <c r="DD4" s="52">
        <v>136</v>
      </c>
      <c r="DE4" s="52">
        <v>70</v>
      </c>
      <c r="DF4" s="52">
        <v>60</v>
      </c>
      <c r="DG4" s="52">
        <v>152</v>
      </c>
      <c r="DH4" s="52">
        <v>56</v>
      </c>
      <c r="DI4" s="52">
        <v>88</v>
      </c>
      <c r="DJ4" s="52">
        <v>114</v>
      </c>
      <c r="DK4" s="52">
        <v>79</v>
      </c>
      <c r="DL4" s="52">
        <v>22</v>
      </c>
      <c r="DM4" s="52">
        <v>120</v>
      </c>
      <c r="DN4" s="52">
        <v>71</v>
      </c>
      <c r="DO4" s="52">
        <v>48</v>
      </c>
      <c r="DP4" s="52">
        <v>112</v>
      </c>
      <c r="DQ4" s="52">
        <v>3</v>
      </c>
      <c r="DR4" s="52">
        <v>9</v>
      </c>
      <c r="DS4" s="52">
        <v>36</v>
      </c>
      <c r="DT4" s="52">
        <v>134</v>
      </c>
      <c r="DU4" s="52">
        <v>110</v>
      </c>
      <c r="DV4" s="52">
        <v>166</v>
      </c>
      <c r="DW4" s="52">
        <v>158</v>
      </c>
      <c r="DX4" s="52">
        <v>138</v>
      </c>
      <c r="DY4" s="52">
        <v>87</v>
      </c>
      <c r="DZ4" s="52">
        <v>44</v>
      </c>
      <c r="EA4" s="52">
        <v>105</v>
      </c>
      <c r="EB4" s="52">
        <v>2</v>
      </c>
      <c r="EC4" s="52">
        <v>104</v>
      </c>
      <c r="ED4" s="52">
        <v>149</v>
      </c>
      <c r="EE4" s="52">
        <v>19</v>
      </c>
      <c r="EF4" s="52">
        <v>30</v>
      </c>
      <c r="EG4" s="52">
        <v>113</v>
      </c>
      <c r="EH4" s="52">
        <v>151</v>
      </c>
      <c r="EI4" s="52">
        <v>109</v>
      </c>
      <c r="EJ4" s="52">
        <v>68</v>
      </c>
      <c r="EK4" s="52">
        <v>13</v>
      </c>
      <c r="EL4" s="52">
        <v>45</v>
      </c>
      <c r="EM4" s="52">
        <v>33</v>
      </c>
      <c r="EN4" s="52">
        <v>148</v>
      </c>
      <c r="EO4" s="52">
        <v>162</v>
      </c>
      <c r="EP4" s="52">
        <v>40</v>
      </c>
      <c r="EQ4" s="52">
        <v>62</v>
      </c>
      <c r="ER4" s="52">
        <v>54</v>
      </c>
      <c r="ES4" s="52">
        <v>103</v>
      </c>
      <c r="ET4" s="52">
        <v>72</v>
      </c>
      <c r="EU4" s="52">
        <v>150</v>
      </c>
      <c r="EV4" s="52">
        <v>20</v>
      </c>
      <c r="EW4" s="52">
        <v>34</v>
      </c>
      <c r="EX4" s="52">
        <v>176</v>
      </c>
      <c r="EY4" s="52">
        <v>172</v>
      </c>
      <c r="EZ4" s="52">
        <v>119</v>
      </c>
      <c r="FA4" s="52">
        <v>165</v>
      </c>
      <c r="FB4" s="52">
        <v>10</v>
      </c>
      <c r="FC4" s="52">
        <v>15</v>
      </c>
      <c r="FD4" s="52">
        <v>31</v>
      </c>
      <c r="FE4" s="52">
        <v>156</v>
      </c>
      <c r="FF4" s="52">
        <v>177</v>
      </c>
      <c r="FG4" s="52">
        <v>115</v>
      </c>
      <c r="FH4" s="52">
        <v>50</v>
      </c>
      <c r="FI4" s="52">
        <v>69</v>
      </c>
      <c r="FJ4" s="52">
        <v>139</v>
      </c>
      <c r="FK4" s="52">
        <v>130</v>
      </c>
      <c r="FL4" s="52">
        <v>77</v>
      </c>
      <c r="FM4" s="52">
        <v>76</v>
      </c>
      <c r="FN4" s="52">
        <v>63</v>
      </c>
      <c r="FO4" s="52">
        <v>43</v>
      </c>
      <c r="FP4" s="52">
        <v>133</v>
      </c>
      <c r="FQ4" s="52">
        <v>178</v>
      </c>
      <c r="FR4" s="52">
        <v>154</v>
      </c>
      <c r="FS4" s="52">
        <v>127</v>
      </c>
      <c r="FT4" s="52">
        <v>26</v>
      </c>
      <c r="FU4" s="52">
        <v>116</v>
      </c>
      <c r="FV4" s="52">
        <v>174</v>
      </c>
      <c r="FW4" s="52">
        <v>167</v>
      </c>
      <c r="FX4" s="52">
        <v>93</v>
      </c>
      <c r="FY4" s="52">
        <v>135</v>
      </c>
      <c r="FZ4" s="53">
        <v>16290</v>
      </c>
    </row>
    <row r="5" spans="1:182" x14ac:dyDescent="0.2">
      <c r="A5" s="50">
        <v>2015</v>
      </c>
      <c r="B5" s="51">
        <v>122</v>
      </c>
      <c r="C5" s="52">
        <v>39</v>
      </c>
      <c r="D5" s="52">
        <v>82</v>
      </c>
      <c r="E5" s="52">
        <v>119</v>
      </c>
      <c r="F5" s="52">
        <v>12</v>
      </c>
      <c r="G5" s="52">
        <v>32</v>
      </c>
      <c r="H5" s="52">
        <v>123</v>
      </c>
      <c r="I5" s="52">
        <v>164</v>
      </c>
      <c r="J5" s="52">
        <v>57</v>
      </c>
      <c r="K5" s="52">
        <v>78</v>
      </c>
      <c r="L5" s="52">
        <v>25</v>
      </c>
      <c r="M5" s="52">
        <v>7</v>
      </c>
      <c r="N5" s="52">
        <v>162</v>
      </c>
      <c r="O5" s="52">
        <v>163</v>
      </c>
      <c r="P5" s="52">
        <v>146</v>
      </c>
      <c r="Q5" s="52">
        <v>157</v>
      </c>
      <c r="R5" s="52">
        <v>15</v>
      </c>
      <c r="S5" s="52">
        <v>30</v>
      </c>
      <c r="T5" s="52">
        <v>84</v>
      </c>
      <c r="U5" s="52">
        <v>104</v>
      </c>
      <c r="V5" s="52">
        <v>144</v>
      </c>
      <c r="W5" s="52">
        <v>94</v>
      </c>
      <c r="X5" s="52">
        <v>66</v>
      </c>
      <c r="Y5" s="52">
        <v>42</v>
      </c>
      <c r="Z5" s="52">
        <v>99</v>
      </c>
      <c r="AA5" s="52">
        <v>121</v>
      </c>
      <c r="AB5" s="52">
        <v>106</v>
      </c>
      <c r="AC5" s="52">
        <v>46</v>
      </c>
      <c r="AD5" s="52">
        <v>145</v>
      </c>
      <c r="AE5" s="52">
        <v>139</v>
      </c>
      <c r="AF5" s="52">
        <v>133</v>
      </c>
      <c r="AG5" s="52">
        <v>8</v>
      </c>
      <c r="AH5" s="52">
        <v>36</v>
      </c>
      <c r="AI5" s="52">
        <v>43</v>
      </c>
      <c r="AJ5" s="52">
        <v>176</v>
      </c>
      <c r="AK5" s="52">
        <v>24</v>
      </c>
      <c r="AL5" s="52">
        <v>76</v>
      </c>
      <c r="AM5" s="52">
        <v>128</v>
      </c>
      <c r="AN5" s="52">
        <v>50</v>
      </c>
      <c r="AO5" s="52">
        <v>107</v>
      </c>
      <c r="AP5" s="52">
        <v>179</v>
      </c>
      <c r="AQ5" s="52">
        <v>60</v>
      </c>
      <c r="AR5" s="52">
        <v>16</v>
      </c>
      <c r="AS5" s="52">
        <v>86</v>
      </c>
      <c r="AT5" s="52">
        <v>58</v>
      </c>
      <c r="AU5" s="52">
        <v>169</v>
      </c>
      <c r="AV5" s="52">
        <v>3</v>
      </c>
      <c r="AW5" s="52">
        <v>170</v>
      </c>
      <c r="AX5" s="52">
        <v>158</v>
      </c>
      <c r="AY5" s="52">
        <v>45</v>
      </c>
      <c r="AZ5" s="52">
        <v>120</v>
      </c>
      <c r="BA5" s="52">
        <v>108</v>
      </c>
      <c r="BB5" s="52">
        <v>180</v>
      </c>
      <c r="BC5" s="52">
        <v>33</v>
      </c>
      <c r="BD5" s="52">
        <v>10</v>
      </c>
      <c r="BE5" s="52">
        <v>49</v>
      </c>
      <c r="BF5" s="52">
        <v>142</v>
      </c>
      <c r="BG5" s="52">
        <v>93</v>
      </c>
      <c r="BH5" s="52">
        <v>1</v>
      </c>
      <c r="BI5" s="52">
        <v>38</v>
      </c>
      <c r="BJ5" s="52">
        <v>95</v>
      </c>
      <c r="BK5" s="52">
        <v>151</v>
      </c>
      <c r="BL5" s="52">
        <v>69</v>
      </c>
      <c r="BM5" s="52">
        <v>22</v>
      </c>
      <c r="BN5" s="52">
        <v>91</v>
      </c>
      <c r="BO5" s="52">
        <v>124</v>
      </c>
      <c r="BP5" s="52">
        <v>102</v>
      </c>
      <c r="BQ5" s="52">
        <v>167</v>
      </c>
      <c r="BR5" s="52">
        <v>81</v>
      </c>
      <c r="BS5" s="52">
        <v>62</v>
      </c>
      <c r="BT5" s="52">
        <v>53</v>
      </c>
      <c r="BU5" s="52">
        <v>132</v>
      </c>
      <c r="BV5" s="52">
        <v>70</v>
      </c>
      <c r="BW5" s="52">
        <v>65</v>
      </c>
      <c r="BX5" s="52">
        <v>136</v>
      </c>
      <c r="BY5" s="52">
        <v>138</v>
      </c>
      <c r="BZ5" s="52">
        <v>156</v>
      </c>
      <c r="CA5" s="52">
        <v>173</v>
      </c>
      <c r="CB5" s="52">
        <v>11</v>
      </c>
      <c r="CC5" s="52">
        <v>21</v>
      </c>
      <c r="CD5" s="52">
        <v>101</v>
      </c>
      <c r="CE5" s="52">
        <v>73</v>
      </c>
      <c r="CF5" s="52">
        <v>9</v>
      </c>
      <c r="CG5" s="52">
        <v>61</v>
      </c>
      <c r="CH5" s="52">
        <v>143</v>
      </c>
      <c r="CI5" s="52">
        <v>160</v>
      </c>
      <c r="CJ5" s="52">
        <v>100</v>
      </c>
      <c r="CK5" s="52">
        <v>88</v>
      </c>
      <c r="CL5" s="52">
        <v>87</v>
      </c>
      <c r="CM5" s="52">
        <v>90</v>
      </c>
      <c r="CN5" s="52">
        <v>171</v>
      </c>
      <c r="CO5" s="52">
        <v>77</v>
      </c>
      <c r="CP5" s="52">
        <v>28</v>
      </c>
      <c r="CQ5" s="52">
        <v>98</v>
      </c>
      <c r="CR5" s="52">
        <v>89</v>
      </c>
      <c r="CS5" s="52">
        <v>154</v>
      </c>
      <c r="CT5" s="52">
        <v>27</v>
      </c>
      <c r="CU5" s="52">
        <v>31</v>
      </c>
      <c r="CV5" s="52">
        <v>19</v>
      </c>
      <c r="CW5" s="52">
        <v>117</v>
      </c>
      <c r="CX5" s="52">
        <v>64</v>
      </c>
      <c r="CY5" s="52">
        <v>147</v>
      </c>
      <c r="CZ5" s="52">
        <v>59</v>
      </c>
      <c r="DA5" s="52">
        <v>112</v>
      </c>
      <c r="DB5" s="52">
        <v>118</v>
      </c>
      <c r="DC5" s="52">
        <v>48</v>
      </c>
      <c r="DD5" s="52">
        <v>130</v>
      </c>
      <c r="DE5" s="52">
        <v>68</v>
      </c>
      <c r="DF5" s="52">
        <v>55</v>
      </c>
      <c r="DG5" s="52">
        <v>148</v>
      </c>
      <c r="DH5" s="52">
        <v>72</v>
      </c>
      <c r="DI5" s="52">
        <v>54</v>
      </c>
      <c r="DJ5" s="52">
        <v>114</v>
      </c>
      <c r="DK5" s="52">
        <v>85</v>
      </c>
      <c r="DL5" s="52">
        <v>17</v>
      </c>
      <c r="DM5" s="52">
        <v>105</v>
      </c>
      <c r="DN5" s="52">
        <v>74</v>
      </c>
      <c r="DO5" s="52">
        <v>47</v>
      </c>
      <c r="DP5" s="52">
        <v>111</v>
      </c>
      <c r="DQ5" s="52">
        <v>2</v>
      </c>
      <c r="DR5" s="52">
        <v>6</v>
      </c>
      <c r="DS5" s="52">
        <v>37</v>
      </c>
      <c r="DT5" s="52">
        <v>127</v>
      </c>
      <c r="DU5" s="52">
        <v>97</v>
      </c>
      <c r="DV5" s="52">
        <v>166</v>
      </c>
      <c r="DW5" s="52">
        <v>159</v>
      </c>
      <c r="DX5" s="52">
        <v>140</v>
      </c>
      <c r="DY5" s="52">
        <v>83</v>
      </c>
      <c r="DZ5" s="52">
        <v>56</v>
      </c>
      <c r="EA5" s="52">
        <v>109</v>
      </c>
      <c r="EB5" s="52">
        <v>4</v>
      </c>
      <c r="EC5" s="52">
        <v>92</v>
      </c>
      <c r="ED5" s="52">
        <v>141</v>
      </c>
      <c r="EE5" s="52">
        <v>18</v>
      </c>
      <c r="EF5" s="52">
        <v>26</v>
      </c>
      <c r="EG5" s="52">
        <v>115</v>
      </c>
      <c r="EH5" s="52">
        <v>150</v>
      </c>
      <c r="EI5" s="52">
        <v>110</v>
      </c>
      <c r="EJ5" s="52">
        <v>63</v>
      </c>
      <c r="EK5" s="52">
        <v>13</v>
      </c>
      <c r="EL5" s="52">
        <v>52</v>
      </c>
      <c r="EM5" s="52">
        <v>34</v>
      </c>
      <c r="EN5" s="52">
        <v>152</v>
      </c>
      <c r="EO5" s="52">
        <v>161</v>
      </c>
      <c r="EP5" s="52">
        <v>40</v>
      </c>
      <c r="EQ5" s="52">
        <v>71</v>
      </c>
      <c r="ER5" s="52">
        <v>67</v>
      </c>
      <c r="ES5" s="52">
        <v>96</v>
      </c>
      <c r="ET5" s="52">
        <v>79</v>
      </c>
      <c r="EU5" s="52">
        <v>153</v>
      </c>
      <c r="EV5" s="52">
        <v>14</v>
      </c>
      <c r="EW5" s="52">
        <v>35</v>
      </c>
      <c r="EX5" s="52">
        <v>172</v>
      </c>
      <c r="EY5" s="52">
        <v>174</v>
      </c>
      <c r="EZ5" s="52">
        <v>125</v>
      </c>
      <c r="FA5" s="52">
        <v>165</v>
      </c>
      <c r="FB5" s="52">
        <v>5</v>
      </c>
      <c r="FC5" s="52">
        <v>20</v>
      </c>
      <c r="FD5" s="52">
        <v>29</v>
      </c>
      <c r="FE5" s="52">
        <v>155</v>
      </c>
      <c r="FF5" s="52">
        <v>177</v>
      </c>
      <c r="FG5" s="52">
        <v>116</v>
      </c>
      <c r="FH5" s="52">
        <v>51</v>
      </c>
      <c r="FI5" s="52">
        <v>75</v>
      </c>
      <c r="FJ5" s="52">
        <v>135</v>
      </c>
      <c r="FK5" s="52">
        <v>134</v>
      </c>
      <c r="FL5" s="52">
        <v>103</v>
      </c>
      <c r="FM5" s="52">
        <v>80</v>
      </c>
      <c r="FN5" s="52">
        <v>44</v>
      </c>
      <c r="FO5" s="52">
        <v>41</v>
      </c>
      <c r="FP5" s="52">
        <v>126</v>
      </c>
      <c r="FQ5" s="52">
        <v>178</v>
      </c>
      <c r="FR5" s="52">
        <v>149</v>
      </c>
      <c r="FS5" s="52">
        <v>129</v>
      </c>
      <c r="FT5" s="52">
        <v>23</v>
      </c>
      <c r="FU5" s="52">
        <v>137</v>
      </c>
      <c r="FV5" s="52">
        <v>175</v>
      </c>
      <c r="FW5" s="52">
        <v>168</v>
      </c>
      <c r="FX5" s="52">
        <v>113</v>
      </c>
      <c r="FY5" s="52">
        <v>131</v>
      </c>
      <c r="FZ5" s="53">
        <v>16290</v>
      </c>
    </row>
    <row r="6" spans="1:182" x14ac:dyDescent="0.2">
      <c r="A6" s="50">
        <v>2016</v>
      </c>
      <c r="B6" s="51">
        <v>120</v>
      </c>
      <c r="C6" s="52">
        <v>39</v>
      </c>
      <c r="D6" s="52">
        <v>82</v>
      </c>
      <c r="E6" s="52">
        <v>129</v>
      </c>
      <c r="F6" s="52">
        <v>16</v>
      </c>
      <c r="G6" s="52">
        <v>33</v>
      </c>
      <c r="H6" s="52">
        <v>123</v>
      </c>
      <c r="I6" s="52">
        <v>165</v>
      </c>
      <c r="J6" s="52">
        <v>54</v>
      </c>
      <c r="K6" s="52">
        <v>74</v>
      </c>
      <c r="L6" s="52">
        <v>25</v>
      </c>
      <c r="M6" s="52">
        <v>11</v>
      </c>
      <c r="N6" s="52">
        <v>163</v>
      </c>
      <c r="O6" s="52">
        <v>162</v>
      </c>
      <c r="P6" s="52">
        <v>144</v>
      </c>
      <c r="Q6" s="52">
        <v>157</v>
      </c>
      <c r="R6" s="52">
        <v>13</v>
      </c>
      <c r="S6" s="52">
        <v>36</v>
      </c>
      <c r="T6" s="52">
        <v>78</v>
      </c>
      <c r="U6" s="52">
        <v>94</v>
      </c>
      <c r="V6" s="52">
        <v>143</v>
      </c>
      <c r="W6" s="52">
        <v>97</v>
      </c>
      <c r="X6" s="52">
        <v>68</v>
      </c>
      <c r="Y6" s="52">
        <v>43</v>
      </c>
      <c r="Z6" s="52">
        <v>104</v>
      </c>
      <c r="AA6" s="52">
        <v>155</v>
      </c>
      <c r="AB6" s="52">
        <v>113</v>
      </c>
      <c r="AC6" s="52">
        <v>42</v>
      </c>
      <c r="AD6" s="52">
        <v>156</v>
      </c>
      <c r="AE6" s="52">
        <v>128</v>
      </c>
      <c r="AF6" s="52">
        <v>126</v>
      </c>
      <c r="AG6" s="52">
        <v>18</v>
      </c>
      <c r="AH6" s="52">
        <v>32</v>
      </c>
      <c r="AI6" s="52">
        <v>31</v>
      </c>
      <c r="AJ6" s="52">
        <v>176</v>
      </c>
      <c r="AK6" s="52">
        <v>27</v>
      </c>
      <c r="AL6" s="52">
        <v>81</v>
      </c>
      <c r="AM6" s="52">
        <v>134</v>
      </c>
      <c r="AN6" s="52">
        <v>50</v>
      </c>
      <c r="AO6" s="52">
        <v>115</v>
      </c>
      <c r="AP6" s="52">
        <v>179</v>
      </c>
      <c r="AQ6" s="52">
        <v>70</v>
      </c>
      <c r="AR6" s="52">
        <v>6</v>
      </c>
      <c r="AS6" s="52">
        <v>86</v>
      </c>
      <c r="AT6" s="52">
        <v>63</v>
      </c>
      <c r="AU6" s="52">
        <v>171</v>
      </c>
      <c r="AV6" s="52">
        <v>4</v>
      </c>
      <c r="AW6" s="52">
        <v>172</v>
      </c>
      <c r="AX6" s="52">
        <v>159</v>
      </c>
      <c r="AY6" s="52">
        <v>58</v>
      </c>
      <c r="AZ6" s="52">
        <v>119</v>
      </c>
      <c r="BA6" s="52">
        <v>109</v>
      </c>
      <c r="BB6" s="52">
        <v>180</v>
      </c>
      <c r="BC6" s="52">
        <v>34</v>
      </c>
      <c r="BD6" s="52">
        <v>14</v>
      </c>
      <c r="BE6" s="52">
        <v>41</v>
      </c>
      <c r="BF6" s="52">
        <v>142</v>
      </c>
      <c r="BG6" s="52">
        <v>80</v>
      </c>
      <c r="BH6" s="52">
        <v>1</v>
      </c>
      <c r="BI6" s="52">
        <v>45</v>
      </c>
      <c r="BJ6" s="52">
        <v>100</v>
      </c>
      <c r="BK6" s="52">
        <v>145</v>
      </c>
      <c r="BL6" s="52">
        <v>64</v>
      </c>
      <c r="BM6" s="52">
        <v>26</v>
      </c>
      <c r="BN6" s="52">
        <v>89</v>
      </c>
      <c r="BO6" s="52">
        <v>121</v>
      </c>
      <c r="BP6" s="52">
        <v>108</v>
      </c>
      <c r="BQ6" s="52">
        <v>168</v>
      </c>
      <c r="BR6" s="52">
        <v>79</v>
      </c>
      <c r="BS6" s="52">
        <v>57</v>
      </c>
      <c r="BT6" s="52">
        <v>53</v>
      </c>
      <c r="BU6" s="52">
        <v>137</v>
      </c>
      <c r="BV6" s="52">
        <v>69</v>
      </c>
      <c r="BW6" s="52">
        <v>67</v>
      </c>
      <c r="BX6" s="52">
        <v>133</v>
      </c>
      <c r="BY6" s="52">
        <v>130</v>
      </c>
      <c r="BZ6" s="52">
        <v>158</v>
      </c>
      <c r="CA6" s="52">
        <v>169</v>
      </c>
      <c r="CB6" s="52">
        <v>9</v>
      </c>
      <c r="CC6" s="52">
        <v>19</v>
      </c>
      <c r="CD6" s="52">
        <v>101</v>
      </c>
      <c r="CE6" s="52">
        <v>77</v>
      </c>
      <c r="CF6" s="52">
        <v>10</v>
      </c>
      <c r="CG6" s="52">
        <v>72</v>
      </c>
      <c r="CH6" s="52">
        <v>135</v>
      </c>
      <c r="CI6" s="52">
        <v>160</v>
      </c>
      <c r="CJ6" s="52">
        <v>95</v>
      </c>
      <c r="CK6" s="52">
        <v>85</v>
      </c>
      <c r="CL6" s="52">
        <v>90</v>
      </c>
      <c r="CM6" s="52">
        <v>103</v>
      </c>
      <c r="CN6" s="52">
        <v>173</v>
      </c>
      <c r="CO6" s="52">
        <v>73</v>
      </c>
      <c r="CP6" s="52">
        <v>24</v>
      </c>
      <c r="CQ6" s="52">
        <v>98</v>
      </c>
      <c r="CR6" s="52">
        <v>93</v>
      </c>
      <c r="CS6" s="52">
        <v>164</v>
      </c>
      <c r="CT6" s="52">
        <v>28</v>
      </c>
      <c r="CU6" s="52">
        <v>35</v>
      </c>
      <c r="CV6" s="52">
        <v>15</v>
      </c>
      <c r="CW6" s="52">
        <v>118</v>
      </c>
      <c r="CX6" s="52">
        <v>56</v>
      </c>
      <c r="CY6" s="52">
        <v>146</v>
      </c>
      <c r="CZ6" s="52">
        <v>66</v>
      </c>
      <c r="DA6" s="52">
        <v>112</v>
      </c>
      <c r="DB6" s="52">
        <v>122</v>
      </c>
      <c r="DC6" s="52">
        <v>46</v>
      </c>
      <c r="DD6" s="52">
        <v>131</v>
      </c>
      <c r="DE6" s="52">
        <v>61</v>
      </c>
      <c r="DF6" s="52">
        <v>48</v>
      </c>
      <c r="DG6" s="52">
        <v>149</v>
      </c>
      <c r="DH6" s="52">
        <v>76</v>
      </c>
      <c r="DI6" s="52">
        <v>60</v>
      </c>
      <c r="DJ6" s="52">
        <v>106</v>
      </c>
      <c r="DK6" s="52">
        <v>87</v>
      </c>
      <c r="DL6" s="52">
        <v>17</v>
      </c>
      <c r="DM6" s="52">
        <v>105</v>
      </c>
      <c r="DN6" s="52">
        <v>75</v>
      </c>
      <c r="DO6" s="52">
        <v>52</v>
      </c>
      <c r="DP6" s="52">
        <v>116</v>
      </c>
      <c r="DQ6" s="52">
        <v>3</v>
      </c>
      <c r="DR6" s="52">
        <v>5</v>
      </c>
      <c r="DS6" s="52">
        <v>30</v>
      </c>
      <c r="DT6" s="52">
        <v>125</v>
      </c>
      <c r="DU6" s="52">
        <v>102</v>
      </c>
      <c r="DV6" s="52">
        <v>166</v>
      </c>
      <c r="DW6" s="52">
        <v>147</v>
      </c>
      <c r="DX6" s="52">
        <v>132</v>
      </c>
      <c r="DY6" s="52">
        <v>91</v>
      </c>
      <c r="DZ6" s="52">
        <v>55</v>
      </c>
      <c r="EA6" s="52">
        <v>111</v>
      </c>
      <c r="EB6" s="52">
        <v>2</v>
      </c>
      <c r="EC6" s="52">
        <v>84</v>
      </c>
      <c r="ED6" s="52">
        <v>138</v>
      </c>
      <c r="EE6" s="52">
        <v>47</v>
      </c>
      <c r="EF6" s="52">
        <v>23</v>
      </c>
      <c r="EG6" s="52">
        <v>117</v>
      </c>
      <c r="EH6" s="52">
        <v>152</v>
      </c>
      <c r="EI6" s="52">
        <v>110</v>
      </c>
      <c r="EJ6" s="52">
        <v>62</v>
      </c>
      <c r="EK6" s="52">
        <v>21</v>
      </c>
      <c r="EL6" s="52">
        <v>49</v>
      </c>
      <c r="EM6" s="52">
        <v>38</v>
      </c>
      <c r="EN6" s="52">
        <v>148</v>
      </c>
      <c r="EO6" s="52">
        <v>161</v>
      </c>
      <c r="EP6" s="52">
        <v>29</v>
      </c>
      <c r="EQ6" s="52">
        <v>65</v>
      </c>
      <c r="ER6" s="52">
        <v>59</v>
      </c>
      <c r="ES6" s="52">
        <v>92</v>
      </c>
      <c r="ET6" s="52">
        <v>83</v>
      </c>
      <c r="EU6" s="52">
        <v>154</v>
      </c>
      <c r="EV6" s="52">
        <v>12</v>
      </c>
      <c r="EW6" s="52">
        <v>40</v>
      </c>
      <c r="EX6" s="52">
        <v>167</v>
      </c>
      <c r="EY6" s="52">
        <v>174</v>
      </c>
      <c r="EZ6" s="52">
        <v>140</v>
      </c>
      <c r="FA6" s="52">
        <v>141</v>
      </c>
      <c r="FB6" s="52">
        <v>8</v>
      </c>
      <c r="FC6" s="52">
        <v>7</v>
      </c>
      <c r="FD6" s="52">
        <v>22</v>
      </c>
      <c r="FE6" s="52">
        <v>153</v>
      </c>
      <c r="FF6" s="52">
        <v>177</v>
      </c>
      <c r="FG6" s="52">
        <v>150</v>
      </c>
      <c r="FH6" s="52">
        <v>51</v>
      </c>
      <c r="FI6" s="52">
        <v>71</v>
      </c>
      <c r="FJ6" s="52">
        <v>127</v>
      </c>
      <c r="FK6" s="52">
        <v>136</v>
      </c>
      <c r="FL6" s="52">
        <v>99</v>
      </c>
      <c r="FM6" s="52">
        <v>88</v>
      </c>
      <c r="FN6" s="52">
        <v>37</v>
      </c>
      <c r="FO6" s="52">
        <v>44</v>
      </c>
      <c r="FP6" s="52">
        <v>96</v>
      </c>
      <c r="FQ6" s="52">
        <v>178</v>
      </c>
      <c r="FR6" s="52">
        <v>151</v>
      </c>
      <c r="FS6" s="52">
        <v>107</v>
      </c>
      <c r="FT6" s="52">
        <v>20</v>
      </c>
      <c r="FU6" s="52">
        <v>139</v>
      </c>
      <c r="FV6" s="52">
        <v>175</v>
      </c>
      <c r="FW6" s="52">
        <v>170</v>
      </c>
      <c r="FX6" s="52">
        <v>114</v>
      </c>
      <c r="FY6" s="52">
        <v>124</v>
      </c>
      <c r="FZ6" s="53">
        <v>16290</v>
      </c>
    </row>
    <row r="7" spans="1:182" x14ac:dyDescent="0.2">
      <c r="A7" s="50">
        <v>2017</v>
      </c>
      <c r="B7" s="51">
        <v>120</v>
      </c>
      <c r="C7" s="52">
        <v>31</v>
      </c>
      <c r="D7" s="52">
        <v>76</v>
      </c>
      <c r="E7" s="52">
        <v>134</v>
      </c>
      <c r="F7" s="52">
        <v>16</v>
      </c>
      <c r="G7" s="52">
        <v>35</v>
      </c>
      <c r="H7" s="52">
        <v>125</v>
      </c>
      <c r="I7" s="52">
        <v>168</v>
      </c>
      <c r="J7" s="52">
        <v>50</v>
      </c>
      <c r="K7" s="52">
        <v>79</v>
      </c>
      <c r="L7" s="52">
        <v>19</v>
      </c>
      <c r="M7" s="52">
        <v>11</v>
      </c>
      <c r="N7" s="52">
        <v>162</v>
      </c>
      <c r="O7" s="52">
        <v>164</v>
      </c>
      <c r="P7" s="52">
        <v>146</v>
      </c>
      <c r="Q7" s="52">
        <v>153</v>
      </c>
      <c r="R7" s="52">
        <v>9</v>
      </c>
      <c r="S7" s="52">
        <v>41</v>
      </c>
      <c r="T7" s="52">
        <v>78</v>
      </c>
      <c r="U7" s="52">
        <v>84</v>
      </c>
      <c r="V7" s="52">
        <v>131</v>
      </c>
      <c r="W7" s="52">
        <v>107</v>
      </c>
      <c r="X7" s="52">
        <v>65</v>
      </c>
      <c r="Y7" s="52">
        <v>48</v>
      </c>
      <c r="Z7" s="52">
        <v>103</v>
      </c>
      <c r="AA7" s="52">
        <v>156</v>
      </c>
      <c r="AB7" s="52">
        <v>109</v>
      </c>
      <c r="AC7" s="52">
        <v>42</v>
      </c>
      <c r="AD7" s="52">
        <v>160</v>
      </c>
      <c r="AE7" s="52">
        <v>132</v>
      </c>
      <c r="AF7" s="52">
        <v>130</v>
      </c>
      <c r="AG7" s="52">
        <v>22</v>
      </c>
      <c r="AH7" s="52">
        <v>27</v>
      </c>
      <c r="AI7" s="52">
        <v>33</v>
      </c>
      <c r="AJ7" s="52">
        <v>176</v>
      </c>
      <c r="AK7" s="52">
        <v>30</v>
      </c>
      <c r="AL7" s="52">
        <v>75</v>
      </c>
      <c r="AM7" s="52">
        <v>129</v>
      </c>
      <c r="AN7" s="52">
        <v>44</v>
      </c>
      <c r="AO7" s="52">
        <v>115</v>
      </c>
      <c r="AP7" s="52">
        <v>180</v>
      </c>
      <c r="AQ7" s="52">
        <v>63</v>
      </c>
      <c r="AR7" s="52">
        <v>6</v>
      </c>
      <c r="AS7" s="52">
        <v>81</v>
      </c>
      <c r="AT7" s="52">
        <v>74</v>
      </c>
      <c r="AU7" s="52">
        <v>173</v>
      </c>
      <c r="AV7" s="52">
        <v>4</v>
      </c>
      <c r="AW7" s="52">
        <v>172</v>
      </c>
      <c r="AX7" s="52">
        <v>161</v>
      </c>
      <c r="AY7" s="52">
        <v>62</v>
      </c>
      <c r="AZ7" s="52">
        <v>119</v>
      </c>
      <c r="BA7" s="52">
        <v>105</v>
      </c>
      <c r="BB7" s="52">
        <v>179</v>
      </c>
      <c r="BC7" s="52">
        <v>29</v>
      </c>
      <c r="BD7" s="52">
        <v>12</v>
      </c>
      <c r="BE7" s="52">
        <v>43</v>
      </c>
      <c r="BF7" s="52">
        <v>150</v>
      </c>
      <c r="BG7" s="52">
        <v>67</v>
      </c>
      <c r="BH7" s="52">
        <v>3</v>
      </c>
      <c r="BI7" s="52">
        <v>39</v>
      </c>
      <c r="BJ7" s="52">
        <v>108</v>
      </c>
      <c r="BK7" s="52">
        <v>143</v>
      </c>
      <c r="BL7" s="52">
        <v>64</v>
      </c>
      <c r="BM7" s="52">
        <v>26</v>
      </c>
      <c r="BN7" s="52">
        <v>88</v>
      </c>
      <c r="BO7" s="52">
        <v>118</v>
      </c>
      <c r="BP7" s="52">
        <v>101</v>
      </c>
      <c r="BQ7" s="52">
        <v>171</v>
      </c>
      <c r="BR7" s="52">
        <v>77</v>
      </c>
      <c r="BS7" s="52">
        <v>60</v>
      </c>
      <c r="BT7" s="52">
        <v>53</v>
      </c>
      <c r="BU7" s="52">
        <v>140</v>
      </c>
      <c r="BV7" s="52">
        <v>73</v>
      </c>
      <c r="BW7" s="52">
        <v>71</v>
      </c>
      <c r="BX7" s="52">
        <v>136</v>
      </c>
      <c r="BY7" s="52">
        <v>124</v>
      </c>
      <c r="BZ7" s="52">
        <v>158</v>
      </c>
      <c r="CA7" s="52">
        <v>165</v>
      </c>
      <c r="CB7" s="52">
        <v>14</v>
      </c>
      <c r="CC7" s="52">
        <v>10</v>
      </c>
      <c r="CD7" s="52">
        <v>91</v>
      </c>
      <c r="CE7" s="52">
        <v>52</v>
      </c>
      <c r="CF7" s="52">
        <v>8</v>
      </c>
      <c r="CG7" s="52">
        <v>72</v>
      </c>
      <c r="CH7" s="52">
        <v>138</v>
      </c>
      <c r="CI7" s="52">
        <v>157</v>
      </c>
      <c r="CJ7" s="52">
        <v>95</v>
      </c>
      <c r="CK7" s="52">
        <v>89</v>
      </c>
      <c r="CL7" s="52">
        <v>82</v>
      </c>
      <c r="CM7" s="52">
        <v>104</v>
      </c>
      <c r="CN7" s="52">
        <v>170</v>
      </c>
      <c r="CO7" s="52">
        <v>68</v>
      </c>
      <c r="CP7" s="52">
        <v>28</v>
      </c>
      <c r="CQ7" s="52">
        <v>99</v>
      </c>
      <c r="CR7" s="52">
        <v>94</v>
      </c>
      <c r="CS7" s="52">
        <v>163</v>
      </c>
      <c r="CT7" s="52">
        <v>32</v>
      </c>
      <c r="CU7" s="52">
        <v>36</v>
      </c>
      <c r="CV7" s="52">
        <v>15</v>
      </c>
      <c r="CW7" s="52">
        <v>111</v>
      </c>
      <c r="CX7" s="52">
        <v>57</v>
      </c>
      <c r="CY7" s="52">
        <v>144</v>
      </c>
      <c r="CZ7" s="52">
        <v>70</v>
      </c>
      <c r="DA7" s="52">
        <v>117</v>
      </c>
      <c r="DB7" s="52">
        <v>116</v>
      </c>
      <c r="DC7" s="52">
        <v>47</v>
      </c>
      <c r="DD7" s="52">
        <v>133</v>
      </c>
      <c r="DE7" s="52">
        <v>56</v>
      </c>
      <c r="DF7" s="52">
        <v>55</v>
      </c>
      <c r="DG7" s="52">
        <v>147</v>
      </c>
      <c r="DH7" s="52">
        <v>80</v>
      </c>
      <c r="DI7" s="52">
        <v>69</v>
      </c>
      <c r="DJ7" s="52">
        <v>106</v>
      </c>
      <c r="DK7" s="52">
        <v>93</v>
      </c>
      <c r="DL7" s="52">
        <v>24</v>
      </c>
      <c r="DM7" s="52">
        <v>100</v>
      </c>
      <c r="DN7" s="52">
        <v>92</v>
      </c>
      <c r="DO7" s="52">
        <v>61</v>
      </c>
      <c r="DP7" s="52">
        <v>122</v>
      </c>
      <c r="DQ7" s="52">
        <v>1</v>
      </c>
      <c r="DR7" s="52">
        <v>13</v>
      </c>
      <c r="DS7" s="52">
        <v>38</v>
      </c>
      <c r="DT7" s="52">
        <v>126</v>
      </c>
      <c r="DU7" s="52">
        <v>112</v>
      </c>
      <c r="DV7" s="52">
        <v>169</v>
      </c>
      <c r="DW7" s="52">
        <v>139</v>
      </c>
      <c r="DX7" s="52">
        <v>135</v>
      </c>
      <c r="DY7" s="52">
        <v>96</v>
      </c>
      <c r="DZ7" s="52">
        <v>51</v>
      </c>
      <c r="EA7" s="52">
        <v>110</v>
      </c>
      <c r="EB7" s="52">
        <v>5</v>
      </c>
      <c r="EC7" s="52">
        <v>90</v>
      </c>
      <c r="ED7" s="52">
        <v>127</v>
      </c>
      <c r="EE7" s="52">
        <v>54</v>
      </c>
      <c r="EF7" s="52">
        <v>18</v>
      </c>
      <c r="EG7" s="52">
        <v>123</v>
      </c>
      <c r="EH7" s="52">
        <v>154</v>
      </c>
      <c r="EI7" s="52">
        <v>113</v>
      </c>
      <c r="EJ7" s="52">
        <v>59</v>
      </c>
      <c r="EK7" s="52">
        <v>23</v>
      </c>
      <c r="EL7" s="52">
        <v>46</v>
      </c>
      <c r="EM7" s="52">
        <v>40</v>
      </c>
      <c r="EN7" s="52">
        <v>148</v>
      </c>
      <c r="EO7" s="52">
        <v>159</v>
      </c>
      <c r="EP7" s="52">
        <v>21</v>
      </c>
      <c r="EQ7" s="52">
        <v>58</v>
      </c>
      <c r="ER7" s="52">
        <v>66</v>
      </c>
      <c r="ES7" s="52">
        <v>87</v>
      </c>
      <c r="ET7" s="52">
        <v>85</v>
      </c>
      <c r="EU7" s="52">
        <v>151</v>
      </c>
      <c r="EV7" s="52">
        <v>17</v>
      </c>
      <c r="EW7" s="52">
        <v>37</v>
      </c>
      <c r="EX7" s="52">
        <v>167</v>
      </c>
      <c r="EY7" s="52">
        <v>174</v>
      </c>
      <c r="EZ7" s="52">
        <v>145</v>
      </c>
      <c r="FA7" s="52">
        <v>141</v>
      </c>
      <c r="FB7" s="52">
        <v>2</v>
      </c>
      <c r="FC7" s="52">
        <v>7</v>
      </c>
      <c r="FD7" s="52">
        <v>20</v>
      </c>
      <c r="FE7" s="52">
        <v>152</v>
      </c>
      <c r="FF7" s="52">
        <v>177</v>
      </c>
      <c r="FG7" s="52">
        <v>149</v>
      </c>
      <c r="FH7" s="52">
        <v>45</v>
      </c>
      <c r="FI7" s="52">
        <v>83</v>
      </c>
      <c r="FJ7" s="52">
        <v>121</v>
      </c>
      <c r="FK7" s="52">
        <v>142</v>
      </c>
      <c r="FL7" s="52">
        <v>98</v>
      </c>
      <c r="FM7" s="52">
        <v>86</v>
      </c>
      <c r="FN7" s="52">
        <v>49</v>
      </c>
      <c r="FO7" s="52">
        <v>34</v>
      </c>
      <c r="FP7" s="52">
        <v>97</v>
      </c>
      <c r="FQ7" s="52">
        <v>178</v>
      </c>
      <c r="FR7" s="52">
        <v>155</v>
      </c>
      <c r="FS7" s="52">
        <v>102</v>
      </c>
      <c r="FT7" s="52">
        <v>25</v>
      </c>
      <c r="FU7" s="52">
        <v>137</v>
      </c>
      <c r="FV7" s="52">
        <v>175</v>
      </c>
      <c r="FW7" s="52">
        <v>166</v>
      </c>
      <c r="FX7" s="52">
        <v>114</v>
      </c>
      <c r="FY7" s="52">
        <v>128</v>
      </c>
      <c r="FZ7" s="53">
        <v>16290</v>
      </c>
    </row>
    <row r="8" spans="1:182" x14ac:dyDescent="0.2">
      <c r="A8" s="50">
        <v>2018</v>
      </c>
      <c r="B8" s="51">
        <v>118</v>
      </c>
      <c r="C8" s="52">
        <v>28</v>
      </c>
      <c r="D8" s="52">
        <v>75</v>
      </c>
      <c r="E8" s="52">
        <v>136</v>
      </c>
      <c r="F8" s="52">
        <v>15</v>
      </c>
      <c r="G8" s="52">
        <v>37</v>
      </c>
      <c r="H8" s="52">
        <v>121</v>
      </c>
      <c r="I8" s="52">
        <v>169</v>
      </c>
      <c r="J8" s="52">
        <v>52</v>
      </c>
      <c r="K8" s="52">
        <v>80</v>
      </c>
      <c r="L8" s="52">
        <v>19</v>
      </c>
      <c r="M8" s="52">
        <v>11</v>
      </c>
      <c r="N8" s="52">
        <v>163</v>
      </c>
      <c r="O8" s="52">
        <v>166</v>
      </c>
      <c r="P8" s="52">
        <v>146</v>
      </c>
      <c r="Q8" s="52">
        <v>155</v>
      </c>
      <c r="R8" s="52">
        <v>7</v>
      </c>
      <c r="S8" s="52">
        <v>47</v>
      </c>
      <c r="T8" s="52">
        <v>84</v>
      </c>
      <c r="U8" s="52">
        <v>94</v>
      </c>
      <c r="V8" s="52">
        <v>137</v>
      </c>
      <c r="W8" s="52">
        <v>110</v>
      </c>
      <c r="X8" s="52">
        <v>62</v>
      </c>
      <c r="Y8" s="52">
        <v>48</v>
      </c>
      <c r="Z8" s="52">
        <v>102</v>
      </c>
      <c r="AA8" s="52">
        <v>153</v>
      </c>
      <c r="AB8" s="52">
        <v>111</v>
      </c>
      <c r="AC8" s="52">
        <v>41</v>
      </c>
      <c r="AD8" s="52">
        <v>159</v>
      </c>
      <c r="AE8" s="52">
        <v>142</v>
      </c>
      <c r="AF8" s="52">
        <v>129</v>
      </c>
      <c r="AG8" s="52">
        <v>18</v>
      </c>
      <c r="AH8" s="52">
        <v>29</v>
      </c>
      <c r="AI8" s="52">
        <v>38</v>
      </c>
      <c r="AJ8" s="52">
        <v>176</v>
      </c>
      <c r="AK8" s="52">
        <v>25</v>
      </c>
      <c r="AL8" s="52">
        <v>77</v>
      </c>
      <c r="AM8" s="52">
        <v>130</v>
      </c>
      <c r="AN8" s="52">
        <v>49</v>
      </c>
      <c r="AO8" s="52">
        <v>114</v>
      </c>
      <c r="AP8" s="52">
        <v>180</v>
      </c>
      <c r="AQ8" s="52">
        <v>43</v>
      </c>
      <c r="AR8" s="52">
        <v>10</v>
      </c>
      <c r="AS8" s="52">
        <v>82</v>
      </c>
      <c r="AT8" s="52">
        <v>69</v>
      </c>
      <c r="AU8" s="52">
        <v>172</v>
      </c>
      <c r="AV8" s="52">
        <v>9</v>
      </c>
      <c r="AW8" s="52">
        <v>173</v>
      </c>
      <c r="AX8" s="52">
        <v>161</v>
      </c>
      <c r="AY8" s="52">
        <v>66</v>
      </c>
      <c r="AZ8" s="52">
        <v>128</v>
      </c>
      <c r="BA8" s="52">
        <v>92</v>
      </c>
      <c r="BB8" s="52">
        <v>179</v>
      </c>
      <c r="BC8" s="52">
        <v>31</v>
      </c>
      <c r="BD8" s="52">
        <v>12</v>
      </c>
      <c r="BE8" s="52">
        <v>45</v>
      </c>
      <c r="BF8" s="52">
        <v>150</v>
      </c>
      <c r="BG8" s="52">
        <v>57</v>
      </c>
      <c r="BH8" s="52">
        <v>4</v>
      </c>
      <c r="BI8" s="52">
        <v>33</v>
      </c>
      <c r="BJ8" s="52">
        <v>108</v>
      </c>
      <c r="BK8" s="52">
        <v>122</v>
      </c>
      <c r="BL8" s="52">
        <v>61</v>
      </c>
      <c r="BM8" s="52">
        <v>23</v>
      </c>
      <c r="BN8" s="52">
        <v>74</v>
      </c>
      <c r="BO8" s="52">
        <v>116</v>
      </c>
      <c r="BP8" s="52">
        <v>104</v>
      </c>
      <c r="BQ8" s="52">
        <v>171</v>
      </c>
      <c r="BR8" s="52">
        <v>83</v>
      </c>
      <c r="BS8" s="52">
        <v>55</v>
      </c>
      <c r="BT8" s="52">
        <v>60</v>
      </c>
      <c r="BU8" s="52">
        <v>141</v>
      </c>
      <c r="BV8" s="52">
        <v>70</v>
      </c>
      <c r="BW8" s="52">
        <v>73</v>
      </c>
      <c r="BX8" s="52">
        <v>138</v>
      </c>
      <c r="BY8" s="52">
        <v>124</v>
      </c>
      <c r="BZ8" s="52">
        <v>160</v>
      </c>
      <c r="CA8" s="52">
        <v>164</v>
      </c>
      <c r="CB8" s="52">
        <v>16</v>
      </c>
      <c r="CC8" s="52">
        <v>13</v>
      </c>
      <c r="CD8" s="52">
        <v>87</v>
      </c>
      <c r="CE8" s="52">
        <v>46</v>
      </c>
      <c r="CF8" s="52">
        <v>6</v>
      </c>
      <c r="CG8" s="52">
        <v>67</v>
      </c>
      <c r="CH8" s="52">
        <v>132</v>
      </c>
      <c r="CI8" s="52">
        <v>158</v>
      </c>
      <c r="CJ8" s="52">
        <v>96</v>
      </c>
      <c r="CK8" s="52">
        <v>98</v>
      </c>
      <c r="CL8" s="52">
        <v>78</v>
      </c>
      <c r="CM8" s="52">
        <v>105</v>
      </c>
      <c r="CN8" s="52">
        <v>170</v>
      </c>
      <c r="CO8" s="52">
        <v>68</v>
      </c>
      <c r="CP8" s="52">
        <v>24</v>
      </c>
      <c r="CQ8" s="52">
        <v>100</v>
      </c>
      <c r="CR8" s="52">
        <v>89</v>
      </c>
      <c r="CS8" s="52">
        <v>162</v>
      </c>
      <c r="CT8" s="52">
        <v>30</v>
      </c>
      <c r="CU8" s="52">
        <v>36</v>
      </c>
      <c r="CV8" s="52">
        <v>17</v>
      </c>
      <c r="CW8" s="52">
        <v>109</v>
      </c>
      <c r="CX8" s="52">
        <v>54</v>
      </c>
      <c r="CY8" s="52">
        <v>145</v>
      </c>
      <c r="CZ8" s="52">
        <v>64</v>
      </c>
      <c r="DA8" s="52">
        <v>120</v>
      </c>
      <c r="DB8" s="52">
        <v>115</v>
      </c>
      <c r="DC8" s="52">
        <v>65</v>
      </c>
      <c r="DD8" s="52">
        <v>135</v>
      </c>
      <c r="DE8" s="52">
        <v>56</v>
      </c>
      <c r="DF8" s="52">
        <v>72</v>
      </c>
      <c r="DG8" s="52">
        <v>147</v>
      </c>
      <c r="DH8" s="52">
        <v>81</v>
      </c>
      <c r="DI8" s="52">
        <v>71</v>
      </c>
      <c r="DJ8" s="52">
        <v>103</v>
      </c>
      <c r="DK8" s="52">
        <v>99</v>
      </c>
      <c r="DL8" s="52">
        <v>26</v>
      </c>
      <c r="DM8" s="52">
        <v>106</v>
      </c>
      <c r="DN8" s="52">
        <v>90</v>
      </c>
      <c r="DO8" s="52">
        <v>63</v>
      </c>
      <c r="DP8" s="52">
        <v>119</v>
      </c>
      <c r="DQ8" s="52">
        <v>1</v>
      </c>
      <c r="DR8" s="52">
        <v>8</v>
      </c>
      <c r="DS8" s="52">
        <v>35</v>
      </c>
      <c r="DT8" s="52">
        <v>127</v>
      </c>
      <c r="DU8" s="52">
        <v>117</v>
      </c>
      <c r="DV8" s="52">
        <v>165</v>
      </c>
      <c r="DW8" s="52">
        <v>139</v>
      </c>
      <c r="DX8" s="52">
        <v>134</v>
      </c>
      <c r="DY8" s="52">
        <v>91</v>
      </c>
      <c r="DZ8" s="52">
        <v>53</v>
      </c>
      <c r="EA8" s="52">
        <v>107</v>
      </c>
      <c r="EB8" s="52">
        <v>3</v>
      </c>
      <c r="EC8" s="52">
        <v>88</v>
      </c>
      <c r="ED8" s="52">
        <v>133</v>
      </c>
      <c r="EE8" s="52">
        <v>58</v>
      </c>
      <c r="EF8" s="52">
        <v>14</v>
      </c>
      <c r="EG8" s="52">
        <v>125</v>
      </c>
      <c r="EH8" s="52">
        <v>154</v>
      </c>
      <c r="EI8" s="52">
        <v>112</v>
      </c>
      <c r="EJ8" s="52">
        <v>59</v>
      </c>
      <c r="EK8" s="52">
        <v>34</v>
      </c>
      <c r="EL8" s="52">
        <v>44</v>
      </c>
      <c r="EM8" s="52">
        <v>40</v>
      </c>
      <c r="EN8" s="52">
        <v>148</v>
      </c>
      <c r="EO8" s="52">
        <v>156</v>
      </c>
      <c r="EP8" s="52">
        <v>22</v>
      </c>
      <c r="EQ8" s="52">
        <v>50</v>
      </c>
      <c r="ER8" s="52">
        <v>76</v>
      </c>
      <c r="ES8" s="52">
        <v>85</v>
      </c>
      <c r="ET8" s="52">
        <v>79</v>
      </c>
      <c r="EU8" s="52">
        <v>151</v>
      </c>
      <c r="EV8" s="52">
        <v>27</v>
      </c>
      <c r="EW8" s="52">
        <v>32</v>
      </c>
      <c r="EX8" s="52">
        <v>168</v>
      </c>
      <c r="EY8" s="52">
        <v>174</v>
      </c>
      <c r="EZ8" s="52">
        <v>144</v>
      </c>
      <c r="FA8" s="52">
        <v>131</v>
      </c>
      <c r="FB8" s="52">
        <v>2</v>
      </c>
      <c r="FC8" s="52">
        <v>5</v>
      </c>
      <c r="FD8" s="52">
        <v>21</v>
      </c>
      <c r="FE8" s="52">
        <v>152</v>
      </c>
      <c r="FF8" s="52">
        <v>177</v>
      </c>
      <c r="FG8" s="52">
        <v>149</v>
      </c>
      <c r="FH8" s="52">
        <v>42</v>
      </c>
      <c r="FI8" s="52">
        <v>93</v>
      </c>
      <c r="FJ8" s="52">
        <v>123</v>
      </c>
      <c r="FK8" s="52">
        <v>140</v>
      </c>
      <c r="FL8" s="52">
        <v>95</v>
      </c>
      <c r="FM8" s="52">
        <v>86</v>
      </c>
      <c r="FN8" s="52">
        <v>51</v>
      </c>
      <c r="FO8" s="52">
        <v>39</v>
      </c>
      <c r="FP8" s="52">
        <v>97</v>
      </c>
      <c r="FQ8" s="52">
        <v>178</v>
      </c>
      <c r="FR8" s="52">
        <v>157</v>
      </c>
      <c r="FS8" s="52">
        <v>101</v>
      </c>
      <c r="FT8" s="52">
        <v>20</v>
      </c>
      <c r="FU8" s="52">
        <v>143</v>
      </c>
      <c r="FV8" s="52">
        <v>175</v>
      </c>
      <c r="FW8" s="52">
        <v>167</v>
      </c>
      <c r="FX8" s="52">
        <v>113</v>
      </c>
      <c r="FY8" s="52">
        <v>126</v>
      </c>
      <c r="FZ8" s="53">
        <v>16290</v>
      </c>
    </row>
    <row r="9" spans="1:182" x14ac:dyDescent="0.2">
      <c r="A9" s="50">
        <v>2019</v>
      </c>
      <c r="B9" s="51">
        <v>121</v>
      </c>
      <c r="C9" s="52">
        <v>31</v>
      </c>
      <c r="D9" s="52">
        <v>82</v>
      </c>
      <c r="E9" s="52">
        <v>141</v>
      </c>
      <c r="F9" s="52">
        <v>13</v>
      </c>
      <c r="G9" s="52">
        <v>37</v>
      </c>
      <c r="H9" s="52">
        <v>109</v>
      </c>
      <c r="I9" s="52">
        <v>172</v>
      </c>
      <c r="J9" s="52">
        <v>57</v>
      </c>
      <c r="K9" s="52">
        <v>61</v>
      </c>
      <c r="L9" s="52">
        <v>21</v>
      </c>
      <c r="M9" s="52">
        <v>16</v>
      </c>
      <c r="N9" s="52">
        <v>166</v>
      </c>
      <c r="O9" s="52">
        <v>167</v>
      </c>
      <c r="P9" s="52">
        <v>150</v>
      </c>
      <c r="Q9" s="52">
        <v>153</v>
      </c>
      <c r="R9" s="52">
        <v>9</v>
      </c>
      <c r="S9" s="52">
        <v>53</v>
      </c>
      <c r="T9" s="52">
        <v>96</v>
      </c>
      <c r="U9" s="52">
        <v>80</v>
      </c>
      <c r="V9" s="52">
        <v>138</v>
      </c>
      <c r="W9" s="52">
        <v>113</v>
      </c>
      <c r="X9" s="52">
        <v>63</v>
      </c>
      <c r="Y9" s="52">
        <v>44</v>
      </c>
      <c r="Z9" s="52">
        <v>105</v>
      </c>
      <c r="AA9" s="52">
        <v>152</v>
      </c>
      <c r="AB9" s="52">
        <v>111</v>
      </c>
      <c r="AC9" s="52">
        <v>36</v>
      </c>
      <c r="AD9" s="52">
        <v>159</v>
      </c>
      <c r="AE9" s="52">
        <v>143</v>
      </c>
      <c r="AF9" s="52">
        <v>131</v>
      </c>
      <c r="AG9" s="52">
        <v>18</v>
      </c>
      <c r="AH9" s="52">
        <v>25</v>
      </c>
      <c r="AI9" s="52">
        <v>46</v>
      </c>
      <c r="AJ9" s="52">
        <v>177</v>
      </c>
      <c r="AK9" s="52">
        <v>28</v>
      </c>
      <c r="AL9" s="52">
        <v>74</v>
      </c>
      <c r="AM9" s="52">
        <v>129</v>
      </c>
      <c r="AN9" s="52">
        <v>56</v>
      </c>
      <c r="AO9" s="52">
        <v>117</v>
      </c>
      <c r="AP9" s="52">
        <v>179</v>
      </c>
      <c r="AQ9" s="52">
        <v>41</v>
      </c>
      <c r="AR9" s="52">
        <v>10</v>
      </c>
      <c r="AS9" s="52">
        <v>71</v>
      </c>
      <c r="AT9" s="52">
        <v>64</v>
      </c>
      <c r="AU9" s="52">
        <v>169</v>
      </c>
      <c r="AV9" s="52">
        <v>5</v>
      </c>
      <c r="AW9" s="52">
        <v>173</v>
      </c>
      <c r="AX9" s="52">
        <v>163</v>
      </c>
      <c r="AY9" s="52">
        <v>81</v>
      </c>
      <c r="AZ9" s="52">
        <v>133</v>
      </c>
      <c r="BA9" s="52">
        <v>97</v>
      </c>
      <c r="BB9" s="52">
        <v>178</v>
      </c>
      <c r="BC9" s="52">
        <v>29</v>
      </c>
      <c r="BD9" s="52">
        <v>11</v>
      </c>
      <c r="BE9" s="52">
        <v>48</v>
      </c>
      <c r="BF9" s="52">
        <v>110</v>
      </c>
      <c r="BG9" s="52">
        <v>52</v>
      </c>
      <c r="BH9" s="52">
        <v>2</v>
      </c>
      <c r="BI9" s="52">
        <v>32</v>
      </c>
      <c r="BJ9" s="52">
        <v>115</v>
      </c>
      <c r="BK9" s="52">
        <v>92</v>
      </c>
      <c r="BL9" s="52">
        <v>60</v>
      </c>
      <c r="BM9" s="52">
        <v>27</v>
      </c>
      <c r="BN9" s="52">
        <v>65</v>
      </c>
      <c r="BO9" s="52">
        <v>116</v>
      </c>
      <c r="BP9" s="52">
        <v>107</v>
      </c>
      <c r="BQ9" s="52">
        <v>165</v>
      </c>
      <c r="BR9" s="52">
        <v>89</v>
      </c>
      <c r="BS9" s="52">
        <v>51</v>
      </c>
      <c r="BT9" s="52">
        <v>62</v>
      </c>
      <c r="BU9" s="52">
        <v>146</v>
      </c>
      <c r="BV9" s="52">
        <v>73</v>
      </c>
      <c r="BW9" s="52">
        <v>87</v>
      </c>
      <c r="BX9" s="52">
        <v>140</v>
      </c>
      <c r="BY9" s="52">
        <v>124</v>
      </c>
      <c r="BZ9" s="52">
        <v>156</v>
      </c>
      <c r="CA9" s="52">
        <v>170</v>
      </c>
      <c r="CB9" s="52">
        <v>15</v>
      </c>
      <c r="CC9" s="52">
        <v>14</v>
      </c>
      <c r="CD9" s="52">
        <v>88</v>
      </c>
      <c r="CE9" s="52">
        <v>43</v>
      </c>
      <c r="CF9" s="52">
        <v>8</v>
      </c>
      <c r="CG9" s="52">
        <v>67</v>
      </c>
      <c r="CH9" s="52">
        <v>130</v>
      </c>
      <c r="CI9" s="52">
        <v>158</v>
      </c>
      <c r="CJ9" s="52">
        <v>100</v>
      </c>
      <c r="CK9" s="52">
        <v>83</v>
      </c>
      <c r="CL9" s="52">
        <v>75</v>
      </c>
      <c r="CM9" s="52">
        <v>108</v>
      </c>
      <c r="CN9" s="52">
        <v>171</v>
      </c>
      <c r="CO9" s="52">
        <v>78</v>
      </c>
      <c r="CP9" s="52">
        <v>24</v>
      </c>
      <c r="CQ9" s="52">
        <v>101</v>
      </c>
      <c r="CR9" s="52">
        <v>93</v>
      </c>
      <c r="CS9" s="52">
        <v>162</v>
      </c>
      <c r="CT9" s="52">
        <v>26</v>
      </c>
      <c r="CU9" s="52">
        <v>30</v>
      </c>
      <c r="CV9" s="52">
        <v>17</v>
      </c>
      <c r="CW9" s="52">
        <v>95</v>
      </c>
      <c r="CX9" s="52">
        <v>54</v>
      </c>
      <c r="CY9" s="52">
        <v>123</v>
      </c>
      <c r="CZ9" s="52">
        <v>68</v>
      </c>
      <c r="DA9" s="52">
        <v>98</v>
      </c>
      <c r="DB9" s="52">
        <v>112</v>
      </c>
      <c r="DC9" s="52">
        <v>77</v>
      </c>
      <c r="DD9" s="52">
        <v>135</v>
      </c>
      <c r="DE9" s="52">
        <v>58</v>
      </c>
      <c r="DF9" s="52">
        <v>94</v>
      </c>
      <c r="DG9" s="52">
        <v>144</v>
      </c>
      <c r="DH9" s="52">
        <v>91</v>
      </c>
      <c r="DI9" s="52">
        <v>70</v>
      </c>
      <c r="DJ9" s="52">
        <v>104</v>
      </c>
      <c r="DK9" s="52">
        <v>103</v>
      </c>
      <c r="DL9" s="52">
        <v>23</v>
      </c>
      <c r="DM9" s="52">
        <v>106</v>
      </c>
      <c r="DN9" s="52">
        <v>114</v>
      </c>
      <c r="DO9" s="52">
        <v>66</v>
      </c>
      <c r="DP9" s="52">
        <v>120</v>
      </c>
      <c r="DQ9" s="52">
        <v>1</v>
      </c>
      <c r="DR9" s="52">
        <v>7</v>
      </c>
      <c r="DS9" s="52">
        <v>50</v>
      </c>
      <c r="DT9" s="52">
        <v>132</v>
      </c>
      <c r="DU9" s="52">
        <v>125</v>
      </c>
      <c r="DV9" s="52">
        <v>160</v>
      </c>
      <c r="DW9" s="52">
        <v>142</v>
      </c>
      <c r="DX9" s="52">
        <v>137</v>
      </c>
      <c r="DY9" s="52">
        <v>79</v>
      </c>
      <c r="DZ9" s="52">
        <v>38</v>
      </c>
      <c r="EA9" s="52">
        <v>99</v>
      </c>
      <c r="EB9" s="52">
        <v>4</v>
      </c>
      <c r="EC9" s="52">
        <v>85</v>
      </c>
      <c r="ED9" s="52">
        <v>134</v>
      </c>
      <c r="EE9" s="52">
        <v>59</v>
      </c>
      <c r="EF9" s="52">
        <v>12</v>
      </c>
      <c r="EG9" s="52">
        <v>128</v>
      </c>
      <c r="EH9" s="52">
        <v>154</v>
      </c>
      <c r="EI9" s="52">
        <v>145</v>
      </c>
      <c r="EJ9" s="52">
        <v>55</v>
      </c>
      <c r="EK9" s="52">
        <v>40</v>
      </c>
      <c r="EL9" s="52">
        <v>47</v>
      </c>
      <c r="EM9" s="52">
        <v>33</v>
      </c>
      <c r="EN9" s="52">
        <v>149</v>
      </c>
      <c r="EO9" s="52">
        <v>155</v>
      </c>
      <c r="EP9" s="52">
        <v>22</v>
      </c>
      <c r="EQ9" s="52">
        <v>49</v>
      </c>
      <c r="ER9" s="52">
        <v>90</v>
      </c>
      <c r="ES9" s="52">
        <v>69</v>
      </c>
      <c r="ET9" s="52">
        <v>86</v>
      </c>
      <c r="EU9" s="52">
        <v>151</v>
      </c>
      <c r="EV9" s="52">
        <v>35</v>
      </c>
      <c r="EW9" s="52">
        <v>34</v>
      </c>
      <c r="EX9" s="52">
        <v>164</v>
      </c>
      <c r="EY9" s="52">
        <v>175</v>
      </c>
      <c r="EZ9" s="52">
        <v>139</v>
      </c>
      <c r="FA9" s="52">
        <v>126</v>
      </c>
      <c r="FB9" s="52">
        <v>3</v>
      </c>
      <c r="FC9" s="52">
        <v>6</v>
      </c>
      <c r="FD9" s="52">
        <v>20</v>
      </c>
      <c r="FE9" s="52">
        <v>147</v>
      </c>
      <c r="FF9" s="52">
        <v>174</v>
      </c>
      <c r="FG9" s="52">
        <v>161</v>
      </c>
      <c r="FH9" s="52">
        <v>42</v>
      </c>
      <c r="FI9" s="52">
        <v>118</v>
      </c>
      <c r="FJ9" s="52">
        <v>122</v>
      </c>
      <c r="FK9" s="52">
        <v>136</v>
      </c>
      <c r="FL9" s="52">
        <v>84</v>
      </c>
      <c r="FM9" s="52">
        <v>76</v>
      </c>
      <c r="FN9" s="52">
        <v>45</v>
      </c>
      <c r="FO9" s="52">
        <v>39</v>
      </c>
      <c r="FP9" s="52">
        <v>72</v>
      </c>
      <c r="FQ9" s="52">
        <v>180</v>
      </c>
      <c r="FR9" s="52">
        <v>157</v>
      </c>
      <c r="FS9" s="52">
        <v>102</v>
      </c>
      <c r="FT9" s="52">
        <v>19</v>
      </c>
      <c r="FU9" s="52">
        <v>148</v>
      </c>
      <c r="FV9" s="52">
        <v>176</v>
      </c>
      <c r="FW9" s="52">
        <v>168</v>
      </c>
      <c r="FX9" s="52">
        <v>119</v>
      </c>
      <c r="FY9" s="52">
        <v>127</v>
      </c>
      <c r="FZ9" s="53">
        <v>16290</v>
      </c>
    </row>
    <row r="10" spans="1:182" x14ac:dyDescent="0.2">
      <c r="A10" s="50">
        <v>2020</v>
      </c>
      <c r="B10" s="51">
        <v>122</v>
      </c>
      <c r="C10" s="52">
        <v>31</v>
      </c>
      <c r="D10" s="52">
        <v>84</v>
      </c>
      <c r="E10" s="52">
        <v>146</v>
      </c>
      <c r="F10" s="52">
        <v>11</v>
      </c>
      <c r="G10" s="52">
        <v>37</v>
      </c>
      <c r="H10" s="52">
        <v>106</v>
      </c>
      <c r="I10" s="52">
        <v>170</v>
      </c>
      <c r="J10" s="52">
        <v>64</v>
      </c>
      <c r="K10" s="52">
        <v>61</v>
      </c>
      <c r="L10" s="52">
        <v>26</v>
      </c>
      <c r="M10" s="52">
        <v>18</v>
      </c>
      <c r="N10" s="52">
        <v>168</v>
      </c>
      <c r="O10" s="52">
        <v>169</v>
      </c>
      <c r="P10" s="52">
        <v>151</v>
      </c>
      <c r="Q10" s="52">
        <v>153</v>
      </c>
      <c r="R10" s="52">
        <v>12</v>
      </c>
      <c r="S10" s="52">
        <v>53</v>
      </c>
      <c r="T10" s="52">
        <v>113</v>
      </c>
      <c r="U10" s="52">
        <v>67</v>
      </c>
      <c r="V10" s="52">
        <v>139</v>
      </c>
      <c r="W10" s="52">
        <v>114</v>
      </c>
      <c r="X10" s="52">
        <v>58</v>
      </c>
      <c r="Y10" s="52">
        <v>39</v>
      </c>
      <c r="Z10" s="52">
        <v>107</v>
      </c>
      <c r="AA10" s="52">
        <v>152</v>
      </c>
      <c r="AB10" s="52">
        <v>111</v>
      </c>
      <c r="AC10" s="52">
        <v>38</v>
      </c>
      <c r="AD10" s="52">
        <v>160</v>
      </c>
      <c r="AE10" s="52">
        <v>144</v>
      </c>
      <c r="AF10" s="52">
        <v>134</v>
      </c>
      <c r="AG10" s="52">
        <v>16</v>
      </c>
      <c r="AH10" s="52">
        <v>25</v>
      </c>
      <c r="AI10" s="52">
        <v>51</v>
      </c>
      <c r="AJ10" s="52">
        <v>177</v>
      </c>
      <c r="AK10" s="52">
        <v>27</v>
      </c>
      <c r="AL10" s="52">
        <v>77</v>
      </c>
      <c r="AM10" s="52">
        <v>130</v>
      </c>
      <c r="AN10" s="52">
        <v>75</v>
      </c>
      <c r="AO10" s="52">
        <v>118</v>
      </c>
      <c r="AP10" s="52">
        <v>180</v>
      </c>
      <c r="AQ10" s="52">
        <v>42</v>
      </c>
      <c r="AR10" s="52">
        <v>7</v>
      </c>
      <c r="AS10" s="52">
        <v>68</v>
      </c>
      <c r="AT10" s="52">
        <v>59</v>
      </c>
      <c r="AU10" s="52">
        <v>171</v>
      </c>
      <c r="AV10" s="52">
        <v>3</v>
      </c>
      <c r="AW10" s="52">
        <v>176</v>
      </c>
      <c r="AX10" s="52">
        <v>166</v>
      </c>
      <c r="AY10" s="52">
        <v>74</v>
      </c>
      <c r="AZ10" s="52">
        <v>131</v>
      </c>
      <c r="BA10" s="52">
        <v>98</v>
      </c>
      <c r="BB10" s="52">
        <v>178</v>
      </c>
      <c r="BC10" s="52">
        <v>29</v>
      </c>
      <c r="BD10" s="52">
        <v>14</v>
      </c>
      <c r="BE10" s="52">
        <v>45</v>
      </c>
      <c r="BF10" s="52">
        <v>99</v>
      </c>
      <c r="BG10" s="52">
        <v>52</v>
      </c>
      <c r="BH10" s="52">
        <v>2</v>
      </c>
      <c r="BI10" s="52">
        <v>34</v>
      </c>
      <c r="BJ10" s="52">
        <v>121</v>
      </c>
      <c r="BK10" s="52">
        <v>87</v>
      </c>
      <c r="BL10" s="52">
        <v>60</v>
      </c>
      <c r="BM10" s="52">
        <v>30</v>
      </c>
      <c r="BN10" s="52">
        <v>65</v>
      </c>
      <c r="BO10" s="52">
        <v>116</v>
      </c>
      <c r="BP10" s="52">
        <v>110</v>
      </c>
      <c r="BQ10" s="52">
        <v>165</v>
      </c>
      <c r="BR10" s="52">
        <v>94</v>
      </c>
      <c r="BS10" s="52">
        <v>49</v>
      </c>
      <c r="BT10" s="52">
        <v>83</v>
      </c>
      <c r="BU10" s="52">
        <v>148</v>
      </c>
      <c r="BV10" s="52">
        <v>80</v>
      </c>
      <c r="BW10" s="52">
        <v>89</v>
      </c>
      <c r="BX10" s="52">
        <v>142</v>
      </c>
      <c r="BY10" s="52">
        <v>119</v>
      </c>
      <c r="BZ10" s="52">
        <v>162</v>
      </c>
      <c r="CA10" s="52">
        <v>173</v>
      </c>
      <c r="CB10" s="52">
        <v>13</v>
      </c>
      <c r="CC10" s="52">
        <v>15</v>
      </c>
      <c r="CD10" s="52">
        <v>88</v>
      </c>
      <c r="CE10" s="52">
        <v>41</v>
      </c>
      <c r="CF10" s="52">
        <v>6</v>
      </c>
      <c r="CG10" s="52">
        <v>66</v>
      </c>
      <c r="CH10" s="52">
        <v>128</v>
      </c>
      <c r="CI10" s="52">
        <v>157</v>
      </c>
      <c r="CJ10" s="52">
        <v>103</v>
      </c>
      <c r="CK10" s="52">
        <v>82</v>
      </c>
      <c r="CL10" s="52">
        <v>70</v>
      </c>
      <c r="CM10" s="52">
        <v>109</v>
      </c>
      <c r="CN10" s="52">
        <v>172</v>
      </c>
      <c r="CO10" s="52">
        <v>86</v>
      </c>
      <c r="CP10" s="52">
        <v>22</v>
      </c>
      <c r="CQ10" s="52">
        <v>102</v>
      </c>
      <c r="CR10" s="52">
        <v>95</v>
      </c>
      <c r="CS10" s="52">
        <v>164</v>
      </c>
      <c r="CT10" s="52">
        <v>24</v>
      </c>
      <c r="CU10" s="52">
        <v>28</v>
      </c>
      <c r="CV10" s="52">
        <v>17</v>
      </c>
      <c r="CW10" s="52">
        <v>92</v>
      </c>
      <c r="CX10" s="52">
        <v>54</v>
      </c>
      <c r="CY10" s="52">
        <v>101</v>
      </c>
      <c r="CZ10" s="52">
        <v>69</v>
      </c>
      <c r="DA10" s="52">
        <v>79</v>
      </c>
      <c r="DB10" s="52">
        <v>108</v>
      </c>
      <c r="DC10" s="52">
        <v>81</v>
      </c>
      <c r="DD10" s="52">
        <v>133</v>
      </c>
      <c r="DE10" s="52">
        <v>56</v>
      </c>
      <c r="DF10" s="52">
        <v>97</v>
      </c>
      <c r="DG10" s="52">
        <v>143</v>
      </c>
      <c r="DH10" s="52">
        <v>91</v>
      </c>
      <c r="DI10" s="52">
        <v>73</v>
      </c>
      <c r="DJ10" s="52">
        <v>105</v>
      </c>
      <c r="DK10" s="52">
        <v>104</v>
      </c>
      <c r="DL10" s="52">
        <v>23</v>
      </c>
      <c r="DM10" s="52">
        <v>112</v>
      </c>
      <c r="DN10" s="52">
        <v>117</v>
      </c>
      <c r="DO10" s="52">
        <v>57</v>
      </c>
      <c r="DP10" s="52">
        <v>115</v>
      </c>
      <c r="DQ10" s="52">
        <v>1</v>
      </c>
      <c r="DR10" s="52">
        <v>9</v>
      </c>
      <c r="DS10" s="52">
        <v>44</v>
      </c>
      <c r="DT10" s="52">
        <v>135</v>
      </c>
      <c r="DU10" s="52">
        <v>125</v>
      </c>
      <c r="DV10" s="52">
        <v>156</v>
      </c>
      <c r="DW10" s="52">
        <v>145</v>
      </c>
      <c r="DX10" s="52">
        <v>137</v>
      </c>
      <c r="DY10" s="52">
        <v>76</v>
      </c>
      <c r="DZ10" s="52">
        <v>46</v>
      </c>
      <c r="EA10" s="52">
        <v>100</v>
      </c>
      <c r="EB10" s="52">
        <v>5</v>
      </c>
      <c r="EC10" s="52">
        <v>90</v>
      </c>
      <c r="ED10" s="52">
        <v>136</v>
      </c>
      <c r="EE10" s="52">
        <v>62</v>
      </c>
      <c r="EF10" s="52">
        <v>10</v>
      </c>
      <c r="EG10" s="52">
        <v>129</v>
      </c>
      <c r="EH10" s="52">
        <v>150</v>
      </c>
      <c r="EI10" s="52">
        <v>132</v>
      </c>
      <c r="EJ10" s="52">
        <v>55</v>
      </c>
      <c r="EK10" s="52">
        <v>40</v>
      </c>
      <c r="EL10" s="52">
        <v>48</v>
      </c>
      <c r="EM10" s="52">
        <v>35</v>
      </c>
      <c r="EN10" s="52">
        <v>149</v>
      </c>
      <c r="EO10" s="52">
        <v>155</v>
      </c>
      <c r="EP10" s="52">
        <v>21</v>
      </c>
      <c r="EQ10" s="52">
        <v>47</v>
      </c>
      <c r="ER10" s="52">
        <v>93</v>
      </c>
      <c r="ES10" s="52">
        <v>63</v>
      </c>
      <c r="ET10" s="52">
        <v>85</v>
      </c>
      <c r="EU10" s="52">
        <v>158</v>
      </c>
      <c r="EV10" s="52">
        <v>33</v>
      </c>
      <c r="EW10" s="52">
        <v>32</v>
      </c>
      <c r="EX10" s="52">
        <v>163</v>
      </c>
      <c r="EY10" s="52">
        <v>159</v>
      </c>
      <c r="EZ10" s="52">
        <v>138</v>
      </c>
      <c r="FA10" s="52">
        <v>127</v>
      </c>
      <c r="FB10" s="52">
        <v>4</v>
      </c>
      <c r="FC10" s="52">
        <v>8</v>
      </c>
      <c r="FD10" s="52">
        <v>20</v>
      </c>
      <c r="FE10" s="52">
        <v>141</v>
      </c>
      <c r="FF10" s="52">
        <v>174</v>
      </c>
      <c r="FG10" s="52">
        <v>161</v>
      </c>
      <c r="FH10" s="52">
        <v>43</v>
      </c>
      <c r="FI10" s="52">
        <v>124</v>
      </c>
      <c r="FJ10" s="52">
        <v>123</v>
      </c>
      <c r="FK10" s="52">
        <v>140</v>
      </c>
      <c r="FL10" s="52">
        <v>78</v>
      </c>
      <c r="FM10" s="52">
        <v>71</v>
      </c>
      <c r="FN10" s="52">
        <v>50</v>
      </c>
      <c r="FO10" s="52">
        <v>36</v>
      </c>
      <c r="FP10" s="52">
        <v>72</v>
      </c>
      <c r="FQ10" s="52">
        <v>179</v>
      </c>
      <c r="FR10" s="52">
        <v>154</v>
      </c>
      <c r="FS10" s="52">
        <v>96</v>
      </c>
      <c r="FT10" s="52">
        <v>19</v>
      </c>
      <c r="FU10" s="52">
        <v>147</v>
      </c>
      <c r="FV10" s="52">
        <v>175</v>
      </c>
      <c r="FW10" s="52">
        <v>167</v>
      </c>
      <c r="FX10" s="52">
        <v>120</v>
      </c>
      <c r="FY10" s="52">
        <v>126</v>
      </c>
      <c r="FZ10" s="53">
        <v>16290</v>
      </c>
    </row>
    <row r="11" spans="1:182" x14ac:dyDescent="0.2">
      <c r="A11" s="54" t="s">
        <v>1043</v>
      </c>
      <c r="B11" s="55">
        <v>979</v>
      </c>
      <c r="C11" s="56">
        <v>293</v>
      </c>
      <c r="D11" s="56">
        <v>668</v>
      </c>
      <c r="E11" s="56">
        <v>1051</v>
      </c>
      <c r="F11" s="56">
        <v>114</v>
      </c>
      <c r="G11" s="56">
        <v>221</v>
      </c>
      <c r="H11" s="56">
        <v>961</v>
      </c>
      <c r="I11" s="56">
        <v>1335</v>
      </c>
      <c r="J11" s="56">
        <v>443</v>
      </c>
      <c r="K11" s="56">
        <v>585</v>
      </c>
      <c r="L11" s="56">
        <v>189</v>
      </c>
      <c r="M11" s="56">
        <v>98</v>
      </c>
      <c r="N11" s="56">
        <v>1300</v>
      </c>
      <c r="O11" s="56">
        <v>1319</v>
      </c>
      <c r="P11" s="56">
        <v>1173</v>
      </c>
      <c r="Q11" s="56">
        <v>1242</v>
      </c>
      <c r="R11" s="56">
        <v>109</v>
      </c>
      <c r="S11" s="56">
        <v>289</v>
      </c>
      <c r="T11" s="56">
        <v>687</v>
      </c>
      <c r="U11" s="56">
        <v>697</v>
      </c>
      <c r="V11" s="56">
        <v>1128</v>
      </c>
      <c r="W11" s="56">
        <v>838</v>
      </c>
      <c r="X11" s="56">
        <v>516</v>
      </c>
      <c r="Y11" s="56">
        <v>345</v>
      </c>
      <c r="Z11" s="56">
        <v>839</v>
      </c>
      <c r="AA11" s="56">
        <v>1128</v>
      </c>
      <c r="AB11" s="56">
        <v>848</v>
      </c>
      <c r="AC11" s="56">
        <v>343</v>
      </c>
      <c r="AD11" s="56">
        <v>1213</v>
      </c>
      <c r="AE11" s="56">
        <v>1115</v>
      </c>
      <c r="AF11" s="56">
        <v>1034</v>
      </c>
      <c r="AG11" s="56">
        <v>138</v>
      </c>
      <c r="AH11" s="56">
        <v>223</v>
      </c>
      <c r="AI11" s="56">
        <v>360</v>
      </c>
      <c r="AJ11" s="56">
        <v>1406</v>
      </c>
      <c r="AK11" s="56">
        <v>210</v>
      </c>
      <c r="AL11" s="56">
        <v>637</v>
      </c>
      <c r="AM11" s="56">
        <v>1035</v>
      </c>
      <c r="AN11" s="56">
        <v>428</v>
      </c>
      <c r="AO11" s="56">
        <v>844</v>
      </c>
      <c r="AP11" s="56">
        <v>1434</v>
      </c>
      <c r="AQ11" s="56">
        <v>426</v>
      </c>
      <c r="AR11" s="56">
        <v>94</v>
      </c>
      <c r="AS11" s="56">
        <v>671</v>
      </c>
      <c r="AT11" s="56">
        <v>516</v>
      </c>
      <c r="AU11" s="56">
        <v>1366</v>
      </c>
      <c r="AV11" s="56">
        <v>41</v>
      </c>
      <c r="AW11" s="56">
        <v>1372</v>
      </c>
      <c r="AX11" s="56">
        <v>1285</v>
      </c>
      <c r="AY11" s="56">
        <v>462</v>
      </c>
      <c r="AZ11" s="56">
        <v>982</v>
      </c>
      <c r="BA11" s="56">
        <v>823</v>
      </c>
      <c r="BB11" s="56">
        <v>1433</v>
      </c>
      <c r="BC11" s="56">
        <v>256</v>
      </c>
      <c r="BD11" s="56">
        <v>95</v>
      </c>
      <c r="BE11" s="56">
        <v>349</v>
      </c>
      <c r="BF11" s="56">
        <v>1073</v>
      </c>
      <c r="BG11" s="56">
        <v>615</v>
      </c>
      <c r="BH11" s="56">
        <v>15</v>
      </c>
      <c r="BI11" s="56">
        <v>297</v>
      </c>
      <c r="BJ11" s="56">
        <v>834</v>
      </c>
      <c r="BK11" s="56">
        <v>1047</v>
      </c>
      <c r="BL11" s="56">
        <v>562</v>
      </c>
      <c r="BM11" s="56">
        <v>211</v>
      </c>
      <c r="BN11" s="56">
        <v>655</v>
      </c>
      <c r="BO11" s="56">
        <v>931</v>
      </c>
      <c r="BP11" s="56">
        <v>820</v>
      </c>
      <c r="BQ11" s="56">
        <v>1341</v>
      </c>
      <c r="BR11" s="56">
        <v>681</v>
      </c>
      <c r="BS11" s="56">
        <v>470</v>
      </c>
      <c r="BT11" s="56">
        <v>460</v>
      </c>
      <c r="BU11" s="56">
        <v>1100</v>
      </c>
      <c r="BV11" s="56">
        <v>554</v>
      </c>
      <c r="BW11" s="56">
        <v>572</v>
      </c>
      <c r="BX11" s="56">
        <v>1105</v>
      </c>
      <c r="BY11" s="56">
        <v>1030</v>
      </c>
      <c r="BZ11" s="56">
        <v>1253</v>
      </c>
      <c r="CA11" s="56">
        <v>1361</v>
      </c>
      <c r="CB11" s="56">
        <v>109</v>
      </c>
      <c r="CC11" s="56">
        <v>109</v>
      </c>
      <c r="CD11" s="56">
        <v>764</v>
      </c>
      <c r="CE11" s="56">
        <v>438</v>
      </c>
      <c r="CF11" s="56">
        <v>77</v>
      </c>
      <c r="CG11" s="56">
        <v>517</v>
      </c>
      <c r="CH11" s="56">
        <v>1081</v>
      </c>
      <c r="CI11" s="56">
        <v>1271</v>
      </c>
      <c r="CJ11" s="56">
        <v>750</v>
      </c>
      <c r="CK11" s="56">
        <v>728</v>
      </c>
      <c r="CL11" s="56">
        <v>647</v>
      </c>
      <c r="CM11" s="56">
        <v>787</v>
      </c>
      <c r="CN11" s="56">
        <v>1366</v>
      </c>
      <c r="CO11" s="56">
        <v>605</v>
      </c>
      <c r="CP11" s="56">
        <v>226</v>
      </c>
      <c r="CQ11" s="56">
        <v>805</v>
      </c>
      <c r="CR11" s="56">
        <v>739</v>
      </c>
      <c r="CS11" s="56">
        <v>1237</v>
      </c>
      <c r="CT11" s="56">
        <v>180</v>
      </c>
      <c r="CU11" s="56">
        <v>261</v>
      </c>
      <c r="CV11" s="56">
        <v>108</v>
      </c>
      <c r="CW11" s="56">
        <v>881</v>
      </c>
      <c r="CX11" s="56">
        <v>508</v>
      </c>
      <c r="CY11" s="56">
        <v>1098</v>
      </c>
      <c r="CZ11" s="56">
        <v>544</v>
      </c>
      <c r="DA11" s="56">
        <v>849</v>
      </c>
      <c r="DB11" s="56">
        <v>912</v>
      </c>
      <c r="DC11" s="56">
        <v>460</v>
      </c>
      <c r="DD11" s="56">
        <v>1069</v>
      </c>
      <c r="DE11" s="56">
        <v>487</v>
      </c>
      <c r="DF11" s="56">
        <v>548</v>
      </c>
      <c r="DG11" s="56">
        <v>1183</v>
      </c>
      <c r="DH11" s="56">
        <v>602</v>
      </c>
      <c r="DI11" s="56">
        <v>583</v>
      </c>
      <c r="DJ11" s="56">
        <v>865</v>
      </c>
      <c r="DK11" s="56">
        <v>723</v>
      </c>
      <c r="DL11" s="56">
        <v>171</v>
      </c>
      <c r="DM11" s="56">
        <v>872</v>
      </c>
      <c r="DN11" s="56">
        <v>711</v>
      </c>
      <c r="DO11" s="56">
        <v>437</v>
      </c>
      <c r="DP11" s="56">
        <v>930</v>
      </c>
      <c r="DQ11" s="56">
        <v>15</v>
      </c>
      <c r="DR11" s="56">
        <v>65</v>
      </c>
      <c r="DS11" s="56">
        <v>304</v>
      </c>
      <c r="DT11" s="56">
        <v>1047</v>
      </c>
      <c r="DU11" s="56">
        <v>892</v>
      </c>
      <c r="DV11" s="56">
        <v>1312</v>
      </c>
      <c r="DW11" s="56">
        <v>1188</v>
      </c>
      <c r="DX11" s="56">
        <v>1099</v>
      </c>
      <c r="DY11" s="56">
        <v>714</v>
      </c>
      <c r="DZ11" s="56">
        <v>384</v>
      </c>
      <c r="EA11" s="56">
        <v>832</v>
      </c>
      <c r="EB11" s="56">
        <v>27</v>
      </c>
      <c r="EC11" s="56">
        <v>738</v>
      </c>
      <c r="ED11" s="56">
        <v>1105</v>
      </c>
      <c r="EE11" s="56">
        <v>339</v>
      </c>
      <c r="EF11" s="56">
        <v>161</v>
      </c>
      <c r="EG11" s="56">
        <v>960</v>
      </c>
      <c r="EH11" s="56">
        <v>1207</v>
      </c>
      <c r="EI11" s="56">
        <v>896</v>
      </c>
      <c r="EJ11" s="56">
        <v>501</v>
      </c>
      <c r="EK11" s="56">
        <v>200</v>
      </c>
      <c r="EL11" s="56">
        <v>373</v>
      </c>
      <c r="EM11" s="56">
        <v>282</v>
      </c>
      <c r="EN11" s="56">
        <v>1190</v>
      </c>
      <c r="EO11" s="56">
        <v>1270</v>
      </c>
      <c r="EP11" s="56">
        <v>243</v>
      </c>
      <c r="EQ11" s="56">
        <v>461</v>
      </c>
      <c r="ER11" s="56">
        <v>568</v>
      </c>
      <c r="ES11" s="56">
        <v>688</v>
      </c>
      <c r="ET11" s="56">
        <v>630</v>
      </c>
      <c r="EU11" s="56">
        <v>1217</v>
      </c>
      <c r="EV11" s="56">
        <v>181</v>
      </c>
      <c r="EW11" s="56">
        <v>279</v>
      </c>
      <c r="EX11" s="56">
        <v>1352</v>
      </c>
      <c r="EY11" s="56">
        <v>1372</v>
      </c>
      <c r="EZ11" s="56">
        <v>1074</v>
      </c>
      <c r="FA11" s="56">
        <v>1158</v>
      </c>
      <c r="FB11" s="56">
        <v>44</v>
      </c>
      <c r="FC11" s="56">
        <v>82</v>
      </c>
      <c r="FD11" s="56">
        <v>194</v>
      </c>
      <c r="FE11" s="56">
        <v>1211</v>
      </c>
      <c r="FF11" s="56">
        <v>1409</v>
      </c>
      <c r="FG11" s="56">
        <v>1124</v>
      </c>
      <c r="FH11" s="56">
        <v>371</v>
      </c>
      <c r="FI11" s="56">
        <v>703</v>
      </c>
      <c r="FJ11" s="56">
        <v>1011</v>
      </c>
      <c r="FK11" s="56">
        <v>1093</v>
      </c>
      <c r="FL11" s="56">
        <v>724</v>
      </c>
      <c r="FM11" s="56">
        <v>646</v>
      </c>
      <c r="FN11" s="56">
        <v>405</v>
      </c>
      <c r="FO11" s="56">
        <v>320</v>
      </c>
      <c r="FP11" s="56">
        <v>831</v>
      </c>
      <c r="FQ11" s="56">
        <v>1426</v>
      </c>
      <c r="FR11" s="56">
        <v>1231</v>
      </c>
      <c r="FS11" s="56">
        <v>890</v>
      </c>
      <c r="FT11" s="56">
        <v>179</v>
      </c>
      <c r="FU11" s="56">
        <v>1084</v>
      </c>
      <c r="FV11" s="56">
        <v>1397</v>
      </c>
      <c r="FW11" s="56">
        <v>1342</v>
      </c>
      <c r="FX11" s="56">
        <v>858</v>
      </c>
      <c r="FY11" s="56">
        <v>1030</v>
      </c>
      <c r="FZ11" s="57">
        <v>130140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81"/>
  <sheetViews>
    <sheetView workbookViewId="0"/>
  </sheetViews>
  <sheetFormatPr baseColWidth="10" defaultColWidth="14.33203125" defaultRowHeight="15" customHeight="1" x14ac:dyDescent="0.2"/>
  <cols>
    <col min="3" max="3" width="26.6640625" customWidth="1"/>
    <col min="4" max="4" width="33.33203125" customWidth="1"/>
    <col min="5" max="5" width="22.5" customWidth="1"/>
    <col min="6" max="6" width="20.6640625" customWidth="1"/>
    <col min="7" max="7" width="17.83203125" customWidth="1"/>
    <col min="8" max="8" width="13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</row>
    <row r="2" spans="1:12" x14ac:dyDescent="0.2">
      <c r="A2" s="5" t="s">
        <v>12</v>
      </c>
      <c r="B2" s="5">
        <v>1</v>
      </c>
      <c r="C2" s="6" t="s">
        <v>13</v>
      </c>
      <c r="D2" s="7" t="s">
        <v>14</v>
      </c>
      <c r="E2" s="8" t="s">
        <v>15</v>
      </c>
      <c r="F2" s="9" t="s">
        <v>16</v>
      </c>
      <c r="G2" s="9" t="s">
        <v>17</v>
      </c>
      <c r="H2" s="5">
        <v>7.82</v>
      </c>
      <c r="I2" s="10">
        <f>0</f>
        <v>0</v>
      </c>
      <c r="J2" s="11">
        <v>1</v>
      </c>
      <c r="K2" s="12">
        <v>7.63</v>
      </c>
      <c r="L2" s="6" t="s">
        <v>18</v>
      </c>
    </row>
    <row r="3" spans="1:12" x14ac:dyDescent="0.2">
      <c r="A3" s="5" t="s">
        <v>19</v>
      </c>
      <c r="B3" s="5">
        <v>2</v>
      </c>
      <c r="C3" s="6" t="s">
        <v>20</v>
      </c>
      <c r="D3" s="7" t="s">
        <v>21</v>
      </c>
      <c r="E3" s="8" t="s">
        <v>22</v>
      </c>
      <c r="F3" s="9" t="s">
        <v>23</v>
      </c>
      <c r="G3" s="9" t="s">
        <v>24</v>
      </c>
      <c r="H3" s="5">
        <v>7.9</v>
      </c>
      <c r="I3" s="10">
        <f>2</f>
        <v>2</v>
      </c>
      <c r="J3" s="11">
        <v>4</v>
      </c>
      <c r="K3" s="12">
        <v>10.26</v>
      </c>
      <c r="L3" s="6" t="s">
        <v>18</v>
      </c>
    </row>
    <row r="4" spans="1:12" x14ac:dyDescent="0.2">
      <c r="A4" s="5" t="s">
        <v>25</v>
      </c>
      <c r="B4" s="5">
        <v>3</v>
      </c>
      <c r="C4" s="6" t="s">
        <v>26</v>
      </c>
      <c r="D4" s="7" t="s">
        <v>27</v>
      </c>
      <c r="E4" s="8" t="s">
        <v>28</v>
      </c>
      <c r="F4" s="9" t="s">
        <v>29</v>
      </c>
      <c r="G4" s="9" t="s">
        <v>30</v>
      </c>
      <c r="H4" s="5">
        <v>8.31</v>
      </c>
      <c r="I4" s="13">
        <v>-1</v>
      </c>
      <c r="J4" s="11">
        <v>2</v>
      </c>
      <c r="K4" s="12">
        <v>8.31</v>
      </c>
      <c r="L4" s="6" t="s">
        <v>18</v>
      </c>
    </row>
    <row r="5" spans="1:12" x14ac:dyDescent="0.2">
      <c r="A5" s="5" t="s">
        <v>31</v>
      </c>
      <c r="B5" s="5">
        <v>4</v>
      </c>
      <c r="C5" s="6" t="s">
        <v>32</v>
      </c>
      <c r="D5" s="7" t="s">
        <v>33</v>
      </c>
      <c r="E5" s="8" t="s">
        <v>34</v>
      </c>
      <c r="F5" s="9" t="s">
        <v>35</v>
      </c>
      <c r="G5" s="9" t="s">
        <v>36</v>
      </c>
      <c r="H5" s="5">
        <v>8.6300000000000008</v>
      </c>
      <c r="I5" s="13">
        <v>-1</v>
      </c>
      <c r="J5" s="11">
        <v>3</v>
      </c>
      <c r="K5" s="12">
        <v>10.01</v>
      </c>
      <c r="L5" s="6" t="s">
        <v>18</v>
      </c>
    </row>
    <row r="6" spans="1:12" x14ac:dyDescent="0.2">
      <c r="A6" s="5" t="s">
        <v>37</v>
      </c>
      <c r="B6" s="5">
        <v>5</v>
      </c>
      <c r="C6" s="6" t="s">
        <v>38</v>
      </c>
      <c r="D6" s="7" t="s">
        <v>39</v>
      </c>
      <c r="E6" s="8" t="s">
        <v>40</v>
      </c>
      <c r="F6" s="9" t="s">
        <v>41</v>
      </c>
      <c r="G6" s="9" t="s">
        <v>42</v>
      </c>
      <c r="H6" s="5">
        <v>9.8699999999999992</v>
      </c>
      <c r="I6" s="10">
        <f>4</f>
        <v>4</v>
      </c>
      <c r="J6" s="11">
        <v>9</v>
      </c>
      <c r="K6" s="12">
        <v>13.99</v>
      </c>
      <c r="L6" s="6" t="s">
        <v>18</v>
      </c>
    </row>
    <row r="7" spans="1:12" x14ac:dyDescent="0.2">
      <c r="A7" s="5" t="s">
        <v>43</v>
      </c>
      <c r="B7" s="5">
        <v>6</v>
      </c>
      <c r="C7" s="6" t="s">
        <v>44</v>
      </c>
      <c r="D7" s="7" t="s">
        <v>45</v>
      </c>
      <c r="E7" s="8" t="s">
        <v>46</v>
      </c>
      <c r="F7" s="9" t="s">
        <v>47</v>
      </c>
      <c r="G7" s="9" t="s">
        <v>48</v>
      </c>
      <c r="H7" s="5">
        <v>10.52</v>
      </c>
      <c r="I7" s="13">
        <v>-1</v>
      </c>
      <c r="J7" s="11">
        <v>5</v>
      </c>
      <c r="K7" s="12">
        <v>11.27</v>
      </c>
      <c r="L7" s="6" t="s">
        <v>18</v>
      </c>
    </row>
    <row r="8" spans="1:12" x14ac:dyDescent="0.2">
      <c r="A8" s="5" t="s">
        <v>49</v>
      </c>
      <c r="B8" s="5">
        <v>7</v>
      </c>
      <c r="C8" s="6" t="s">
        <v>50</v>
      </c>
      <c r="D8" s="7" t="s">
        <v>51</v>
      </c>
      <c r="E8" s="8" t="s">
        <v>52</v>
      </c>
      <c r="F8" s="9" t="s">
        <v>53</v>
      </c>
      <c r="G8" s="9" t="s">
        <v>54</v>
      </c>
      <c r="H8" s="5">
        <v>10.75</v>
      </c>
      <c r="I8" s="10">
        <f>1</f>
        <v>1</v>
      </c>
      <c r="J8" s="11">
        <v>8</v>
      </c>
      <c r="K8" s="12">
        <v>13.62</v>
      </c>
      <c r="L8" s="6" t="s">
        <v>55</v>
      </c>
    </row>
    <row r="9" spans="1:12" x14ac:dyDescent="0.2">
      <c r="A9" s="5" t="s">
        <v>56</v>
      </c>
      <c r="B9" s="5">
        <v>8</v>
      </c>
      <c r="C9" s="6" t="s">
        <v>57</v>
      </c>
      <c r="D9" s="7" t="s">
        <v>58</v>
      </c>
      <c r="E9" s="8" t="s">
        <v>58</v>
      </c>
      <c r="F9" s="9" t="s">
        <v>59</v>
      </c>
      <c r="G9" s="9" t="s">
        <v>60</v>
      </c>
      <c r="H9" s="5">
        <v>11.13</v>
      </c>
      <c r="I9" s="13">
        <v>-2</v>
      </c>
      <c r="J9" s="11">
        <v>6</v>
      </c>
      <c r="K9" s="12">
        <v>11.33</v>
      </c>
      <c r="L9" s="6" t="s">
        <v>61</v>
      </c>
    </row>
    <row r="10" spans="1:12" x14ac:dyDescent="0.2">
      <c r="A10" s="5" t="s">
        <v>62</v>
      </c>
      <c r="B10" s="5">
        <v>9</v>
      </c>
      <c r="C10" s="6" t="s">
        <v>63</v>
      </c>
      <c r="D10" s="7" t="s">
        <v>64</v>
      </c>
      <c r="E10" s="8" t="s">
        <v>65</v>
      </c>
      <c r="F10" s="9" t="s">
        <v>66</v>
      </c>
      <c r="G10" s="9" t="s">
        <v>67</v>
      </c>
      <c r="H10" s="5">
        <v>12.07</v>
      </c>
      <c r="I10" s="13">
        <v>-2</v>
      </c>
      <c r="J10" s="11">
        <v>7</v>
      </c>
      <c r="K10" s="12">
        <v>13.16</v>
      </c>
      <c r="L10" s="6" t="s">
        <v>18</v>
      </c>
    </row>
    <row r="11" spans="1:12" x14ac:dyDescent="0.2">
      <c r="A11" s="5" t="s">
        <v>68</v>
      </c>
      <c r="B11" s="5">
        <v>10</v>
      </c>
      <c r="C11" s="6" t="s">
        <v>69</v>
      </c>
      <c r="D11" s="7" t="s">
        <v>69</v>
      </c>
      <c r="E11" s="8" t="s">
        <v>69</v>
      </c>
      <c r="F11" s="9" t="s">
        <v>70</v>
      </c>
      <c r="G11" s="9" t="s">
        <v>71</v>
      </c>
      <c r="H11" s="5">
        <v>12.24</v>
      </c>
      <c r="I11" s="10">
        <f>0</f>
        <v>0</v>
      </c>
      <c r="J11" s="11">
        <v>10</v>
      </c>
      <c r="K11" s="12">
        <v>14.01</v>
      </c>
      <c r="L11" s="6" t="s">
        <v>61</v>
      </c>
    </row>
    <row r="12" spans="1:12" x14ac:dyDescent="0.2">
      <c r="A12" s="5" t="s">
        <v>72</v>
      </c>
      <c r="B12" s="5">
        <v>11</v>
      </c>
      <c r="C12" s="6" t="s">
        <v>73</v>
      </c>
      <c r="D12" s="7" t="s">
        <v>74</v>
      </c>
      <c r="E12" s="8" t="s">
        <v>74</v>
      </c>
      <c r="F12" s="9" t="s">
        <v>75</v>
      </c>
      <c r="G12" s="9" t="s">
        <v>76</v>
      </c>
      <c r="H12" s="5">
        <v>12.27</v>
      </c>
      <c r="I12" s="10">
        <f>1</f>
        <v>1</v>
      </c>
      <c r="J12" s="11">
        <v>12</v>
      </c>
      <c r="K12" s="12">
        <v>14.08</v>
      </c>
      <c r="L12" s="6" t="s">
        <v>18</v>
      </c>
    </row>
    <row r="13" spans="1:12" x14ac:dyDescent="0.2">
      <c r="A13" s="5" t="s">
        <v>77</v>
      </c>
      <c r="B13" s="5">
        <v>12</v>
      </c>
      <c r="C13" s="6" t="s">
        <v>78</v>
      </c>
      <c r="D13" s="7" t="s">
        <v>78</v>
      </c>
      <c r="E13" s="8" t="s">
        <v>78</v>
      </c>
      <c r="F13" s="9" t="s">
        <v>79</v>
      </c>
      <c r="G13" s="9" t="s">
        <v>80</v>
      </c>
      <c r="H13" s="5">
        <v>12.63</v>
      </c>
      <c r="I13" s="10">
        <f t="shared" ref="I13:I14" si="0">2</f>
        <v>2</v>
      </c>
      <c r="J13" s="11">
        <v>14</v>
      </c>
      <c r="K13" s="12">
        <v>14.17</v>
      </c>
      <c r="L13" s="6" t="s">
        <v>18</v>
      </c>
    </row>
    <row r="14" spans="1:12" x14ac:dyDescent="0.2">
      <c r="A14" s="5" t="s">
        <v>81</v>
      </c>
      <c r="B14" s="5">
        <v>13</v>
      </c>
      <c r="C14" s="6" t="s">
        <v>82</v>
      </c>
      <c r="D14" s="7" t="s">
        <v>83</v>
      </c>
      <c r="E14" s="8" t="s">
        <v>84</v>
      </c>
      <c r="F14" s="9" t="s">
        <v>85</v>
      </c>
      <c r="G14" s="9" t="s">
        <v>86</v>
      </c>
      <c r="H14" s="5">
        <v>14.6</v>
      </c>
      <c r="I14" s="10">
        <f t="shared" si="0"/>
        <v>2</v>
      </c>
      <c r="J14" s="11">
        <v>15</v>
      </c>
      <c r="K14" s="12">
        <v>14.39</v>
      </c>
      <c r="L14" s="6" t="s">
        <v>18</v>
      </c>
    </row>
    <row r="15" spans="1:12" x14ac:dyDescent="0.2">
      <c r="A15" s="5" t="s">
        <v>87</v>
      </c>
      <c r="B15" s="5">
        <v>14</v>
      </c>
      <c r="C15" s="6" t="s">
        <v>88</v>
      </c>
      <c r="D15" s="7" t="s">
        <v>89</v>
      </c>
      <c r="E15" s="8" t="s">
        <v>90</v>
      </c>
      <c r="F15" s="9" t="s">
        <v>91</v>
      </c>
      <c r="G15" s="9" t="s">
        <v>92</v>
      </c>
      <c r="H15" s="5">
        <v>14.71</v>
      </c>
      <c r="I15" s="13">
        <v>-1</v>
      </c>
      <c r="J15" s="11">
        <v>13</v>
      </c>
      <c r="K15" s="12">
        <v>14.1</v>
      </c>
      <c r="L15" s="6" t="s">
        <v>18</v>
      </c>
    </row>
    <row r="16" spans="1:12" x14ac:dyDescent="0.2">
      <c r="A16" s="5" t="s">
        <v>93</v>
      </c>
      <c r="B16" s="5">
        <v>15</v>
      </c>
      <c r="C16" s="6" t="s">
        <v>94</v>
      </c>
      <c r="D16" s="7" t="s">
        <v>95</v>
      </c>
      <c r="E16" s="8" t="s">
        <v>96</v>
      </c>
      <c r="F16" s="9" t="s">
        <v>97</v>
      </c>
      <c r="G16" s="9" t="s">
        <v>98</v>
      </c>
      <c r="H16" s="5">
        <v>15</v>
      </c>
      <c r="I16" s="10">
        <f>1</f>
        <v>1</v>
      </c>
      <c r="J16" s="11">
        <v>16</v>
      </c>
      <c r="K16" s="12">
        <v>14.59</v>
      </c>
      <c r="L16" s="6" t="s">
        <v>18</v>
      </c>
    </row>
    <row r="17" spans="1:12" x14ac:dyDescent="0.2">
      <c r="A17" s="5" t="s">
        <v>99</v>
      </c>
      <c r="B17" s="5">
        <v>16</v>
      </c>
      <c r="C17" s="6" t="s">
        <v>100</v>
      </c>
      <c r="D17" s="7" t="s">
        <v>101</v>
      </c>
      <c r="E17" s="8" t="s">
        <v>101</v>
      </c>
      <c r="F17" s="9" t="s">
        <v>102</v>
      </c>
      <c r="G17" s="9" t="s">
        <v>103</v>
      </c>
      <c r="H17" s="5">
        <v>15.33</v>
      </c>
      <c r="I17" s="13">
        <v>-5</v>
      </c>
      <c r="J17" s="11">
        <v>11</v>
      </c>
      <c r="K17" s="12">
        <v>14.04</v>
      </c>
      <c r="L17" s="6" t="s">
        <v>18</v>
      </c>
    </row>
    <row r="18" spans="1:12" x14ac:dyDescent="0.2">
      <c r="A18" s="5" t="s">
        <v>104</v>
      </c>
      <c r="B18" s="5">
        <v>17</v>
      </c>
      <c r="C18" s="6" t="s">
        <v>105</v>
      </c>
      <c r="D18" s="7" t="s">
        <v>105</v>
      </c>
      <c r="E18" s="8" t="s">
        <v>106</v>
      </c>
      <c r="F18" s="9" t="s">
        <v>107</v>
      </c>
      <c r="G18" s="9" t="s">
        <v>108</v>
      </c>
      <c r="H18" s="5">
        <v>15.66</v>
      </c>
      <c r="I18" s="10">
        <f t="shared" ref="I18:I19" si="1">0</f>
        <v>0</v>
      </c>
      <c r="J18" s="11">
        <v>17</v>
      </c>
      <c r="K18" s="12">
        <v>14.72</v>
      </c>
      <c r="L18" s="6" t="s">
        <v>18</v>
      </c>
    </row>
    <row r="19" spans="1:12" x14ac:dyDescent="0.2">
      <c r="A19" s="5" t="s">
        <v>109</v>
      </c>
      <c r="B19" s="5">
        <v>18</v>
      </c>
      <c r="C19" s="6" t="s">
        <v>110</v>
      </c>
      <c r="D19" s="7" t="s">
        <v>110</v>
      </c>
      <c r="E19" s="8" t="s">
        <v>111</v>
      </c>
      <c r="F19" s="9" t="s">
        <v>112</v>
      </c>
      <c r="G19" s="9" t="s">
        <v>113</v>
      </c>
      <c r="H19" s="5">
        <v>15.69</v>
      </c>
      <c r="I19" s="10">
        <f t="shared" si="1"/>
        <v>0</v>
      </c>
      <c r="J19" s="11">
        <v>18</v>
      </c>
      <c r="K19" s="12">
        <v>15.28</v>
      </c>
      <c r="L19" s="6" t="s">
        <v>61</v>
      </c>
    </row>
    <row r="20" spans="1:12" x14ac:dyDescent="0.2">
      <c r="A20" s="5" t="s">
        <v>114</v>
      </c>
      <c r="B20" s="5">
        <v>19</v>
      </c>
      <c r="C20" s="6" t="s">
        <v>115</v>
      </c>
      <c r="D20" s="7" t="s">
        <v>115</v>
      </c>
      <c r="E20" s="8" t="s">
        <v>115</v>
      </c>
      <c r="F20" s="9" t="s">
        <v>116</v>
      </c>
      <c r="G20" s="9" t="s">
        <v>117</v>
      </c>
      <c r="H20" s="5">
        <v>16.059999999999999</v>
      </c>
      <c r="I20" s="10">
        <f t="shared" ref="I20:I21" si="2">1</f>
        <v>1</v>
      </c>
      <c r="J20" s="11">
        <v>20</v>
      </c>
      <c r="K20" s="12">
        <v>15.56</v>
      </c>
      <c r="L20" s="6" t="s">
        <v>61</v>
      </c>
    </row>
    <row r="21" spans="1:12" x14ac:dyDescent="0.2">
      <c r="A21" s="5" t="s">
        <v>118</v>
      </c>
      <c r="B21" s="5">
        <v>20</v>
      </c>
      <c r="C21" s="6" t="s">
        <v>119</v>
      </c>
      <c r="D21" s="7" t="s">
        <v>120</v>
      </c>
      <c r="E21" s="8" t="s">
        <v>119</v>
      </c>
      <c r="F21" s="9" t="s">
        <v>121</v>
      </c>
      <c r="G21" s="9" t="s">
        <v>122</v>
      </c>
      <c r="H21" s="5">
        <v>16.38</v>
      </c>
      <c r="I21" s="10">
        <f t="shared" si="2"/>
        <v>1</v>
      </c>
      <c r="J21" s="11">
        <v>21</v>
      </c>
      <c r="K21" s="12">
        <v>16.440000000000001</v>
      </c>
      <c r="L21" s="6" t="s">
        <v>61</v>
      </c>
    </row>
    <row r="22" spans="1:12" x14ac:dyDescent="0.2">
      <c r="A22" s="5" t="s">
        <v>123</v>
      </c>
      <c r="B22" s="5">
        <v>21</v>
      </c>
      <c r="C22" s="6" t="s">
        <v>124</v>
      </c>
      <c r="D22" s="7" t="s">
        <v>125</v>
      </c>
      <c r="E22" s="8" t="s">
        <v>125</v>
      </c>
      <c r="F22" s="9" t="s">
        <v>126</v>
      </c>
      <c r="G22" s="9" t="s">
        <v>127</v>
      </c>
      <c r="H22" s="5">
        <v>16.55</v>
      </c>
      <c r="I22" s="13">
        <v>-2</v>
      </c>
      <c r="J22" s="11">
        <v>19</v>
      </c>
      <c r="K22" s="12">
        <v>15.46</v>
      </c>
      <c r="L22" s="6" t="s">
        <v>55</v>
      </c>
    </row>
    <row r="23" spans="1:12" x14ac:dyDescent="0.2">
      <c r="A23" s="5" t="s">
        <v>128</v>
      </c>
      <c r="B23" s="5">
        <v>22</v>
      </c>
      <c r="C23" s="6" t="s">
        <v>129</v>
      </c>
      <c r="D23" s="7" t="s">
        <v>129</v>
      </c>
      <c r="E23" s="8" t="s">
        <v>129</v>
      </c>
      <c r="F23" s="9" t="s">
        <v>130</v>
      </c>
      <c r="G23" s="9" t="s">
        <v>131</v>
      </c>
      <c r="H23" s="5">
        <v>18.25</v>
      </c>
      <c r="I23" s="10">
        <f>0</f>
        <v>0</v>
      </c>
      <c r="J23" s="11">
        <v>22</v>
      </c>
      <c r="K23" s="12">
        <v>16.690000000000001</v>
      </c>
      <c r="L23" s="6" t="s">
        <v>55</v>
      </c>
    </row>
    <row r="24" spans="1:12" x14ac:dyDescent="0.2">
      <c r="A24" s="5" t="s">
        <v>132</v>
      </c>
      <c r="B24" s="5">
        <v>23</v>
      </c>
      <c r="C24" s="6" t="s">
        <v>133</v>
      </c>
      <c r="D24" s="7" t="s">
        <v>134</v>
      </c>
      <c r="E24" s="8" t="s">
        <v>134</v>
      </c>
      <c r="F24" s="9" t="s">
        <v>135</v>
      </c>
      <c r="G24" s="9" t="s">
        <v>136</v>
      </c>
      <c r="H24" s="5">
        <v>18.95</v>
      </c>
      <c r="I24" s="10">
        <f>3</f>
        <v>3</v>
      </c>
      <c r="J24" s="11">
        <v>26</v>
      </c>
      <c r="K24" s="12">
        <v>20.239999999999998</v>
      </c>
      <c r="L24" s="6" t="s">
        <v>137</v>
      </c>
    </row>
    <row r="25" spans="1:12" x14ac:dyDescent="0.2">
      <c r="A25" s="5" t="s">
        <v>138</v>
      </c>
      <c r="B25" s="5">
        <v>24</v>
      </c>
      <c r="C25" s="6" t="s">
        <v>139</v>
      </c>
      <c r="D25" s="7" t="s">
        <v>140</v>
      </c>
      <c r="E25" s="8" t="s">
        <v>141</v>
      </c>
      <c r="F25" s="9" t="s">
        <v>142</v>
      </c>
      <c r="G25" s="9" t="s">
        <v>143</v>
      </c>
      <c r="H25" s="5">
        <v>19.53</v>
      </c>
      <c r="I25" s="10">
        <f>0</f>
        <v>0</v>
      </c>
      <c r="J25" s="11">
        <v>24</v>
      </c>
      <c r="K25" s="12">
        <v>19.63</v>
      </c>
      <c r="L25" s="6" t="s">
        <v>18</v>
      </c>
    </row>
    <row r="26" spans="1:12" x14ac:dyDescent="0.2">
      <c r="A26" s="5" t="s">
        <v>144</v>
      </c>
      <c r="B26" s="5">
        <v>25</v>
      </c>
      <c r="C26" s="6" t="s">
        <v>145</v>
      </c>
      <c r="D26" s="7" t="s">
        <v>146</v>
      </c>
      <c r="E26" s="8" t="s">
        <v>147</v>
      </c>
      <c r="F26" s="9" t="s">
        <v>148</v>
      </c>
      <c r="G26" s="9" t="s">
        <v>149</v>
      </c>
      <c r="H26" s="5">
        <v>19.809999999999999</v>
      </c>
      <c r="I26" s="10">
        <f t="shared" ref="I26:I27" si="3">4</f>
        <v>4</v>
      </c>
      <c r="J26" s="11">
        <v>29</v>
      </c>
      <c r="K26" s="12">
        <v>20.39</v>
      </c>
      <c r="L26" s="6" t="s">
        <v>137</v>
      </c>
    </row>
    <row r="27" spans="1:12" x14ac:dyDescent="0.2">
      <c r="A27" s="5" t="s">
        <v>150</v>
      </c>
      <c r="B27" s="5">
        <v>26</v>
      </c>
      <c r="C27" s="6" t="s">
        <v>151</v>
      </c>
      <c r="D27" s="7" t="s">
        <v>151</v>
      </c>
      <c r="E27" s="8" t="s">
        <v>151</v>
      </c>
      <c r="F27" s="9" t="s">
        <v>152</v>
      </c>
      <c r="G27" s="9" t="s">
        <v>153</v>
      </c>
      <c r="H27" s="5">
        <v>20.49</v>
      </c>
      <c r="I27" s="10">
        <f t="shared" si="3"/>
        <v>4</v>
      </c>
      <c r="J27" s="11">
        <v>30</v>
      </c>
      <c r="K27" s="12">
        <v>20.49</v>
      </c>
      <c r="L27" s="6" t="s">
        <v>18</v>
      </c>
    </row>
    <row r="28" spans="1:12" x14ac:dyDescent="0.2">
      <c r="A28" s="5" t="s">
        <v>154</v>
      </c>
      <c r="B28" s="5">
        <v>27</v>
      </c>
      <c r="C28" s="6" t="s">
        <v>155</v>
      </c>
      <c r="D28" s="7" t="s">
        <v>155</v>
      </c>
      <c r="E28" s="8" t="s">
        <v>155</v>
      </c>
      <c r="F28" s="9" t="s">
        <v>156</v>
      </c>
      <c r="G28" s="9" t="s">
        <v>157</v>
      </c>
      <c r="H28" s="5">
        <v>20.81</v>
      </c>
      <c r="I28" s="13">
        <v>-4</v>
      </c>
      <c r="J28" s="11">
        <v>23</v>
      </c>
      <c r="K28" s="12">
        <v>18.41</v>
      </c>
      <c r="L28" s="6" t="s">
        <v>137</v>
      </c>
    </row>
    <row r="29" spans="1:12" x14ac:dyDescent="0.2">
      <c r="A29" s="5" t="s">
        <v>158</v>
      </c>
      <c r="B29" s="5">
        <v>28</v>
      </c>
      <c r="C29" s="6" t="s">
        <v>159</v>
      </c>
      <c r="D29" s="7" t="s">
        <v>160</v>
      </c>
      <c r="E29" s="8" t="s">
        <v>161</v>
      </c>
      <c r="F29" s="9" t="s">
        <v>162</v>
      </c>
      <c r="G29" s="9" t="s">
        <v>163</v>
      </c>
      <c r="H29" s="5">
        <v>21.74</v>
      </c>
      <c r="I29" s="13">
        <v>-3</v>
      </c>
      <c r="J29" s="11">
        <v>25</v>
      </c>
      <c r="K29" s="12">
        <v>19.850000000000001</v>
      </c>
      <c r="L29" s="6" t="s">
        <v>18</v>
      </c>
    </row>
    <row r="30" spans="1:12" x14ac:dyDescent="0.2">
      <c r="A30" s="5" t="s">
        <v>164</v>
      </c>
      <c r="B30" s="5">
        <v>29</v>
      </c>
      <c r="C30" s="6" t="s">
        <v>165</v>
      </c>
      <c r="D30" s="7" t="s">
        <v>166</v>
      </c>
      <c r="E30" s="8" t="s">
        <v>167</v>
      </c>
      <c r="F30" s="9" t="s">
        <v>168</v>
      </c>
      <c r="G30" s="9" t="s">
        <v>169</v>
      </c>
      <c r="H30" s="5">
        <v>21.99</v>
      </c>
      <c r="I30" s="10">
        <f>2</f>
        <v>2</v>
      </c>
      <c r="J30" s="11">
        <v>31</v>
      </c>
      <c r="K30" s="12">
        <v>20.51</v>
      </c>
      <c r="L30" s="6" t="s">
        <v>18</v>
      </c>
    </row>
    <row r="31" spans="1:12" x14ac:dyDescent="0.2">
      <c r="A31" s="5" t="s">
        <v>170</v>
      </c>
      <c r="B31" s="5">
        <v>30</v>
      </c>
      <c r="C31" s="6" t="s">
        <v>171</v>
      </c>
      <c r="D31" s="7" t="s">
        <v>172</v>
      </c>
      <c r="E31" s="8" t="s">
        <v>173</v>
      </c>
      <c r="F31" s="9" t="s">
        <v>174</v>
      </c>
      <c r="G31" s="9" t="s">
        <v>175</v>
      </c>
      <c r="H31" s="5">
        <v>22.06</v>
      </c>
      <c r="I31" s="10">
        <f>6</f>
        <v>6</v>
      </c>
      <c r="J31" s="11">
        <v>36</v>
      </c>
      <c r="K31" s="12">
        <v>22.2</v>
      </c>
      <c r="L31" s="6" t="s">
        <v>18</v>
      </c>
    </row>
    <row r="32" spans="1:12" x14ac:dyDescent="0.2">
      <c r="A32" s="5" t="s">
        <v>176</v>
      </c>
      <c r="B32" s="5">
        <v>31</v>
      </c>
      <c r="C32" s="6" t="s">
        <v>177</v>
      </c>
      <c r="D32" s="7" t="s">
        <v>178</v>
      </c>
      <c r="E32" s="8" t="s">
        <v>179</v>
      </c>
      <c r="F32" s="9" t="s">
        <v>180</v>
      </c>
      <c r="G32" s="9" t="s">
        <v>181</v>
      </c>
      <c r="H32" s="5">
        <v>22.19</v>
      </c>
      <c r="I32" s="13">
        <v>-3</v>
      </c>
      <c r="J32" s="11">
        <v>28</v>
      </c>
      <c r="K32" s="12">
        <v>20.39</v>
      </c>
      <c r="L32" s="6" t="s">
        <v>137</v>
      </c>
    </row>
    <row r="33" spans="1:12" x14ac:dyDescent="0.2">
      <c r="A33" s="5" t="s">
        <v>182</v>
      </c>
      <c r="B33" s="5">
        <v>32</v>
      </c>
      <c r="C33" s="6" t="s">
        <v>183</v>
      </c>
      <c r="D33" s="7" t="s">
        <v>183</v>
      </c>
      <c r="E33" s="8" t="s">
        <v>184</v>
      </c>
      <c r="F33" s="9" t="s">
        <v>185</v>
      </c>
      <c r="G33" s="9" t="s">
        <v>186</v>
      </c>
      <c r="H33" s="5">
        <v>22.21</v>
      </c>
      <c r="I33" s="10">
        <f>1</f>
        <v>1</v>
      </c>
      <c r="J33" s="11">
        <v>33</v>
      </c>
      <c r="K33" s="12">
        <v>21.87</v>
      </c>
      <c r="L33" s="6" t="s">
        <v>18</v>
      </c>
    </row>
    <row r="34" spans="1:12" x14ac:dyDescent="0.2">
      <c r="A34" s="5" t="s">
        <v>217</v>
      </c>
      <c r="B34" s="5">
        <v>33</v>
      </c>
      <c r="C34" s="6" t="s">
        <v>218</v>
      </c>
      <c r="D34" s="7" t="s">
        <v>219</v>
      </c>
      <c r="E34" s="8" t="s">
        <v>220</v>
      </c>
      <c r="F34" s="9" t="s">
        <v>300</v>
      </c>
      <c r="G34" s="9" t="s">
        <v>301</v>
      </c>
      <c r="H34" s="5">
        <v>22.23</v>
      </c>
      <c r="I34" s="10">
        <f>7</f>
        <v>7</v>
      </c>
      <c r="J34" s="11">
        <v>40</v>
      </c>
      <c r="K34" s="12">
        <v>23.25</v>
      </c>
      <c r="L34" s="6" t="s">
        <v>18</v>
      </c>
    </row>
    <row r="35" spans="1:12" x14ac:dyDescent="0.2">
      <c r="A35" s="5" t="s">
        <v>197</v>
      </c>
      <c r="B35" s="5">
        <v>34</v>
      </c>
      <c r="C35" s="6" t="s">
        <v>198</v>
      </c>
      <c r="D35" s="7" t="s">
        <v>199</v>
      </c>
      <c r="E35" s="8" t="s">
        <v>200</v>
      </c>
      <c r="F35" s="9" t="s">
        <v>311</v>
      </c>
      <c r="G35" s="9" t="s">
        <v>313</v>
      </c>
      <c r="H35" s="5">
        <v>22.31</v>
      </c>
      <c r="I35" s="13">
        <v>-2</v>
      </c>
      <c r="J35" s="11">
        <v>32</v>
      </c>
      <c r="K35" s="12">
        <v>21.69</v>
      </c>
      <c r="L35" s="6" t="s">
        <v>18</v>
      </c>
    </row>
    <row r="36" spans="1:12" x14ac:dyDescent="0.2">
      <c r="A36" s="5" t="s">
        <v>193</v>
      </c>
      <c r="B36" s="5">
        <v>35</v>
      </c>
      <c r="C36" s="6" t="s">
        <v>194</v>
      </c>
      <c r="D36" s="7" t="s">
        <v>195</v>
      </c>
      <c r="E36" s="8" t="s">
        <v>196</v>
      </c>
      <c r="F36" s="9" t="s">
        <v>319</v>
      </c>
      <c r="G36" s="9" t="s">
        <v>320</v>
      </c>
      <c r="H36" s="5">
        <v>23.58</v>
      </c>
      <c r="I36" s="13">
        <v>-8</v>
      </c>
      <c r="J36" s="11">
        <v>27</v>
      </c>
      <c r="K36" s="12">
        <v>20.260000000000002</v>
      </c>
      <c r="L36" s="6" t="s">
        <v>18</v>
      </c>
    </row>
    <row r="37" spans="1:12" x14ac:dyDescent="0.2">
      <c r="A37" s="5" t="s">
        <v>221</v>
      </c>
      <c r="B37" s="5">
        <v>36</v>
      </c>
      <c r="C37" s="6" t="s">
        <v>222</v>
      </c>
      <c r="D37" s="7" t="s">
        <v>222</v>
      </c>
      <c r="E37" s="8" t="s">
        <v>222</v>
      </c>
      <c r="F37" s="9" t="s">
        <v>323</v>
      </c>
      <c r="G37" s="9" t="s">
        <v>325</v>
      </c>
      <c r="H37" s="5">
        <v>24.53</v>
      </c>
      <c r="I37" s="16">
        <v>5</v>
      </c>
      <c r="J37" s="11">
        <v>41</v>
      </c>
      <c r="K37" s="12">
        <v>23.33</v>
      </c>
      <c r="L37" s="6" t="s">
        <v>137</v>
      </c>
    </row>
    <row r="38" spans="1:12" x14ac:dyDescent="0.2">
      <c r="A38" s="5" t="s">
        <v>207</v>
      </c>
      <c r="B38" s="5">
        <v>37</v>
      </c>
      <c r="C38" s="6" t="s">
        <v>208</v>
      </c>
      <c r="D38" s="7" t="s">
        <v>209</v>
      </c>
      <c r="E38" s="8" t="s">
        <v>209</v>
      </c>
      <c r="F38" s="9" t="s">
        <v>356</v>
      </c>
      <c r="G38" s="9" t="s">
        <v>357</v>
      </c>
      <c r="H38" s="5">
        <v>24.63</v>
      </c>
      <c r="I38" s="10">
        <f>0</f>
        <v>0</v>
      </c>
      <c r="J38" s="11">
        <v>37</v>
      </c>
      <c r="K38" s="12">
        <v>22.21</v>
      </c>
      <c r="L38" s="6" t="s">
        <v>18</v>
      </c>
    </row>
    <row r="39" spans="1:12" x14ac:dyDescent="0.2">
      <c r="A39" s="5" t="s">
        <v>262</v>
      </c>
      <c r="B39" s="5">
        <v>38</v>
      </c>
      <c r="C39" s="6" t="s">
        <v>263</v>
      </c>
      <c r="D39" s="7" t="s">
        <v>264</v>
      </c>
      <c r="E39" s="8" t="s">
        <v>265</v>
      </c>
      <c r="F39" s="9" t="s">
        <v>371</v>
      </c>
      <c r="G39" s="9" t="s">
        <v>372</v>
      </c>
      <c r="H39" s="5">
        <v>24.7</v>
      </c>
      <c r="I39" s="10">
        <f>15</f>
        <v>15</v>
      </c>
      <c r="J39" s="11">
        <v>53</v>
      </c>
      <c r="K39" s="12">
        <v>26.19</v>
      </c>
      <c r="L39" s="6" t="s">
        <v>55</v>
      </c>
    </row>
    <row r="40" spans="1:12" x14ac:dyDescent="0.2">
      <c r="A40" s="5" t="s">
        <v>213</v>
      </c>
      <c r="B40" s="5">
        <v>39</v>
      </c>
      <c r="C40" s="6" t="s">
        <v>214</v>
      </c>
      <c r="D40" s="7" t="s">
        <v>215</v>
      </c>
      <c r="E40" s="8" t="s">
        <v>216</v>
      </c>
      <c r="F40" s="9" t="s">
        <v>381</v>
      </c>
      <c r="G40" s="9" t="s">
        <v>386</v>
      </c>
      <c r="H40" s="5">
        <v>24.74</v>
      </c>
      <c r="I40" s="10">
        <f>0</f>
        <v>0</v>
      </c>
      <c r="J40" s="11">
        <v>39</v>
      </c>
      <c r="K40" s="12">
        <v>22.79</v>
      </c>
      <c r="L40" s="6" t="s">
        <v>61</v>
      </c>
    </row>
    <row r="41" spans="1:12" x14ac:dyDescent="0.2">
      <c r="A41" s="5" t="s">
        <v>201</v>
      </c>
      <c r="B41" s="5">
        <v>40</v>
      </c>
      <c r="C41" s="6" t="s">
        <v>202</v>
      </c>
      <c r="D41" s="7" t="s">
        <v>203</v>
      </c>
      <c r="E41" s="8" t="s">
        <v>204</v>
      </c>
      <c r="F41" s="9" t="s">
        <v>391</v>
      </c>
      <c r="G41" s="9" t="s">
        <v>392</v>
      </c>
      <c r="H41" s="5">
        <v>24.89</v>
      </c>
      <c r="I41" s="13">
        <v>-6</v>
      </c>
      <c r="J41" s="11">
        <v>34</v>
      </c>
      <c r="K41" s="12">
        <v>21.89</v>
      </c>
      <c r="L41" s="6" t="s">
        <v>18</v>
      </c>
    </row>
    <row r="42" spans="1:12" x14ac:dyDescent="0.2">
      <c r="A42" s="5" t="s">
        <v>227</v>
      </c>
      <c r="B42" s="5">
        <v>41</v>
      </c>
      <c r="C42" s="6" t="s">
        <v>228</v>
      </c>
      <c r="D42" s="7" t="s">
        <v>229</v>
      </c>
      <c r="E42" s="8" t="s">
        <v>230</v>
      </c>
      <c r="F42" s="9" t="s">
        <v>396</v>
      </c>
      <c r="G42" s="9" t="s">
        <v>397</v>
      </c>
      <c r="H42" s="5">
        <v>24.94</v>
      </c>
      <c r="I42" s="10">
        <f>2</f>
        <v>2</v>
      </c>
      <c r="J42" s="11">
        <v>43</v>
      </c>
      <c r="K42" s="12">
        <v>23.51</v>
      </c>
      <c r="L42" s="6" t="s">
        <v>55</v>
      </c>
    </row>
    <row r="43" spans="1:12" x14ac:dyDescent="0.2">
      <c r="A43" s="5" t="s">
        <v>223</v>
      </c>
      <c r="B43" s="5">
        <v>42</v>
      </c>
      <c r="C43" s="6" t="s">
        <v>224</v>
      </c>
      <c r="D43" s="7" t="s">
        <v>225</v>
      </c>
      <c r="E43" s="8" t="s">
        <v>226</v>
      </c>
      <c r="F43" s="9" t="s">
        <v>402</v>
      </c>
      <c r="G43" s="9" t="s">
        <v>403</v>
      </c>
      <c r="H43" s="5">
        <v>24.98</v>
      </c>
      <c r="I43" s="10">
        <f>0</f>
        <v>0</v>
      </c>
      <c r="J43" s="11">
        <v>42</v>
      </c>
      <c r="K43" s="12">
        <v>23.36</v>
      </c>
      <c r="L43" s="6" t="s">
        <v>55</v>
      </c>
    </row>
    <row r="44" spans="1:12" x14ac:dyDescent="0.2">
      <c r="A44" s="5" t="s">
        <v>239</v>
      </c>
      <c r="B44" s="5">
        <v>43</v>
      </c>
      <c r="C44" s="6" t="s">
        <v>240</v>
      </c>
      <c r="D44" s="7" t="s">
        <v>241</v>
      </c>
      <c r="E44" s="8" t="s">
        <v>242</v>
      </c>
      <c r="F44" s="9" t="s">
        <v>408</v>
      </c>
      <c r="G44" s="9" t="s">
        <v>409</v>
      </c>
      <c r="H44" s="5">
        <v>24.98</v>
      </c>
      <c r="I44" s="10">
        <f>3</f>
        <v>3</v>
      </c>
      <c r="J44" s="11">
        <v>46</v>
      </c>
      <c r="K44" s="12">
        <v>24.12</v>
      </c>
      <c r="L44" s="6" t="s">
        <v>18</v>
      </c>
    </row>
    <row r="45" spans="1:12" x14ac:dyDescent="0.2">
      <c r="A45" s="5" t="s">
        <v>247</v>
      </c>
      <c r="B45" s="5">
        <v>44</v>
      </c>
      <c r="C45" s="6" t="s">
        <v>248</v>
      </c>
      <c r="D45" s="7" t="s">
        <v>248</v>
      </c>
      <c r="E45" s="8" t="s">
        <v>249</v>
      </c>
      <c r="F45" s="9" t="s">
        <v>413</v>
      </c>
      <c r="G45" s="9" t="s">
        <v>414</v>
      </c>
      <c r="H45" s="5">
        <v>25.09</v>
      </c>
      <c r="I45" s="10">
        <f>4</f>
        <v>4</v>
      </c>
      <c r="J45" s="11">
        <v>48</v>
      </c>
      <c r="K45" s="12">
        <v>25.29</v>
      </c>
      <c r="L45" s="6" t="s">
        <v>137</v>
      </c>
    </row>
    <row r="46" spans="1:12" x14ac:dyDescent="0.2">
      <c r="A46" s="5" t="s">
        <v>257</v>
      </c>
      <c r="B46" s="5">
        <v>45</v>
      </c>
      <c r="C46" s="6" t="s">
        <v>258</v>
      </c>
      <c r="D46" s="7" t="s">
        <v>258</v>
      </c>
      <c r="E46" s="8" t="s">
        <v>258</v>
      </c>
      <c r="F46" s="9" t="s">
        <v>434</v>
      </c>
      <c r="G46" s="9" t="s">
        <v>436</v>
      </c>
      <c r="H46" s="5">
        <v>25.41</v>
      </c>
      <c r="I46" s="10">
        <f>6</f>
        <v>6</v>
      </c>
      <c r="J46" s="11">
        <v>51</v>
      </c>
      <c r="K46" s="12">
        <v>25.68</v>
      </c>
      <c r="L46" s="6" t="s">
        <v>55</v>
      </c>
    </row>
    <row r="47" spans="1:12" x14ac:dyDescent="0.2">
      <c r="A47" s="5" t="s">
        <v>210</v>
      </c>
      <c r="B47" s="5">
        <v>46</v>
      </c>
      <c r="C47" s="6" t="s">
        <v>211</v>
      </c>
      <c r="D47" s="7" t="s">
        <v>212</v>
      </c>
      <c r="E47" s="8" t="s">
        <v>212</v>
      </c>
      <c r="F47" s="9" t="s">
        <v>444</v>
      </c>
      <c r="G47" s="9" t="s">
        <v>445</v>
      </c>
      <c r="H47" s="5">
        <v>25.65</v>
      </c>
      <c r="I47" s="13">
        <v>-8</v>
      </c>
      <c r="J47" s="11">
        <v>38</v>
      </c>
      <c r="K47" s="12">
        <v>22.69</v>
      </c>
      <c r="L47" s="6" t="s">
        <v>61</v>
      </c>
    </row>
    <row r="48" spans="1:12" x14ac:dyDescent="0.2">
      <c r="A48" s="5" t="s">
        <v>231</v>
      </c>
      <c r="B48" s="5">
        <v>47</v>
      </c>
      <c r="C48" s="6" t="s">
        <v>232</v>
      </c>
      <c r="D48" s="7" t="s">
        <v>233</v>
      </c>
      <c r="E48" s="8" t="s">
        <v>234</v>
      </c>
      <c r="F48" s="9" t="s">
        <v>450</v>
      </c>
      <c r="G48" s="9" t="s">
        <v>451</v>
      </c>
      <c r="H48" s="5">
        <v>25.67</v>
      </c>
      <c r="I48" s="13">
        <v>-3</v>
      </c>
      <c r="J48" s="11">
        <v>44</v>
      </c>
      <c r="K48" s="12">
        <v>23.65</v>
      </c>
      <c r="L48" s="6" t="s">
        <v>18</v>
      </c>
    </row>
    <row r="49" spans="1:12" x14ac:dyDescent="0.2">
      <c r="A49" s="5" t="s">
        <v>235</v>
      </c>
      <c r="B49" s="5">
        <v>48</v>
      </c>
      <c r="C49" s="6" t="s">
        <v>236</v>
      </c>
      <c r="D49" s="7" t="s">
        <v>237</v>
      </c>
      <c r="E49" s="8" t="s">
        <v>238</v>
      </c>
      <c r="F49" s="9" t="s">
        <v>455</v>
      </c>
      <c r="G49" s="9" t="s">
        <v>456</v>
      </c>
      <c r="H49" s="5">
        <v>25.69</v>
      </c>
      <c r="I49" s="13">
        <v>-3</v>
      </c>
      <c r="J49" s="11">
        <v>45</v>
      </c>
      <c r="K49" s="12">
        <v>23.73</v>
      </c>
      <c r="L49" s="6" t="s">
        <v>61</v>
      </c>
    </row>
    <row r="50" spans="1:12" x14ac:dyDescent="0.2">
      <c r="A50" s="5" t="s">
        <v>254</v>
      </c>
      <c r="B50" s="5">
        <v>49</v>
      </c>
      <c r="C50" s="6" t="s">
        <v>255</v>
      </c>
      <c r="D50" s="7" t="s">
        <v>256</v>
      </c>
      <c r="E50" s="8" t="s">
        <v>256</v>
      </c>
      <c r="F50" s="9" t="s">
        <v>461</v>
      </c>
      <c r="G50" s="9" t="s">
        <v>462</v>
      </c>
      <c r="H50" s="5">
        <v>25.81</v>
      </c>
      <c r="I50" s="10">
        <f>1</f>
        <v>1</v>
      </c>
      <c r="J50" s="11">
        <v>50</v>
      </c>
      <c r="K50" s="12">
        <v>25.61</v>
      </c>
      <c r="L50" s="6" t="s">
        <v>137</v>
      </c>
    </row>
    <row r="51" spans="1:12" x14ac:dyDescent="0.2">
      <c r="A51" s="5" t="s">
        <v>205</v>
      </c>
      <c r="B51" s="5">
        <v>50</v>
      </c>
      <c r="C51" s="6" t="s">
        <v>206</v>
      </c>
      <c r="D51" s="7" t="s">
        <v>206</v>
      </c>
      <c r="E51" s="8" t="s">
        <v>206</v>
      </c>
      <c r="F51" s="9" t="s">
        <v>469</v>
      </c>
      <c r="G51" s="9" t="s">
        <v>470</v>
      </c>
      <c r="H51" s="5">
        <v>26.04</v>
      </c>
      <c r="I51" s="13">
        <v>-15</v>
      </c>
      <c r="J51" s="11">
        <v>35</v>
      </c>
      <c r="K51" s="12">
        <v>22.11</v>
      </c>
      <c r="L51" s="6" t="s">
        <v>61</v>
      </c>
    </row>
    <row r="52" spans="1:12" x14ac:dyDescent="0.2">
      <c r="A52" s="5" t="s">
        <v>268</v>
      </c>
      <c r="B52" s="5">
        <v>51</v>
      </c>
      <c r="C52" s="6" t="s">
        <v>269</v>
      </c>
      <c r="D52" s="7" t="s">
        <v>269</v>
      </c>
      <c r="E52" s="8" t="s">
        <v>269</v>
      </c>
      <c r="F52" s="9" t="s">
        <v>474</v>
      </c>
      <c r="G52" s="9" t="s">
        <v>475</v>
      </c>
      <c r="H52" s="5">
        <v>26.63</v>
      </c>
      <c r="I52" s="10">
        <f>4</f>
        <v>4</v>
      </c>
      <c r="J52" s="11">
        <v>55</v>
      </c>
      <c r="K52" s="12">
        <v>26.25</v>
      </c>
      <c r="L52" s="6" t="s">
        <v>61</v>
      </c>
    </row>
    <row r="53" spans="1:12" x14ac:dyDescent="0.2">
      <c r="A53" s="5" t="s">
        <v>274</v>
      </c>
      <c r="B53" s="5">
        <v>52</v>
      </c>
      <c r="C53" s="6" t="s">
        <v>275</v>
      </c>
      <c r="D53" s="7" t="s">
        <v>276</v>
      </c>
      <c r="E53" s="8" t="s">
        <v>277</v>
      </c>
      <c r="F53" s="9" t="s">
        <v>481</v>
      </c>
      <c r="G53" s="9" t="s">
        <v>482</v>
      </c>
      <c r="H53" s="5">
        <v>27.18</v>
      </c>
      <c r="I53" s="10">
        <f>5</f>
        <v>5</v>
      </c>
      <c r="J53" s="11">
        <v>57</v>
      </c>
      <c r="K53" s="12">
        <v>26.55</v>
      </c>
      <c r="L53" s="6" t="s">
        <v>55</v>
      </c>
    </row>
    <row r="54" spans="1:12" x14ac:dyDescent="0.2">
      <c r="A54" s="5" t="s">
        <v>243</v>
      </c>
      <c r="B54" s="5">
        <v>53</v>
      </c>
      <c r="C54" s="6" t="s">
        <v>244</v>
      </c>
      <c r="D54" s="7" t="s">
        <v>245</v>
      </c>
      <c r="E54" s="8" t="s">
        <v>246</v>
      </c>
      <c r="F54" s="9" t="s">
        <v>489</v>
      </c>
      <c r="G54" s="9" t="s">
        <v>491</v>
      </c>
      <c r="H54" s="5">
        <v>27.5</v>
      </c>
      <c r="I54" s="13">
        <v>-6</v>
      </c>
      <c r="J54" s="11">
        <v>47</v>
      </c>
      <c r="K54" s="12">
        <v>24.55</v>
      </c>
      <c r="L54" s="6" t="s">
        <v>61</v>
      </c>
    </row>
    <row r="55" spans="1:12" x14ac:dyDescent="0.2">
      <c r="A55" s="5" t="s">
        <v>266</v>
      </c>
      <c r="B55" s="5">
        <v>54</v>
      </c>
      <c r="C55" s="6" t="s">
        <v>267</v>
      </c>
      <c r="D55" s="7" t="s">
        <v>267</v>
      </c>
      <c r="E55" s="8" t="s">
        <v>267</v>
      </c>
      <c r="F55" s="9" t="s">
        <v>495</v>
      </c>
      <c r="G55" s="9" t="s">
        <v>496</v>
      </c>
      <c r="H55" s="5">
        <v>27.76</v>
      </c>
      <c r="I55" s="10">
        <f>0</f>
        <v>0</v>
      </c>
      <c r="J55" s="11">
        <v>54</v>
      </c>
      <c r="K55" s="12">
        <v>26.2</v>
      </c>
      <c r="L55" s="6" t="s">
        <v>137</v>
      </c>
    </row>
    <row r="56" spans="1:12" x14ac:dyDescent="0.2">
      <c r="A56" s="5" t="s">
        <v>282</v>
      </c>
      <c r="B56" s="5">
        <v>55</v>
      </c>
      <c r="C56" s="6" t="s">
        <v>283</v>
      </c>
      <c r="D56" s="7" t="s">
        <v>284</v>
      </c>
      <c r="E56" s="8" t="s">
        <v>285</v>
      </c>
      <c r="F56" s="9" t="s">
        <v>505</v>
      </c>
      <c r="G56" s="9" t="s">
        <v>506</v>
      </c>
      <c r="H56" s="5">
        <v>27.9</v>
      </c>
      <c r="I56" s="10">
        <f>4</f>
        <v>4</v>
      </c>
      <c r="J56" s="11">
        <v>59</v>
      </c>
      <c r="K56" s="12">
        <v>26.79</v>
      </c>
      <c r="L56" s="6" t="s">
        <v>61</v>
      </c>
    </row>
    <row r="57" spans="1:12" x14ac:dyDescent="0.2">
      <c r="A57" s="5" t="s">
        <v>250</v>
      </c>
      <c r="B57" s="5">
        <v>56</v>
      </c>
      <c r="C57" s="6" t="s">
        <v>251</v>
      </c>
      <c r="D57" s="7" t="s">
        <v>252</v>
      </c>
      <c r="E57" s="8" t="s">
        <v>253</v>
      </c>
      <c r="F57" s="9" t="s">
        <v>514</v>
      </c>
      <c r="G57" s="9" t="s">
        <v>516</v>
      </c>
      <c r="H57" s="5">
        <v>27.91</v>
      </c>
      <c r="I57" s="13">
        <v>-7</v>
      </c>
      <c r="J57" s="11">
        <v>49</v>
      </c>
      <c r="K57" s="12">
        <v>25.3</v>
      </c>
      <c r="L57" s="6" t="s">
        <v>137</v>
      </c>
    </row>
    <row r="58" spans="1:12" x14ac:dyDescent="0.2">
      <c r="A58" s="5" t="s">
        <v>259</v>
      </c>
      <c r="B58" s="5">
        <v>57</v>
      </c>
      <c r="C58" s="6" t="s">
        <v>260</v>
      </c>
      <c r="D58" s="7" t="s">
        <v>261</v>
      </c>
      <c r="E58" s="8" t="s">
        <v>261</v>
      </c>
      <c r="F58" s="9" t="s">
        <v>520</v>
      </c>
      <c r="G58" s="9" t="s">
        <v>521</v>
      </c>
      <c r="H58" s="5">
        <v>28.3</v>
      </c>
      <c r="I58" s="13">
        <v>-5</v>
      </c>
      <c r="J58" s="11">
        <v>52</v>
      </c>
      <c r="K58" s="12">
        <v>26.05</v>
      </c>
      <c r="L58" s="6" t="s">
        <v>61</v>
      </c>
    </row>
    <row r="59" spans="1:12" x14ac:dyDescent="0.2">
      <c r="A59" s="5" t="s">
        <v>270</v>
      </c>
      <c r="B59" s="5">
        <v>58</v>
      </c>
      <c r="C59" s="6" t="s">
        <v>271</v>
      </c>
      <c r="D59" s="7" t="s">
        <v>272</v>
      </c>
      <c r="E59" s="8" t="s">
        <v>273</v>
      </c>
      <c r="F59" s="9" t="s">
        <v>525</v>
      </c>
      <c r="G59" s="9" t="s">
        <v>526</v>
      </c>
      <c r="H59" s="5">
        <v>28.46</v>
      </c>
      <c r="I59" s="13">
        <v>-2</v>
      </c>
      <c r="J59" s="11">
        <v>56</v>
      </c>
      <c r="K59" s="12">
        <v>26.45</v>
      </c>
      <c r="L59" s="6" t="s">
        <v>137</v>
      </c>
    </row>
    <row r="60" spans="1:12" x14ac:dyDescent="0.2">
      <c r="A60" s="5" t="s">
        <v>278</v>
      </c>
      <c r="B60" s="5">
        <v>59</v>
      </c>
      <c r="C60" s="6" t="s">
        <v>279</v>
      </c>
      <c r="D60" s="7" t="s">
        <v>280</v>
      </c>
      <c r="E60" s="8" t="s">
        <v>281</v>
      </c>
      <c r="F60" s="9" t="s">
        <v>530</v>
      </c>
      <c r="G60" s="9" t="s">
        <v>531</v>
      </c>
      <c r="H60" s="5">
        <v>28.89</v>
      </c>
      <c r="I60" s="13">
        <v>-1</v>
      </c>
      <c r="J60" s="11">
        <v>58</v>
      </c>
      <c r="K60" s="12">
        <v>26.59</v>
      </c>
      <c r="L60" s="6" t="s">
        <v>18</v>
      </c>
    </row>
    <row r="61" spans="1:12" x14ac:dyDescent="0.2">
      <c r="A61" s="5" t="s">
        <v>290</v>
      </c>
      <c r="B61" s="5">
        <v>60</v>
      </c>
      <c r="C61" s="6" t="s">
        <v>291</v>
      </c>
      <c r="D61" s="7" t="s">
        <v>292</v>
      </c>
      <c r="E61" s="8" t="s">
        <v>292</v>
      </c>
      <c r="F61" s="9" t="s">
        <v>537</v>
      </c>
      <c r="G61" s="9" t="s">
        <v>538</v>
      </c>
      <c r="H61" s="5">
        <v>28.98</v>
      </c>
      <c r="I61" s="10">
        <f>1</f>
        <v>1</v>
      </c>
      <c r="J61" s="11">
        <v>61</v>
      </c>
      <c r="K61" s="12">
        <v>27.34</v>
      </c>
      <c r="L61" s="6" t="s">
        <v>293</v>
      </c>
    </row>
    <row r="62" spans="1:12" x14ac:dyDescent="0.2">
      <c r="A62" s="5" t="s">
        <v>362</v>
      </c>
      <c r="B62" s="5">
        <v>61</v>
      </c>
      <c r="C62" s="6" t="s">
        <v>364</v>
      </c>
      <c r="D62" s="7" t="s">
        <v>365</v>
      </c>
      <c r="E62" s="8" t="s">
        <v>365</v>
      </c>
      <c r="F62" s="9" t="s">
        <v>564</v>
      </c>
      <c r="G62" s="9" t="s">
        <v>565</v>
      </c>
      <c r="H62" s="5">
        <v>28.98</v>
      </c>
      <c r="I62" s="10">
        <f>19</f>
        <v>19</v>
      </c>
      <c r="J62" s="11">
        <v>80</v>
      </c>
      <c r="K62" s="12">
        <v>29.99</v>
      </c>
      <c r="L62" s="6" t="s">
        <v>293</v>
      </c>
    </row>
    <row r="63" spans="1:12" x14ac:dyDescent="0.2">
      <c r="A63" s="5" t="s">
        <v>286</v>
      </c>
      <c r="B63" s="5">
        <v>62</v>
      </c>
      <c r="C63" s="6" t="s">
        <v>287</v>
      </c>
      <c r="D63" s="7" t="s">
        <v>288</v>
      </c>
      <c r="E63" s="8" t="s">
        <v>289</v>
      </c>
      <c r="F63" s="9" t="s">
        <v>572</v>
      </c>
      <c r="G63" s="9" t="s">
        <v>573</v>
      </c>
      <c r="H63" s="5">
        <v>29</v>
      </c>
      <c r="I63" s="13">
        <v>-2</v>
      </c>
      <c r="J63" s="11">
        <v>60</v>
      </c>
      <c r="K63" s="12">
        <v>26.82</v>
      </c>
      <c r="L63" s="6" t="s">
        <v>61</v>
      </c>
    </row>
    <row r="64" spans="1:12" x14ac:dyDescent="0.2">
      <c r="A64" s="5" t="s">
        <v>294</v>
      </c>
      <c r="B64" s="5">
        <v>63</v>
      </c>
      <c r="C64" s="6" t="s">
        <v>295</v>
      </c>
      <c r="D64" s="7" t="s">
        <v>296</v>
      </c>
      <c r="E64" s="8" t="s">
        <v>297</v>
      </c>
      <c r="F64" s="9" t="s">
        <v>578</v>
      </c>
      <c r="G64" s="9" t="s">
        <v>580</v>
      </c>
      <c r="H64" s="5">
        <v>29.02</v>
      </c>
      <c r="I64" s="13">
        <v>-1</v>
      </c>
      <c r="J64" s="11">
        <v>62</v>
      </c>
      <c r="K64" s="12">
        <v>27.37</v>
      </c>
      <c r="L64" s="6" t="s">
        <v>18</v>
      </c>
    </row>
    <row r="65" spans="1:12" x14ac:dyDescent="0.2">
      <c r="A65" s="5" t="s">
        <v>321</v>
      </c>
      <c r="B65" s="5">
        <v>64</v>
      </c>
      <c r="C65" s="6" t="s">
        <v>322</v>
      </c>
      <c r="D65" s="7" t="s">
        <v>324</v>
      </c>
      <c r="E65" s="8" t="s">
        <v>326</v>
      </c>
      <c r="F65" s="9" t="s">
        <v>585</v>
      </c>
      <c r="G65" s="9" t="s">
        <v>586</v>
      </c>
      <c r="H65" s="5">
        <v>29.03</v>
      </c>
      <c r="I65" s="10">
        <f>5</f>
        <v>5</v>
      </c>
      <c r="J65" s="11">
        <v>69</v>
      </c>
      <c r="K65" s="12">
        <v>28.94</v>
      </c>
      <c r="L65" s="6" t="s">
        <v>18</v>
      </c>
    </row>
    <row r="66" spans="1:12" x14ac:dyDescent="0.2">
      <c r="A66" s="5" t="s">
        <v>340</v>
      </c>
      <c r="B66" s="5">
        <v>65</v>
      </c>
      <c r="C66" s="6" t="s">
        <v>341</v>
      </c>
      <c r="D66" s="7" t="s">
        <v>342</v>
      </c>
      <c r="E66" s="8" t="s">
        <v>343</v>
      </c>
      <c r="F66" s="9" t="s">
        <v>594</v>
      </c>
      <c r="G66" s="9" t="s">
        <v>595</v>
      </c>
      <c r="H66" s="5">
        <v>29.08</v>
      </c>
      <c r="I66" s="10">
        <f>9</f>
        <v>9</v>
      </c>
      <c r="J66" s="11">
        <v>74</v>
      </c>
      <c r="K66" s="12">
        <v>29.19</v>
      </c>
      <c r="L66" s="6" t="s">
        <v>18</v>
      </c>
    </row>
    <row r="67" spans="1:12" x14ac:dyDescent="0.2">
      <c r="A67" s="5" t="s">
        <v>298</v>
      </c>
      <c r="B67" s="5">
        <v>66</v>
      </c>
      <c r="C67" s="6" t="s">
        <v>299</v>
      </c>
      <c r="D67" s="7" t="s">
        <v>299</v>
      </c>
      <c r="E67" s="8" t="s">
        <v>299</v>
      </c>
      <c r="F67" s="9" t="s">
        <v>600</v>
      </c>
      <c r="G67" s="9" t="s">
        <v>601</v>
      </c>
      <c r="H67" s="5">
        <v>29.26</v>
      </c>
      <c r="I67" s="13">
        <v>-3</v>
      </c>
      <c r="J67" s="11">
        <v>63</v>
      </c>
      <c r="K67" s="12">
        <v>27.4</v>
      </c>
      <c r="L67" s="6" t="s">
        <v>137</v>
      </c>
    </row>
    <row r="68" spans="1:12" x14ac:dyDescent="0.2">
      <c r="A68" s="5" t="s">
        <v>310</v>
      </c>
      <c r="B68" s="5">
        <v>67</v>
      </c>
      <c r="C68" s="6" t="s">
        <v>312</v>
      </c>
      <c r="D68" s="7" t="s">
        <v>314</v>
      </c>
      <c r="E68" s="8" t="s">
        <v>315</v>
      </c>
      <c r="F68" s="9" t="s">
        <v>606</v>
      </c>
      <c r="G68" s="9" t="s">
        <v>607</v>
      </c>
      <c r="H68" s="5">
        <v>29.36</v>
      </c>
      <c r="I68" s="10">
        <f>0</f>
        <v>0</v>
      </c>
      <c r="J68" s="11">
        <v>67</v>
      </c>
      <c r="K68" s="12">
        <v>28.64</v>
      </c>
      <c r="L68" s="6" t="s">
        <v>55</v>
      </c>
    </row>
    <row r="69" spans="1:12" x14ac:dyDescent="0.2">
      <c r="A69" s="5" t="s">
        <v>302</v>
      </c>
      <c r="B69" s="5">
        <v>68</v>
      </c>
      <c r="C69" s="6" t="s">
        <v>303</v>
      </c>
      <c r="D69" s="7" t="s">
        <v>303</v>
      </c>
      <c r="E69" s="8" t="s">
        <v>304</v>
      </c>
      <c r="F69" s="9" t="s">
        <v>614</v>
      </c>
      <c r="G69" s="9" t="s">
        <v>615</v>
      </c>
      <c r="H69" s="5">
        <v>29.36</v>
      </c>
      <c r="I69" s="13">
        <v>-4</v>
      </c>
      <c r="J69" s="11">
        <v>64</v>
      </c>
      <c r="K69" s="12">
        <v>27.43</v>
      </c>
      <c r="L69" s="6" t="s">
        <v>137</v>
      </c>
    </row>
    <row r="70" spans="1:12" x14ac:dyDescent="0.2">
      <c r="A70" s="5" t="s">
        <v>387</v>
      </c>
      <c r="B70" s="5">
        <v>69</v>
      </c>
      <c r="C70" s="6" t="s">
        <v>388</v>
      </c>
      <c r="D70" s="7" t="s">
        <v>388</v>
      </c>
      <c r="E70" s="8" t="s">
        <v>388</v>
      </c>
      <c r="F70" s="9" t="s">
        <v>619</v>
      </c>
      <c r="G70" s="9" t="s">
        <v>621</v>
      </c>
      <c r="H70" s="5">
        <v>29.41</v>
      </c>
      <c r="I70" s="10">
        <f>16</f>
        <v>16</v>
      </c>
      <c r="J70" s="11">
        <v>85</v>
      </c>
      <c r="K70" s="12">
        <v>30.17</v>
      </c>
      <c r="L70" s="6" t="s">
        <v>137</v>
      </c>
    </row>
    <row r="71" spans="1:12" x14ac:dyDescent="0.2">
      <c r="A71" s="5" t="s">
        <v>330</v>
      </c>
      <c r="B71" s="5">
        <v>70</v>
      </c>
      <c r="C71" s="6" t="s">
        <v>331</v>
      </c>
      <c r="D71" s="7" t="s">
        <v>332</v>
      </c>
      <c r="E71" s="8" t="s">
        <v>332</v>
      </c>
      <c r="F71" s="9" t="s">
        <v>628</v>
      </c>
      <c r="G71" s="9" t="s">
        <v>629</v>
      </c>
      <c r="H71" s="5">
        <v>29.51</v>
      </c>
      <c r="I71" s="10">
        <f>1</f>
        <v>1</v>
      </c>
      <c r="J71" s="11">
        <v>71</v>
      </c>
      <c r="K71" s="12">
        <v>29.05</v>
      </c>
      <c r="L71" s="6" t="s">
        <v>55</v>
      </c>
    </row>
    <row r="72" spans="1:12" x14ac:dyDescent="0.2">
      <c r="A72" s="5" t="s">
        <v>373</v>
      </c>
      <c r="B72" s="5">
        <v>71</v>
      </c>
      <c r="C72" s="6" t="s">
        <v>374</v>
      </c>
      <c r="D72" s="7" t="s">
        <v>375</v>
      </c>
      <c r="E72" s="8" t="s">
        <v>376</v>
      </c>
      <c r="F72" s="9" t="s">
        <v>634</v>
      </c>
      <c r="G72" s="9" t="s">
        <v>636</v>
      </c>
      <c r="H72" s="5">
        <v>29.52</v>
      </c>
      <c r="I72" s="10">
        <f>11</f>
        <v>11</v>
      </c>
      <c r="J72" s="11">
        <v>82</v>
      </c>
      <c r="K72" s="12">
        <v>30.08</v>
      </c>
      <c r="L72" s="6" t="s">
        <v>137</v>
      </c>
    </row>
    <row r="73" spans="1:12" x14ac:dyDescent="0.2">
      <c r="A73" s="5" t="s">
        <v>432</v>
      </c>
      <c r="B73" s="5">
        <v>72</v>
      </c>
      <c r="C73" s="6" t="s">
        <v>433</v>
      </c>
      <c r="D73" s="7" t="s">
        <v>435</v>
      </c>
      <c r="E73" s="8" t="s">
        <v>437</v>
      </c>
      <c r="F73" s="9" t="s">
        <v>645</v>
      </c>
      <c r="G73" s="9" t="s">
        <v>645</v>
      </c>
      <c r="H73" s="5">
        <v>29.61</v>
      </c>
      <c r="I73" s="10">
        <f>25</f>
        <v>25</v>
      </c>
      <c r="J73" s="11">
        <v>97</v>
      </c>
      <c r="K73" s="12">
        <v>30.91</v>
      </c>
      <c r="L73" s="6" t="s">
        <v>398</v>
      </c>
    </row>
    <row r="74" spans="1:12" x14ac:dyDescent="0.2">
      <c r="A74" s="5" t="s">
        <v>327</v>
      </c>
      <c r="B74" s="5">
        <v>73</v>
      </c>
      <c r="C74" s="6" t="s">
        <v>328</v>
      </c>
      <c r="D74" s="7" t="s">
        <v>329</v>
      </c>
      <c r="E74" s="8" t="s">
        <v>329</v>
      </c>
      <c r="F74" s="9" t="s">
        <v>657</v>
      </c>
      <c r="G74" s="9" t="s">
        <v>659</v>
      </c>
      <c r="H74" s="5">
        <v>29.65</v>
      </c>
      <c r="I74" s="13">
        <v>-3</v>
      </c>
      <c r="J74" s="11">
        <v>70</v>
      </c>
      <c r="K74" s="12">
        <v>29.04</v>
      </c>
      <c r="L74" s="6" t="s">
        <v>55</v>
      </c>
    </row>
    <row r="75" spans="1:12" x14ac:dyDescent="0.2">
      <c r="A75" s="5" t="s">
        <v>350</v>
      </c>
      <c r="B75" s="5">
        <v>74</v>
      </c>
      <c r="C75" s="6" t="s">
        <v>351</v>
      </c>
      <c r="D75" s="7" t="s">
        <v>352</v>
      </c>
      <c r="E75" s="8" t="s">
        <v>353</v>
      </c>
      <c r="F75" s="9" t="s">
        <v>662</v>
      </c>
      <c r="G75" s="9" t="s">
        <v>664</v>
      </c>
      <c r="H75" s="5">
        <v>29.67</v>
      </c>
      <c r="I75" s="10">
        <f t="shared" ref="I75:I76" si="4">3</f>
        <v>3</v>
      </c>
      <c r="J75" s="11">
        <v>77</v>
      </c>
      <c r="K75" s="12">
        <v>29.59</v>
      </c>
      <c r="L75" s="6" t="s">
        <v>18</v>
      </c>
    </row>
    <row r="76" spans="1:12" x14ac:dyDescent="0.2">
      <c r="A76" s="5" t="s">
        <v>354</v>
      </c>
      <c r="B76" s="5">
        <v>75</v>
      </c>
      <c r="C76" s="6" t="s">
        <v>355</v>
      </c>
      <c r="D76" s="7" t="s">
        <v>355</v>
      </c>
      <c r="E76" s="8" t="s">
        <v>355</v>
      </c>
      <c r="F76" s="9" t="s">
        <v>674</v>
      </c>
      <c r="G76" s="9" t="s">
        <v>676</v>
      </c>
      <c r="H76" s="5">
        <v>29.68</v>
      </c>
      <c r="I76" s="10">
        <f t="shared" si="4"/>
        <v>3</v>
      </c>
      <c r="J76" s="11">
        <v>78</v>
      </c>
      <c r="K76" s="12">
        <v>29.61</v>
      </c>
      <c r="L76" s="6" t="s">
        <v>18</v>
      </c>
    </row>
    <row r="77" spans="1:12" x14ac:dyDescent="0.2">
      <c r="A77" s="5" t="s">
        <v>389</v>
      </c>
      <c r="B77" s="5">
        <v>76</v>
      </c>
      <c r="C77" s="6" t="s">
        <v>390</v>
      </c>
      <c r="D77" s="7" t="s">
        <v>390</v>
      </c>
      <c r="E77" s="8" t="s">
        <v>390</v>
      </c>
      <c r="F77" s="9" t="s">
        <v>682</v>
      </c>
      <c r="G77" s="9" t="s">
        <v>683</v>
      </c>
      <c r="H77" s="5">
        <v>29.69</v>
      </c>
      <c r="I77" s="10">
        <f>10</f>
        <v>10</v>
      </c>
      <c r="J77" s="11">
        <v>86</v>
      </c>
      <c r="K77" s="12">
        <v>30.23</v>
      </c>
      <c r="L77" s="6" t="s">
        <v>137</v>
      </c>
    </row>
    <row r="78" spans="1:12" x14ac:dyDescent="0.2">
      <c r="A78" s="5" t="s">
        <v>305</v>
      </c>
      <c r="B78" s="5">
        <v>77</v>
      </c>
      <c r="C78" s="6" t="s">
        <v>306</v>
      </c>
      <c r="D78" s="7" t="s">
        <v>307</v>
      </c>
      <c r="E78" s="8" t="s">
        <v>307</v>
      </c>
      <c r="F78" s="9" t="s">
        <v>691</v>
      </c>
      <c r="G78" s="9" t="s">
        <v>692</v>
      </c>
      <c r="H78" s="5">
        <v>29.74</v>
      </c>
      <c r="I78" s="13">
        <v>-12</v>
      </c>
      <c r="J78" s="11">
        <v>65</v>
      </c>
      <c r="K78" s="12">
        <v>27.44</v>
      </c>
      <c r="L78" s="6" t="s">
        <v>18</v>
      </c>
    </row>
    <row r="79" spans="1:12" x14ac:dyDescent="0.2">
      <c r="A79" s="5" t="s">
        <v>316</v>
      </c>
      <c r="B79" s="5">
        <v>78</v>
      </c>
      <c r="C79" s="6" t="s">
        <v>317</v>
      </c>
      <c r="D79" s="7" t="s">
        <v>317</v>
      </c>
      <c r="E79" s="8" t="s">
        <v>318</v>
      </c>
      <c r="F79" s="9" t="s">
        <v>697</v>
      </c>
      <c r="G79" s="9" t="s">
        <v>698</v>
      </c>
      <c r="H79" s="5">
        <v>29.74</v>
      </c>
      <c r="I79" s="13">
        <v>-10</v>
      </c>
      <c r="J79" s="11">
        <v>68</v>
      </c>
      <c r="K79" s="12">
        <v>28.78</v>
      </c>
      <c r="L79" s="6" t="s">
        <v>137</v>
      </c>
    </row>
    <row r="80" spans="1:12" x14ac:dyDescent="0.2">
      <c r="A80" s="5" t="s">
        <v>410</v>
      </c>
      <c r="B80" s="5">
        <v>79</v>
      </c>
      <c r="C80" s="6" t="s">
        <v>411</v>
      </c>
      <c r="D80" s="7" t="s">
        <v>411</v>
      </c>
      <c r="E80" s="8" t="s">
        <v>412</v>
      </c>
      <c r="F80" s="9" t="s">
        <v>702</v>
      </c>
      <c r="G80" s="9" t="s">
        <v>703</v>
      </c>
      <c r="H80" s="5">
        <v>29.78</v>
      </c>
      <c r="I80" s="10">
        <f>12</f>
        <v>12</v>
      </c>
      <c r="J80" s="11">
        <v>91</v>
      </c>
      <c r="K80" s="12">
        <v>30.56</v>
      </c>
      <c r="L80" s="6" t="s">
        <v>61</v>
      </c>
    </row>
    <row r="81" spans="1:12" x14ac:dyDescent="0.2">
      <c r="A81" s="5" t="s">
        <v>421</v>
      </c>
      <c r="B81" s="5">
        <v>80</v>
      </c>
      <c r="C81" s="6" t="s">
        <v>422</v>
      </c>
      <c r="D81" s="7" t="s">
        <v>423</v>
      </c>
      <c r="E81" s="8" t="s">
        <v>424</v>
      </c>
      <c r="F81" s="9" t="s">
        <v>709</v>
      </c>
      <c r="G81" s="9" t="s">
        <v>709</v>
      </c>
      <c r="H81" s="5">
        <v>29.81</v>
      </c>
      <c r="I81" s="10">
        <f>14</f>
        <v>14</v>
      </c>
      <c r="J81" s="11">
        <v>94</v>
      </c>
      <c r="K81" s="12">
        <v>30.73</v>
      </c>
      <c r="L81" s="6" t="s">
        <v>55</v>
      </c>
    </row>
    <row r="82" spans="1:12" x14ac:dyDescent="0.2">
      <c r="A82" s="5" t="s">
        <v>308</v>
      </c>
      <c r="B82" s="5">
        <v>81</v>
      </c>
      <c r="C82" s="6" t="s">
        <v>309</v>
      </c>
      <c r="D82" s="7" t="s">
        <v>309</v>
      </c>
      <c r="E82" s="8" t="s">
        <v>309</v>
      </c>
      <c r="F82" s="9" t="s">
        <v>714</v>
      </c>
      <c r="G82" s="9" t="s">
        <v>715</v>
      </c>
      <c r="H82" s="5">
        <v>29.81</v>
      </c>
      <c r="I82" s="13">
        <v>-15</v>
      </c>
      <c r="J82" s="11">
        <v>66</v>
      </c>
      <c r="K82" s="12">
        <v>27.78</v>
      </c>
      <c r="L82" s="6" t="s">
        <v>61</v>
      </c>
    </row>
    <row r="83" spans="1:12" x14ac:dyDescent="0.2">
      <c r="A83" s="5" t="s">
        <v>344</v>
      </c>
      <c r="B83" s="5">
        <v>82</v>
      </c>
      <c r="C83" s="6" t="s">
        <v>345</v>
      </c>
      <c r="D83" s="7" t="s">
        <v>346</v>
      </c>
      <c r="E83" s="8" t="s">
        <v>346</v>
      </c>
      <c r="F83" s="9" t="s">
        <v>720</v>
      </c>
      <c r="G83" s="9" t="s">
        <v>721</v>
      </c>
      <c r="H83" s="5">
        <v>29.84</v>
      </c>
      <c r="I83" s="13">
        <v>-7</v>
      </c>
      <c r="J83" s="11">
        <v>75</v>
      </c>
      <c r="K83" s="12">
        <v>29.49</v>
      </c>
      <c r="L83" s="6" t="s">
        <v>18</v>
      </c>
    </row>
    <row r="84" spans="1:12" x14ac:dyDescent="0.2">
      <c r="A84" s="5" t="s">
        <v>438</v>
      </c>
      <c r="B84" s="5">
        <v>83</v>
      </c>
      <c r="C84" s="6" t="s">
        <v>439</v>
      </c>
      <c r="D84" s="7" t="s">
        <v>440</v>
      </c>
      <c r="E84" s="8" t="s">
        <v>441</v>
      </c>
      <c r="F84" s="9" t="s">
        <v>726</v>
      </c>
      <c r="G84" s="9" t="s">
        <v>727</v>
      </c>
      <c r="H84" s="5">
        <v>29.92</v>
      </c>
      <c r="I84" s="10">
        <f>15</f>
        <v>15</v>
      </c>
      <c r="J84" s="11">
        <v>98</v>
      </c>
      <c r="K84" s="12">
        <v>31</v>
      </c>
      <c r="L84" s="6" t="s">
        <v>293</v>
      </c>
    </row>
    <row r="85" spans="1:12" x14ac:dyDescent="0.2">
      <c r="A85" s="5" t="s">
        <v>425</v>
      </c>
      <c r="B85" s="5">
        <v>84</v>
      </c>
      <c r="C85" s="6" t="s">
        <v>426</v>
      </c>
      <c r="D85" s="7" t="s">
        <v>427</v>
      </c>
      <c r="E85" s="8" t="s">
        <v>428</v>
      </c>
      <c r="F85" s="9" t="s">
        <v>732</v>
      </c>
      <c r="G85" s="9" t="s">
        <v>734</v>
      </c>
      <c r="H85" s="5">
        <v>29.93</v>
      </c>
      <c r="I85" s="10">
        <f>11</f>
        <v>11</v>
      </c>
      <c r="J85" s="11">
        <v>95</v>
      </c>
      <c r="K85" s="12">
        <v>30.81</v>
      </c>
      <c r="L85" s="6" t="s">
        <v>55</v>
      </c>
    </row>
    <row r="86" spans="1:12" x14ac:dyDescent="0.2">
      <c r="A86" s="5" t="s">
        <v>399</v>
      </c>
      <c r="B86" s="5">
        <v>85</v>
      </c>
      <c r="C86" s="6" t="s">
        <v>400</v>
      </c>
      <c r="D86" s="7" t="s">
        <v>401</v>
      </c>
      <c r="E86" s="8" t="s">
        <v>401</v>
      </c>
      <c r="F86" s="9" t="s">
        <v>738</v>
      </c>
      <c r="G86" s="9" t="s">
        <v>739</v>
      </c>
      <c r="H86" s="5">
        <v>30.22</v>
      </c>
      <c r="I86" s="10">
        <f>3</f>
        <v>3</v>
      </c>
      <c r="J86" s="11">
        <v>88</v>
      </c>
      <c r="K86" s="12">
        <v>30.27</v>
      </c>
      <c r="L86" s="6" t="s">
        <v>61</v>
      </c>
    </row>
    <row r="87" spans="1:12" x14ac:dyDescent="0.2">
      <c r="A87" s="5" t="s">
        <v>358</v>
      </c>
      <c r="B87" s="5">
        <v>86</v>
      </c>
      <c r="C87" s="6" t="s">
        <v>360</v>
      </c>
      <c r="D87" s="7" t="s">
        <v>360</v>
      </c>
      <c r="E87" s="8" t="s">
        <v>361</v>
      </c>
      <c r="F87" s="9" t="s">
        <v>745</v>
      </c>
      <c r="G87" s="9" t="s">
        <v>746</v>
      </c>
      <c r="H87" s="5">
        <v>30.36</v>
      </c>
      <c r="I87" s="13">
        <v>-7</v>
      </c>
      <c r="J87" s="11">
        <v>79</v>
      </c>
      <c r="K87" s="12">
        <v>29.98</v>
      </c>
      <c r="L87" s="6" t="s">
        <v>137</v>
      </c>
    </row>
    <row r="88" spans="1:12" x14ac:dyDescent="0.2">
      <c r="A88" s="5" t="s">
        <v>336</v>
      </c>
      <c r="B88" s="5">
        <v>87</v>
      </c>
      <c r="C88" s="6" t="s">
        <v>337</v>
      </c>
      <c r="D88" s="7" t="s">
        <v>338</v>
      </c>
      <c r="E88" s="8" t="s">
        <v>339</v>
      </c>
      <c r="F88" s="9" t="s">
        <v>750</v>
      </c>
      <c r="G88" s="9" t="s">
        <v>751</v>
      </c>
      <c r="H88" s="5">
        <v>30.44</v>
      </c>
      <c r="I88" s="13">
        <v>-14</v>
      </c>
      <c r="J88" s="11">
        <v>73</v>
      </c>
      <c r="K88" s="12">
        <v>29.11</v>
      </c>
      <c r="L88" s="6" t="s">
        <v>18</v>
      </c>
    </row>
    <row r="89" spans="1:12" x14ac:dyDescent="0.2">
      <c r="A89" s="5" t="s">
        <v>393</v>
      </c>
      <c r="B89" s="5">
        <v>88</v>
      </c>
      <c r="C89" s="6" t="s">
        <v>394</v>
      </c>
      <c r="D89" s="7" t="s">
        <v>395</v>
      </c>
      <c r="E89" s="8" t="s">
        <v>395</v>
      </c>
      <c r="F89" s="9" t="s">
        <v>755</v>
      </c>
      <c r="G89" s="9" t="s">
        <v>757</v>
      </c>
      <c r="H89" s="5">
        <v>30.8</v>
      </c>
      <c r="I89" s="13">
        <v>-1</v>
      </c>
      <c r="J89" s="11">
        <v>87</v>
      </c>
      <c r="K89" s="12">
        <v>30.26</v>
      </c>
      <c r="L89" s="6" t="s">
        <v>398</v>
      </c>
    </row>
    <row r="90" spans="1:12" x14ac:dyDescent="0.2">
      <c r="A90" s="5" t="s">
        <v>377</v>
      </c>
      <c r="B90" s="5">
        <v>89</v>
      </c>
      <c r="C90" s="6" t="s">
        <v>378</v>
      </c>
      <c r="D90" s="7" t="s">
        <v>379</v>
      </c>
      <c r="E90" s="8" t="s">
        <v>380</v>
      </c>
      <c r="F90" s="9" t="s">
        <v>760</v>
      </c>
      <c r="G90" s="9" t="s">
        <v>761</v>
      </c>
      <c r="H90" s="5">
        <v>30.95</v>
      </c>
      <c r="I90" s="13">
        <v>-6</v>
      </c>
      <c r="J90" s="11">
        <v>83</v>
      </c>
      <c r="K90" s="12">
        <v>30.09</v>
      </c>
      <c r="L90" s="6" t="s">
        <v>137</v>
      </c>
    </row>
    <row r="91" spans="1:12" x14ac:dyDescent="0.2">
      <c r="A91" s="5" t="s">
        <v>347</v>
      </c>
      <c r="B91" s="5">
        <v>90</v>
      </c>
      <c r="C91" s="6" t="s">
        <v>348</v>
      </c>
      <c r="D91" s="7" t="s">
        <v>349</v>
      </c>
      <c r="E91" s="8" t="s">
        <v>349</v>
      </c>
      <c r="F91" s="9" t="s">
        <v>765</v>
      </c>
      <c r="G91" s="9" t="s">
        <v>766</v>
      </c>
      <c r="H91" s="5">
        <v>31.18</v>
      </c>
      <c r="I91" s="13">
        <v>-14</v>
      </c>
      <c r="J91" s="11">
        <v>76</v>
      </c>
      <c r="K91" s="12">
        <v>29.58</v>
      </c>
      <c r="L91" s="6" t="s">
        <v>18</v>
      </c>
    </row>
    <row r="92" spans="1:12" x14ac:dyDescent="0.2">
      <c r="A92" s="5" t="s">
        <v>367</v>
      </c>
      <c r="B92" s="5">
        <v>91</v>
      </c>
      <c r="C92" s="6" t="s">
        <v>368</v>
      </c>
      <c r="D92" s="7" t="s">
        <v>369</v>
      </c>
      <c r="E92" s="8" t="s">
        <v>370</v>
      </c>
      <c r="F92" s="9" t="s">
        <v>771</v>
      </c>
      <c r="G92" s="9" t="s">
        <v>772</v>
      </c>
      <c r="H92" s="5">
        <v>31.21</v>
      </c>
      <c r="I92" s="13">
        <v>-10</v>
      </c>
      <c r="J92" s="11">
        <v>81</v>
      </c>
      <c r="K92" s="12">
        <v>30.01</v>
      </c>
      <c r="L92" s="6" t="s">
        <v>293</v>
      </c>
    </row>
    <row r="93" spans="1:12" x14ac:dyDescent="0.2">
      <c r="A93" s="5" t="s">
        <v>541</v>
      </c>
      <c r="B93" s="5">
        <v>92</v>
      </c>
      <c r="C93" s="6" t="s">
        <v>542</v>
      </c>
      <c r="D93" s="7" t="s">
        <v>543</v>
      </c>
      <c r="E93" s="8" t="s">
        <v>543</v>
      </c>
      <c r="F93" s="9" t="s">
        <v>783</v>
      </c>
      <c r="G93" s="9" t="s">
        <v>785</v>
      </c>
      <c r="H93" s="5">
        <v>31.35</v>
      </c>
      <c r="I93" s="10">
        <f>30</f>
        <v>30</v>
      </c>
      <c r="J93" s="11">
        <v>122</v>
      </c>
      <c r="K93" s="12">
        <v>38.36</v>
      </c>
      <c r="L93" s="6" t="s">
        <v>137</v>
      </c>
    </row>
    <row r="94" spans="1:12" x14ac:dyDescent="0.2">
      <c r="A94" s="5" t="s">
        <v>404</v>
      </c>
      <c r="B94" s="5">
        <v>93</v>
      </c>
      <c r="C94" s="6" t="s">
        <v>405</v>
      </c>
      <c r="D94" s="7" t="s">
        <v>405</v>
      </c>
      <c r="E94" s="8" t="s">
        <v>405</v>
      </c>
      <c r="F94" s="9" t="s">
        <v>798</v>
      </c>
      <c r="G94" s="9" t="s">
        <v>799</v>
      </c>
      <c r="H94" s="5">
        <v>31.49</v>
      </c>
      <c r="I94" s="13">
        <v>-4</v>
      </c>
      <c r="J94" s="11">
        <v>89</v>
      </c>
      <c r="K94" s="12">
        <v>30.33</v>
      </c>
      <c r="L94" s="6" t="s">
        <v>137</v>
      </c>
    </row>
    <row r="95" spans="1:12" x14ac:dyDescent="0.2">
      <c r="A95" s="5" t="s">
        <v>333</v>
      </c>
      <c r="B95" s="5">
        <v>94</v>
      </c>
      <c r="C95" s="6" t="s">
        <v>334</v>
      </c>
      <c r="D95" s="7" t="s">
        <v>335</v>
      </c>
      <c r="E95" s="8" t="s">
        <v>335</v>
      </c>
      <c r="F95" s="9" t="s">
        <v>803</v>
      </c>
      <c r="G95" s="9" t="s">
        <v>804</v>
      </c>
      <c r="H95" s="5">
        <v>31.65</v>
      </c>
      <c r="I95" s="13">
        <v>-22</v>
      </c>
      <c r="J95" s="11">
        <v>72</v>
      </c>
      <c r="K95" s="12">
        <v>29.09</v>
      </c>
      <c r="L95" s="6" t="s">
        <v>137</v>
      </c>
    </row>
    <row r="96" spans="1:12" x14ac:dyDescent="0.2">
      <c r="A96" s="5" t="s">
        <v>486</v>
      </c>
      <c r="B96" s="5">
        <v>95</v>
      </c>
      <c r="C96" s="6" t="s">
        <v>487</v>
      </c>
      <c r="D96" s="7" t="s">
        <v>488</v>
      </c>
      <c r="E96" s="8" t="s">
        <v>490</v>
      </c>
      <c r="F96" s="9" t="s">
        <v>809</v>
      </c>
      <c r="G96" s="9" t="s">
        <v>810</v>
      </c>
      <c r="H96" s="5">
        <v>31.66</v>
      </c>
      <c r="I96" s="10">
        <f>14</f>
        <v>14</v>
      </c>
      <c r="J96" s="11">
        <v>109</v>
      </c>
      <c r="K96" s="12">
        <v>32.43</v>
      </c>
      <c r="L96" s="6" t="s">
        <v>18</v>
      </c>
    </row>
    <row r="97" spans="1:12" x14ac:dyDescent="0.2">
      <c r="A97" s="5" t="s">
        <v>382</v>
      </c>
      <c r="B97" s="5">
        <v>96</v>
      </c>
      <c r="C97" s="6" t="s">
        <v>383</v>
      </c>
      <c r="D97" s="7" t="s">
        <v>384</v>
      </c>
      <c r="E97" s="8" t="s">
        <v>385</v>
      </c>
      <c r="F97" s="9" t="s">
        <v>811</v>
      </c>
      <c r="G97" s="9" t="s">
        <v>812</v>
      </c>
      <c r="H97" s="5">
        <v>31.74</v>
      </c>
      <c r="I97" s="13">
        <v>-12</v>
      </c>
      <c r="J97" s="11">
        <v>84</v>
      </c>
      <c r="K97" s="12">
        <v>30.16</v>
      </c>
      <c r="L97" s="6" t="s">
        <v>137</v>
      </c>
    </row>
    <row r="98" spans="1:12" x14ac:dyDescent="0.2">
      <c r="A98" s="5" t="s">
        <v>415</v>
      </c>
      <c r="B98" s="5">
        <v>97</v>
      </c>
      <c r="C98" s="6" t="s">
        <v>416</v>
      </c>
      <c r="D98" s="7" t="s">
        <v>417</v>
      </c>
      <c r="E98" s="8" t="s">
        <v>417</v>
      </c>
      <c r="F98" s="9" t="s">
        <v>813</v>
      </c>
      <c r="G98" s="9" t="s">
        <v>814</v>
      </c>
      <c r="H98" s="5">
        <v>31.88</v>
      </c>
      <c r="I98" s="13">
        <v>-5</v>
      </c>
      <c r="J98" s="11">
        <v>92</v>
      </c>
      <c r="K98" s="12">
        <v>30.56</v>
      </c>
      <c r="L98" s="6" t="s">
        <v>61</v>
      </c>
    </row>
    <row r="99" spans="1:12" x14ac:dyDescent="0.2">
      <c r="A99" s="5" t="s">
        <v>534</v>
      </c>
      <c r="B99" s="5">
        <v>98</v>
      </c>
      <c r="C99" s="6" t="s">
        <v>535</v>
      </c>
      <c r="D99" s="7" t="s">
        <v>535</v>
      </c>
      <c r="E99" s="8" t="s">
        <v>536</v>
      </c>
      <c r="F99" s="9" t="s">
        <v>815</v>
      </c>
      <c r="G99" s="9" t="s">
        <v>816</v>
      </c>
      <c r="H99" s="5">
        <v>32.159999999999997</v>
      </c>
      <c r="I99" s="10">
        <f>22</f>
        <v>22</v>
      </c>
      <c r="J99" s="11">
        <v>120</v>
      </c>
      <c r="K99" s="12">
        <v>37.950000000000003</v>
      </c>
      <c r="L99" s="6" t="s">
        <v>55</v>
      </c>
    </row>
    <row r="100" spans="1:12" x14ac:dyDescent="0.2">
      <c r="A100" s="5" t="s">
        <v>479</v>
      </c>
      <c r="B100" s="5">
        <v>99</v>
      </c>
      <c r="C100" s="6" t="s">
        <v>480</v>
      </c>
      <c r="D100" s="7" t="s">
        <v>480</v>
      </c>
      <c r="E100" s="8" t="s">
        <v>480</v>
      </c>
      <c r="F100" s="9" t="s">
        <v>817</v>
      </c>
      <c r="G100" s="9" t="s">
        <v>818</v>
      </c>
      <c r="H100" s="5">
        <v>32.4</v>
      </c>
      <c r="I100" s="10">
        <f>8</f>
        <v>8</v>
      </c>
      <c r="J100" s="11">
        <v>107</v>
      </c>
      <c r="K100" s="12">
        <v>32.32</v>
      </c>
      <c r="L100" s="6" t="s">
        <v>61</v>
      </c>
    </row>
    <row r="101" spans="1:12" x14ac:dyDescent="0.2">
      <c r="A101" s="5" t="s">
        <v>429</v>
      </c>
      <c r="B101" s="5">
        <v>100</v>
      </c>
      <c r="C101" s="6" t="s">
        <v>430</v>
      </c>
      <c r="D101" s="7" t="s">
        <v>430</v>
      </c>
      <c r="E101" s="8" t="s">
        <v>431</v>
      </c>
      <c r="F101" s="9" t="s">
        <v>819</v>
      </c>
      <c r="G101" s="9" t="s">
        <v>820</v>
      </c>
      <c r="H101" s="5">
        <v>32.44</v>
      </c>
      <c r="I101" s="13">
        <v>-4</v>
      </c>
      <c r="J101" s="11">
        <v>96</v>
      </c>
      <c r="K101" s="12">
        <v>30.82</v>
      </c>
      <c r="L101" s="6" t="s">
        <v>137</v>
      </c>
    </row>
    <row r="102" spans="1:12" x14ac:dyDescent="0.2">
      <c r="A102" s="5" t="s">
        <v>446</v>
      </c>
      <c r="B102" s="5">
        <v>101</v>
      </c>
      <c r="C102" s="6" t="s">
        <v>447</v>
      </c>
      <c r="D102" s="7" t="s">
        <v>448</v>
      </c>
      <c r="E102" s="8" t="s">
        <v>449</v>
      </c>
      <c r="F102" s="9" t="s">
        <v>821</v>
      </c>
      <c r="G102" s="9" t="s">
        <v>821</v>
      </c>
      <c r="H102" s="5">
        <v>32.44</v>
      </c>
      <c r="I102" s="13">
        <v>-1</v>
      </c>
      <c r="J102" s="11">
        <v>100</v>
      </c>
      <c r="K102" s="12">
        <v>31.15</v>
      </c>
      <c r="L102" s="6" t="s">
        <v>398</v>
      </c>
    </row>
    <row r="103" spans="1:12" x14ac:dyDescent="0.2">
      <c r="A103" s="5" t="s">
        <v>452</v>
      </c>
      <c r="B103" s="5">
        <v>102</v>
      </c>
      <c r="C103" s="6" t="s">
        <v>453</v>
      </c>
      <c r="D103" s="7" t="s">
        <v>453</v>
      </c>
      <c r="E103" s="8" t="s">
        <v>454</v>
      </c>
      <c r="F103" s="9" t="s">
        <v>822</v>
      </c>
      <c r="G103" s="9" t="s">
        <v>823</v>
      </c>
      <c r="H103" s="5">
        <v>32.46</v>
      </c>
      <c r="I103" s="13">
        <v>-1</v>
      </c>
      <c r="J103" s="11">
        <v>101</v>
      </c>
      <c r="K103" s="12">
        <v>31.16</v>
      </c>
      <c r="L103" s="6" t="s">
        <v>293</v>
      </c>
    </row>
    <row r="104" spans="1:12" x14ac:dyDescent="0.2">
      <c r="A104" s="5" t="s">
        <v>442</v>
      </c>
      <c r="B104" s="5">
        <v>103</v>
      </c>
      <c r="C104" s="6" t="s">
        <v>443</v>
      </c>
      <c r="D104" s="7" t="s">
        <v>443</v>
      </c>
      <c r="E104" s="8" t="s">
        <v>443</v>
      </c>
      <c r="F104" s="9" t="s">
        <v>824</v>
      </c>
      <c r="G104" s="9" t="s">
        <v>825</v>
      </c>
      <c r="H104" s="5">
        <v>32.659999999999997</v>
      </c>
      <c r="I104" s="13">
        <v>-4</v>
      </c>
      <c r="J104" s="11">
        <v>99</v>
      </c>
      <c r="K104" s="12">
        <v>31.12</v>
      </c>
      <c r="L104" s="6" t="s">
        <v>137</v>
      </c>
    </row>
    <row r="105" spans="1:12" x14ac:dyDescent="0.2">
      <c r="A105" s="5" t="s">
        <v>463</v>
      </c>
      <c r="B105" s="5">
        <v>104</v>
      </c>
      <c r="C105" s="6" t="s">
        <v>464</v>
      </c>
      <c r="D105" s="7" t="s">
        <v>465</v>
      </c>
      <c r="E105" s="8" t="s">
        <v>465</v>
      </c>
      <c r="F105" s="9" t="s">
        <v>826</v>
      </c>
      <c r="G105" s="9" t="s">
        <v>827</v>
      </c>
      <c r="H105" s="5">
        <v>32.74</v>
      </c>
      <c r="I105" s="13">
        <v>-1</v>
      </c>
      <c r="J105" s="11">
        <v>103</v>
      </c>
      <c r="K105" s="12">
        <v>31.21</v>
      </c>
      <c r="L105" s="6" t="s">
        <v>18</v>
      </c>
    </row>
    <row r="106" spans="1:12" x14ac:dyDescent="0.2">
      <c r="A106" s="5" t="s">
        <v>457</v>
      </c>
      <c r="B106" s="5">
        <v>105</v>
      </c>
      <c r="C106" s="6" t="s">
        <v>458</v>
      </c>
      <c r="D106" s="7" t="s">
        <v>459</v>
      </c>
      <c r="E106" s="8" t="s">
        <v>460</v>
      </c>
      <c r="F106" s="9" t="s">
        <v>828</v>
      </c>
      <c r="G106" s="9" t="s">
        <v>829</v>
      </c>
      <c r="H106" s="5">
        <v>32.79</v>
      </c>
      <c r="I106" s="13">
        <v>-3</v>
      </c>
      <c r="J106" s="11">
        <v>102</v>
      </c>
      <c r="K106" s="12">
        <v>31.2</v>
      </c>
      <c r="L106" s="6" t="s">
        <v>61</v>
      </c>
    </row>
    <row r="107" spans="1:12" x14ac:dyDescent="0.2">
      <c r="A107" s="5" t="s">
        <v>476</v>
      </c>
      <c r="B107" s="5">
        <v>106</v>
      </c>
      <c r="C107" s="6" t="s">
        <v>477</v>
      </c>
      <c r="D107" s="7" t="s">
        <v>478</v>
      </c>
      <c r="E107" s="8" t="s">
        <v>478</v>
      </c>
      <c r="F107" s="9" t="s">
        <v>830</v>
      </c>
      <c r="G107" s="9" t="s">
        <v>831</v>
      </c>
      <c r="H107" s="5">
        <v>33.4</v>
      </c>
      <c r="I107" s="10">
        <f>0</f>
        <v>0</v>
      </c>
      <c r="J107" s="11">
        <v>106</v>
      </c>
      <c r="K107" s="12">
        <v>32.049999999999997</v>
      </c>
      <c r="L107" s="6" t="s">
        <v>55</v>
      </c>
    </row>
    <row r="108" spans="1:12" x14ac:dyDescent="0.2">
      <c r="A108" s="5" t="s">
        <v>466</v>
      </c>
      <c r="B108" s="5">
        <v>107</v>
      </c>
      <c r="C108" s="6" t="s">
        <v>467</v>
      </c>
      <c r="D108" s="7" t="s">
        <v>468</v>
      </c>
      <c r="E108" s="8" t="s">
        <v>468</v>
      </c>
      <c r="F108" s="9" t="s">
        <v>832</v>
      </c>
      <c r="G108" s="9" t="s">
        <v>833</v>
      </c>
      <c r="H108" s="5">
        <v>33.49</v>
      </c>
      <c r="I108" s="13">
        <v>-3</v>
      </c>
      <c r="J108" s="11">
        <v>104</v>
      </c>
      <c r="K108" s="12">
        <v>31.9</v>
      </c>
      <c r="L108" s="6" t="s">
        <v>137</v>
      </c>
    </row>
    <row r="109" spans="1:12" x14ac:dyDescent="0.2">
      <c r="A109" s="5" t="s">
        <v>471</v>
      </c>
      <c r="B109" s="5">
        <v>108</v>
      </c>
      <c r="C109" s="6" t="s">
        <v>472</v>
      </c>
      <c r="D109" s="7" t="s">
        <v>473</v>
      </c>
      <c r="E109" s="8" t="s">
        <v>473</v>
      </c>
      <c r="F109" s="9" t="s">
        <v>834</v>
      </c>
      <c r="G109" s="9" t="s">
        <v>835</v>
      </c>
      <c r="H109" s="5">
        <v>33.86</v>
      </c>
      <c r="I109" s="13">
        <v>-3</v>
      </c>
      <c r="J109" s="11">
        <v>105</v>
      </c>
      <c r="K109" s="12">
        <v>31.91</v>
      </c>
      <c r="L109" s="6" t="s">
        <v>398</v>
      </c>
    </row>
    <row r="110" spans="1:12" x14ac:dyDescent="0.2">
      <c r="A110" s="5" t="s">
        <v>539</v>
      </c>
      <c r="B110" s="5">
        <v>109</v>
      </c>
      <c r="C110" s="6" t="s">
        <v>540</v>
      </c>
      <c r="D110" s="7" t="s">
        <v>540</v>
      </c>
      <c r="E110" s="8" t="s">
        <v>540</v>
      </c>
      <c r="F110" s="9" t="s">
        <v>836</v>
      </c>
      <c r="G110" s="9" t="s">
        <v>837</v>
      </c>
      <c r="H110" s="5">
        <v>34.96</v>
      </c>
      <c r="I110" s="10">
        <f>12</f>
        <v>12</v>
      </c>
      <c r="J110" s="11">
        <v>121</v>
      </c>
      <c r="K110" s="12">
        <v>38.35</v>
      </c>
      <c r="L110" s="6" t="s">
        <v>137</v>
      </c>
    </row>
    <row r="111" spans="1:12" x14ac:dyDescent="0.2">
      <c r="A111" s="5" t="s">
        <v>660</v>
      </c>
      <c r="B111" s="5">
        <v>110</v>
      </c>
      <c r="C111" s="6" t="s">
        <v>661</v>
      </c>
      <c r="D111" s="7" t="s">
        <v>663</v>
      </c>
      <c r="E111" s="8" t="s">
        <v>665</v>
      </c>
      <c r="F111" s="9" t="s">
        <v>838</v>
      </c>
      <c r="G111" s="9" t="s">
        <v>839</v>
      </c>
      <c r="H111" s="5">
        <v>35.11</v>
      </c>
      <c r="I111" s="10">
        <f>40</f>
        <v>40</v>
      </c>
      <c r="J111" s="11">
        <v>150</v>
      </c>
      <c r="K111" s="12">
        <v>50.17</v>
      </c>
      <c r="L111" s="6" t="s">
        <v>137</v>
      </c>
    </row>
    <row r="112" spans="1:12" x14ac:dyDescent="0.2">
      <c r="A112" s="5" t="s">
        <v>497</v>
      </c>
      <c r="B112" s="5">
        <v>111</v>
      </c>
      <c r="C112" s="6" t="s">
        <v>498</v>
      </c>
      <c r="D112" s="7" t="s">
        <v>499</v>
      </c>
      <c r="E112" s="8" t="s">
        <v>499</v>
      </c>
      <c r="F112" s="9" t="s">
        <v>840</v>
      </c>
      <c r="G112" s="9" t="s">
        <v>841</v>
      </c>
      <c r="H112" s="5">
        <v>35.11</v>
      </c>
      <c r="I112" s="10">
        <f>0</f>
        <v>0</v>
      </c>
      <c r="J112" s="11">
        <v>111</v>
      </c>
      <c r="K112" s="12">
        <v>35.22</v>
      </c>
      <c r="L112" s="6" t="s">
        <v>18</v>
      </c>
    </row>
    <row r="113" spans="1:12" x14ac:dyDescent="0.2">
      <c r="A113" s="5" t="s">
        <v>512</v>
      </c>
      <c r="B113" s="5">
        <v>112</v>
      </c>
      <c r="C113" s="6" t="s">
        <v>513</v>
      </c>
      <c r="D113" s="7" t="s">
        <v>513</v>
      </c>
      <c r="E113" s="8" t="s">
        <v>515</v>
      </c>
      <c r="F113" s="9" t="s">
        <v>842</v>
      </c>
      <c r="G113" s="9" t="s">
        <v>843</v>
      </c>
      <c r="H113" s="5">
        <v>35.229999999999997</v>
      </c>
      <c r="I113" s="10">
        <f>3</f>
        <v>3</v>
      </c>
      <c r="J113" s="11">
        <v>115</v>
      </c>
      <c r="K113" s="12">
        <v>36.15</v>
      </c>
      <c r="L113" s="6" t="s">
        <v>137</v>
      </c>
    </row>
    <row r="114" spans="1:12" x14ac:dyDescent="0.2">
      <c r="A114" s="5" t="s">
        <v>492</v>
      </c>
      <c r="B114" s="5">
        <v>113</v>
      </c>
      <c r="C114" s="6" t="s">
        <v>493</v>
      </c>
      <c r="D114" s="7" t="s">
        <v>494</v>
      </c>
      <c r="E114" s="8" t="s">
        <v>494</v>
      </c>
      <c r="F114" s="9" t="s">
        <v>844</v>
      </c>
      <c r="G114" s="9" t="s">
        <v>845</v>
      </c>
      <c r="H114" s="5">
        <v>35.380000000000003</v>
      </c>
      <c r="I114" s="13">
        <v>-3</v>
      </c>
      <c r="J114" s="11">
        <v>110</v>
      </c>
      <c r="K114" s="12">
        <v>32.450000000000003</v>
      </c>
      <c r="L114" s="6" t="s">
        <v>61</v>
      </c>
    </row>
    <row r="115" spans="1:12" x14ac:dyDescent="0.2">
      <c r="A115" s="5" t="s">
        <v>406</v>
      </c>
      <c r="B115" s="5">
        <v>114</v>
      </c>
      <c r="C115" s="6" t="s">
        <v>407</v>
      </c>
      <c r="D115" s="7" t="s">
        <v>407</v>
      </c>
      <c r="E115" s="8" t="s">
        <v>407</v>
      </c>
      <c r="F115" s="9" t="s">
        <v>846</v>
      </c>
      <c r="G115" s="9" t="s">
        <v>847</v>
      </c>
      <c r="H115" s="5">
        <v>35.53</v>
      </c>
      <c r="I115" s="13">
        <v>-24</v>
      </c>
      <c r="J115" s="11">
        <v>90</v>
      </c>
      <c r="K115" s="12">
        <v>30.41</v>
      </c>
      <c r="L115" s="6" t="s">
        <v>61</v>
      </c>
    </row>
    <row r="116" spans="1:12" x14ac:dyDescent="0.2">
      <c r="A116" s="5" t="s">
        <v>483</v>
      </c>
      <c r="B116" s="5">
        <v>115</v>
      </c>
      <c r="C116" s="6" t="s">
        <v>484</v>
      </c>
      <c r="D116" s="7" t="s">
        <v>484</v>
      </c>
      <c r="E116" s="8" t="s">
        <v>485</v>
      </c>
      <c r="F116" s="9" t="s">
        <v>848</v>
      </c>
      <c r="G116" s="9" t="s">
        <v>849</v>
      </c>
      <c r="H116" s="5">
        <v>35.6</v>
      </c>
      <c r="I116" s="13">
        <v>-7</v>
      </c>
      <c r="J116" s="11">
        <v>108</v>
      </c>
      <c r="K116" s="12">
        <v>32.369999999999997</v>
      </c>
      <c r="L116" s="6" t="s">
        <v>137</v>
      </c>
    </row>
    <row r="117" spans="1:12" x14ac:dyDescent="0.2">
      <c r="A117" s="5" t="s">
        <v>517</v>
      </c>
      <c r="B117" s="5">
        <v>116</v>
      </c>
      <c r="C117" s="6" t="s">
        <v>519</v>
      </c>
      <c r="D117" s="7" t="s">
        <v>519</v>
      </c>
      <c r="E117" s="8" t="s">
        <v>519</v>
      </c>
      <c r="F117" s="9" t="s">
        <v>850</v>
      </c>
      <c r="G117" s="9" t="s">
        <v>851</v>
      </c>
      <c r="H117" s="5">
        <v>35.94</v>
      </c>
      <c r="I117" s="10">
        <f>0</f>
        <v>0</v>
      </c>
      <c r="J117" s="11">
        <v>116</v>
      </c>
      <c r="K117" s="12">
        <v>36.17</v>
      </c>
      <c r="L117" s="6" t="s">
        <v>61</v>
      </c>
    </row>
    <row r="118" spans="1:12" x14ac:dyDescent="0.2">
      <c r="A118" s="5" t="s">
        <v>509</v>
      </c>
      <c r="B118" s="5">
        <v>117</v>
      </c>
      <c r="C118" s="6" t="s">
        <v>510</v>
      </c>
      <c r="D118" s="7" t="s">
        <v>510</v>
      </c>
      <c r="E118" s="8" t="s">
        <v>511</v>
      </c>
      <c r="F118" s="9" t="s">
        <v>852</v>
      </c>
      <c r="G118" s="9" t="s">
        <v>853</v>
      </c>
      <c r="H118" s="5">
        <v>36.04</v>
      </c>
      <c r="I118" s="13">
        <v>-3</v>
      </c>
      <c r="J118" s="11">
        <v>114</v>
      </c>
      <c r="K118" s="12">
        <v>35.42</v>
      </c>
      <c r="L118" s="6" t="s">
        <v>137</v>
      </c>
    </row>
    <row r="119" spans="1:12" x14ac:dyDescent="0.2">
      <c r="A119" s="5" t="s">
        <v>418</v>
      </c>
      <c r="B119" s="5">
        <v>118</v>
      </c>
      <c r="C119" s="6" t="s">
        <v>419</v>
      </c>
      <c r="D119" s="7" t="s">
        <v>420</v>
      </c>
      <c r="E119" s="8" t="s">
        <v>420</v>
      </c>
      <c r="F119" s="9" t="s">
        <v>854</v>
      </c>
      <c r="G119" s="9" t="s">
        <v>855</v>
      </c>
      <c r="H119" s="5">
        <v>36.28</v>
      </c>
      <c r="I119" s="13">
        <v>-25</v>
      </c>
      <c r="J119" s="11">
        <v>93</v>
      </c>
      <c r="K119" s="12">
        <v>30.65</v>
      </c>
      <c r="L119" s="6" t="s">
        <v>137</v>
      </c>
    </row>
    <row r="120" spans="1:12" x14ac:dyDescent="0.2">
      <c r="A120" s="5" t="s">
        <v>504</v>
      </c>
      <c r="B120" s="5">
        <v>119</v>
      </c>
      <c r="C120" s="6" t="s">
        <v>507</v>
      </c>
      <c r="D120" s="7" t="s">
        <v>508</v>
      </c>
      <c r="E120" s="8" t="s">
        <v>508</v>
      </c>
      <c r="F120" s="9" t="s">
        <v>856</v>
      </c>
      <c r="G120" s="9" t="s">
        <v>857</v>
      </c>
      <c r="H120" s="5">
        <v>36.380000000000003</v>
      </c>
      <c r="I120" s="13">
        <v>-6</v>
      </c>
      <c r="J120" s="11">
        <v>113</v>
      </c>
      <c r="K120" s="12">
        <v>35.36</v>
      </c>
      <c r="L120" s="6" t="s">
        <v>137</v>
      </c>
    </row>
    <row r="121" spans="1:12" x14ac:dyDescent="0.2">
      <c r="A121" s="5" t="s">
        <v>532</v>
      </c>
      <c r="B121" s="5">
        <v>120</v>
      </c>
      <c r="C121" s="6" t="s">
        <v>533</v>
      </c>
      <c r="D121" s="7" t="s">
        <v>533</v>
      </c>
      <c r="E121" s="8" t="s">
        <v>533</v>
      </c>
      <c r="F121" s="9" t="s">
        <v>858</v>
      </c>
      <c r="G121" s="9" t="s">
        <v>859</v>
      </c>
      <c r="H121" s="5">
        <v>36.5</v>
      </c>
      <c r="I121" s="13">
        <v>-1</v>
      </c>
      <c r="J121" s="11">
        <v>119</v>
      </c>
      <c r="K121" s="12">
        <v>37.409999999999997</v>
      </c>
      <c r="L121" s="6" t="s">
        <v>137</v>
      </c>
    </row>
    <row r="122" spans="1:12" x14ac:dyDescent="0.2">
      <c r="A122" s="5" t="s">
        <v>527</v>
      </c>
      <c r="B122" s="5">
        <v>121</v>
      </c>
      <c r="C122" s="6" t="s">
        <v>528</v>
      </c>
      <c r="D122" s="7" t="s">
        <v>528</v>
      </c>
      <c r="E122" s="8" t="s">
        <v>529</v>
      </c>
      <c r="F122" s="9" t="s">
        <v>860</v>
      </c>
      <c r="G122" s="9" t="s">
        <v>861</v>
      </c>
      <c r="H122" s="5">
        <v>36.549999999999997</v>
      </c>
      <c r="I122" s="13">
        <v>-3</v>
      </c>
      <c r="J122" s="11">
        <v>118</v>
      </c>
      <c r="K122" s="12">
        <v>37.28</v>
      </c>
      <c r="L122" s="6" t="s">
        <v>55</v>
      </c>
    </row>
    <row r="123" spans="1:12" x14ac:dyDescent="0.2">
      <c r="A123" s="5" t="s">
        <v>544</v>
      </c>
      <c r="B123" s="5">
        <v>122</v>
      </c>
      <c r="C123" s="6" t="s">
        <v>545</v>
      </c>
      <c r="D123" s="7" t="s">
        <v>546</v>
      </c>
      <c r="E123" s="8" t="s">
        <v>546</v>
      </c>
      <c r="F123" s="9" t="s">
        <v>862</v>
      </c>
      <c r="G123" s="9" t="s">
        <v>863</v>
      </c>
      <c r="H123" s="5">
        <v>36.71</v>
      </c>
      <c r="I123" s="10">
        <f>1</f>
        <v>1</v>
      </c>
      <c r="J123" s="11">
        <v>123</v>
      </c>
      <c r="K123" s="12">
        <v>38.450000000000003</v>
      </c>
      <c r="L123" s="6" t="s">
        <v>137</v>
      </c>
    </row>
    <row r="124" spans="1:12" x14ac:dyDescent="0.2">
      <c r="A124" s="5" t="s">
        <v>638</v>
      </c>
      <c r="B124" s="5">
        <v>123</v>
      </c>
      <c r="C124" s="6" t="s">
        <v>639</v>
      </c>
      <c r="D124" s="7" t="s">
        <v>640</v>
      </c>
      <c r="E124" s="8" t="s">
        <v>641</v>
      </c>
      <c r="F124" s="9" t="s">
        <v>864</v>
      </c>
      <c r="G124" s="9" t="s">
        <v>865</v>
      </c>
      <c r="H124" s="5">
        <v>36.74</v>
      </c>
      <c r="I124" s="10">
        <f>22</f>
        <v>22</v>
      </c>
      <c r="J124" s="11">
        <v>145</v>
      </c>
      <c r="K124" s="12">
        <v>47.41</v>
      </c>
      <c r="L124" s="6" t="s">
        <v>55</v>
      </c>
    </row>
    <row r="125" spans="1:12" x14ac:dyDescent="0.2">
      <c r="A125" s="5" t="s">
        <v>547</v>
      </c>
      <c r="B125" s="5">
        <v>124</v>
      </c>
      <c r="C125" s="6" t="s">
        <v>548</v>
      </c>
      <c r="D125" s="7" t="s">
        <v>549</v>
      </c>
      <c r="E125" s="8" t="s">
        <v>549</v>
      </c>
      <c r="F125" s="9" t="s">
        <v>866</v>
      </c>
      <c r="G125" s="9" t="s">
        <v>867</v>
      </c>
      <c r="H125" s="5">
        <v>36.770000000000003</v>
      </c>
      <c r="I125" s="10">
        <f>0</f>
        <v>0</v>
      </c>
      <c r="J125" s="11">
        <v>124</v>
      </c>
      <c r="K125" s="12">
        <v>39.68</v>
      </c>
      <c r="L125" s="6" t="s">
        <v>55</v>
      </c>
    </row>
    <row r="126" spans="1:12" x14ac:dyDescent="0.2">
      <c r="A126" s="5" t="s">
        <v>522</v>
      </c>
      <c r="B126" s="5">
        <v>125</v>
      </c>
      <c r="C126" s="6" t="s">
        <v>523</v>
      </c>
      <c r="D126" s="7" t="s">
        <v>524</v>
      </c>
      <c r="E126" s="8" t="s">
        <v>524</v>
      </c>
      <c r="F126" s="9" t="s">
        <v>868</v>
      </c>
      <c r="G126" s="9" t="s">
        <v>869</v>
      </c>
      <c r="H126" s="5">
        <v>39.42</v>
      </c>
      <c r="I126" s="13">
        <v>-8</v>
      </c>
      <c r="J126" s="11">
        <v>117</v>
      </c>
      <c r="K126" s="12">
        <v>36.770000000000003</v>
      </c>
      <c r="L126" s="6" t="s">
        <v>137</v>
      </c>
    </row>
    <row r="127" spans="1:12" x14ac:dyDescent="0.2">
      <c r="A127" s="5" t="s">
        <v>574</v>
      </c>
      <c r="B127" s="5">
        <v>126</v>
      </c>
      <c r="C127" s="6" t="s">
        <v>575</v>
      </c>
      <c r="D127" s="7" t="s">
        <v>575</v>
      </c>
      <c r="E127" s="8" t="s">
        <v>575</v>
      </c>
      <c r="F127" s="9" t="s">
        <v>870</v>
      </c>
      <c r="G127" s="9" t="s">
        <v>871</v>
      </c>
      <c r="H127" s="5">
        <v>39.61</v>
      </c>
      <c r="I127" s="10">
        <f>5</f>
        <v>5</v>
      </c>
      <c r="J127" s="11">
        <v>131</v>
      </c>
      <c r="K127" s="12">
        <v>41.37</v>
      </c>
      <c r="L127" s="6" t="s">
        <v>55</v>
      </c>
    </row>
    <row r="128" spans="1:12" x14ac:dyDescent="0.2">
      <c r="A128" s="5" t="s">
        <v>553</v>
      </c>
      <c r="B128" s="5">
        <v>127</v>
      </c>
      <c r="C128" s="6" t="s">
        <v>554</v>
      </c>
      <c r="D128" s="7" t="s">
        <v>554</v>
      </c>
      <c r="E128" s="8" t="s">
        <v>555</v>
      </c>
      <c r="F128" s="9" t="s">
        <v>872</v>
      </c>
      <c r="G128" s="9" t="s">
        <v>873</v>
      </c>
      <c r="H128" s="5">
        <v>42.23</v>
      </c>
      <c r="I128" s="13">
        <v>-1</v>
      </c>
      <c r="J128" s="11">
        <v>126</v>
      </c>
      <c r="K128" s="12">
        <v>40.53</v>
      </c>
      <c r="L128" s="6" t="s">
        <v>137</v>
      </c>
    </row>
    <row r="129" spans="1:12" x14ac:dyDescent="0.2">
      <c r="A129" s="5" t="s">
        <v>550</v>
      </c>
      <c r="B129" s="5">
        <v>128</v>
      </c>
      <c r="C129" s="6" t="s">
        <v>551</v>
      </c>
      <c r="D129" s="7" t="s">
        <v>551</v>
      </c>
      <c r="E129" s="8" t="s">
        <v>552</v>
      </c>
      <c r="F129" s="9" t="s">
        <v>874</v>
      </c>
      <c r="G129" s="9" t="s">
        <v>874</v>
      </c>
      <c r="H129" s="5">
        <v>42.51</v>
      </c>
      <c r="I129" s="13">
        <v>-3</v>
      </c>
      <c r="J129" s="11">
        <v>125</v>
      </c>
      <c r="K129" s="12">
        <v>40.159999999999997</v>
      </c>
      <c r="L129" s="6" t="s">
        <v>398</v>
      </c>
    </row>
    <row r="130" spans="1:12" x14ac:dyDescent="0.2">
      <c r="A130" s="5" t="s">
        <v>569</v>
      </c>
      <c r="B130" s="5">
        <v>129</v>
      </c>
      <c r="C130" s="6" t="s">
        <v>570</v>
      </c>
      <c r="D130" s="7" t="s">
        <v>571</v>
      </c>
      <c r="E130" s="8" t="s">
        <v>571</v>
      </c>
      <c r="F130" s="9" t="s">
        <v>875</v>
      </c>
      <c r="G130" s="9" t="s">
        <v>876</v>
      </c>
      <c r="H130" s="5">
        <v>42.82</v>
      </c>
      <c r="I130" s="10">
        <f>1</f>
        <v>1</v>
      </c>
      <c r="J130" s="11">
        <v>130</v>
      </c>
      <c r="K130" s="12">
        <v>41.03</v>
      </c>
      <c r="L130" s="6" t="s">
        <v>61</v>
      </c>
    </row>
    <row r="131" spans="1:12" x14ac:dyDescent="0.2">
      <c r="A131" s="5" t="s">
        <v>576</v>
      </c>
      <c r="B131" s="5">
        <v>130</v>
      </c>
      <c r="C131" s="6" t="s">
        <v>577</v>
      </c>
      <c r="D131" s="7" t="s">
        <v>579</v>
      </c>
      <c r="E131" s="8" t="s">
        <v>581</v>
      </c>
      <c r="F131" s="9" t="s">
        <v>881</v>
      </c>
      <c r="G131" s="9" t="s">
        <v>882</v>
      </c>
      <c r="H131" s="5">
        <v>43.11</v>
      </c>
      <c r="I131" s="10">
        <f>2</f>
        <v>2</v>
      </c>
      <c r="J131" s="11">
        <v>132</v>
      </c>
      <c r="K131" s="12">
        <v>41.71</v>
      </c>
      <c r="L131" s="6" t="s">
        <v>398</v>
      </c>
    </row>
    <row r="132" spans="1:12" x14ac:dyDescent="0.2">
      <c r="A132" s="5" t="s">
        <v>563</v>
      </c>
      <c r="B132" s="5">
        <v>131</v>
      </c>
      <c r="C132" s="6" t="s">
        <v>566</v>
      </c>
      <c r="D132" s="7" t="s">
        <v>567</v>
      </c>
      <c r="E132" s="8" t="s">
        <v>568</v>
      </c>
      <c r="F132" s="9" t="s">
        <v>884</v>
      </c>
      <c r="G132" s="9" t="s">
        <v>885</v>
      </c>
      <c r="H132" s="5">
        <v>43.32</v>
      </c>
      <c r="I132" s="13">
        <v>-2</v>
      </c>
      <c r="J132" s="11">
        <v>129</v>
      </c>
      <c r="K132" s="12">
        <v>40.92</v>
      </c>
      <c r="L132" s="6" t="s">
        <v>137</v>
      </c>
    </row>
    <row r="133" spans="1:12" x14ac:dyDescent="0.2">
      <c r="A133" s="5" t="s">
        <v>556</v>
      </c>
      <c r="B133" s="5">
        <v>132</v>
      </c>
      <c r="C133" s="6" t="s">
        <v>557</v>
      </c>
      <c r="D133" s="7" t="s">
        <v>557</v>
      </c>
      <c r="E133" s="8" t="s">
        <v>558</v>
      </c>
      <c r="F133" s="9" t="s">
        <v>886</v>
      </c>
      <c r="G133" s="9" t="s">
        <v>886</v>
      </c>
      <c r="H133" s="5">
        <v>43.42</v>
      </c>
      <c r="I133" s="13">
        <v>-5</v>
      </c>
      <c r="J133" s="11">
        <v>127</v>
      </c>
      <c r="K133" s="12">
        <v>40.67</v>
      </c>
      <c r="L133" s="6" t="s">
        <v>398</v>
      </c>
    </row>
    <row r="134" spans="1:12" x14ac:dyDescent="0.2">
      <c r="A134" s="5" t="s">
        <v>559</v>
      </c>
      <c r="B134" s="5">
        <v>133</v>
      </c>
      <c r="C134" s="6" t="s">
        <v>560</v>
      </c>
      <c r="D134" s="7" t="s">
        <v>561</v>
      </c>
      <c r="E134" s="8" t="s">
        <v>562</v>
      </c>
      <c r="F134" s="9" t="s">
        <v>887</v>
      </c>
      <c r="G134" s="9" t="s">
        <v>888</v>
      </c>
      <c r="H134" s="5">
        <v>43.63</v>
      </c>
      <c r="I134" s="13">
        <v>-5</v>
      </c>
      <c r="J134" s="11">
        <v>128</v>
      </c>
      <c r="K134" s="12">
        <v>40.86</v>
      </c>
      <c r="L134" s="6" t="s">
        <v>398</v>
      </c>
    </row>
    <row r="135" spans="1:12" x14ac:dyDescent="0.2">
      <c r="A135" s="5" t="s">
        <v>582</v>
      </c>
      <c r="B135" s="5">
        <v>134</v>
      </c>
      <c r="C135" s="6" t="s">
        <v>583</v>
      </c>
      <c r="D135" s="7" t="s">
        <v>583</v>
      </c>
      <c r="E135" s="8" t="s">
        <v>584</v>
      </c>
      <c r="F135" s="9" t="s">
        <v>889</v>
      </c>
      <c r="G135" s="9" t="s">
        <v>890</v>
      </c>
      <c r="H135" s="5">
        <v>43.91</v>
      </c>
      <c r="I135" s="13">
        <v>-1</v>
      </c>
      <c r="J135" s="11">
        <v>133</v>
      </c>
      <c r="K135" s="12">
        <v>42.53</v>
      </c>
      <c r="L135" s="6" t="s">
        <v>55</v>
      </c>
    </row>
    <row r="136" spans="1:12" x14ac:dyDescent="0.2">
      <c r="A136" s="5" t="s">
        <v>590</v>
      </c>
      <c r="B136" s="5">
        <v>135</v>
      </c>
      <c r="C136" s="6" t="s">
        <v>591</v>
      </c>
      <c r="D136" s="7" t="s">
        <v>592</v>
      </c>
      <c r="E136" s="8" t="s">
        <v>593</v>
      </c>
      <c r="F136" s="9" t="s">
        <v>891</v>
      </c>
      <c r="G136" s="9" t="s">
        <v>892</v>
      </c>
      <c r="H136" s="5">
        <v>43.98</v>
      </c>
      <c r="I136" s="10">
        <f>0</f>
        <v>0</v>
      </c>
      <c r="J136" s="11">
        <v>135</v>
      </c>
      <c r="K136" s="12">
        <v>43.13</v>
      </c>
      <c r="L136" s="6" t="s">
        <v>398</v>
      </c>
    </row>
    <row r="137" spans="1:12" x14ac:dyDescent="0.2">
      <c r="A137" s="5" t="s">
        <v>616</v>
      </c>
      <c r="B137" s="5">
        <v>136</v>
      </c>
      <c r="C137" s="6" t="s">
        <v>617</v>
      </c>
      <c r="D137" s="7" t="s">
        <v>618</v>
      </c>
      <c r="E137" s="8" t="s">
        <v>620</v>
      </c>
      <c r="F137" s="9" t="s">
        <v>893</v>
      </c>
      <c r="G137" s="9" t="s">
        <v>894</v>
      </c>
      <c r="H137" s="5">
        <v>44.1</v>
      </c>
      <c r="I137" s="10">
        <f>4</f>
        <v>4</v>
      </c>
      <c r="J137" s="11">
        <v>140</v>
      </c>
      <c r="K137" s="12">
        <v>44.31</v>
      </c>
      <c r="L137" s="6" t="s">
        <v>55</v>
      </c>
    </row>
    <row r="138" spans="1:12" x14ac:dyDescent="0.2">
      <c r="A138" s="5" t="s">
        <v>587</v>
      </c>
      <c r="B138" s="5">
        <v>137</v>
      </c>
      <c r="C138" s="6" t="s">
        <v>588</v>
      </c>
      <c r="D138" s="7" t="s">
        <v>588</v>
      </c>
      <c r="E138" s="8" t="s">
        <v>589</v>
      </c>
      <c r="F138" s="9" t="s">
        <v>895</v>
      </c>
      <c r="G138" s="9" t="s">
        <v>896</v>
      </c>
      <c r="H138" s="5">
        <v>44.68</v>
      </c>
      <c r="I138" s="13">
        <v>-3</v>
      </c>
      <c r="J138" s="11">
        <v>134</v>
      </c>
      <c r="K138" s="12">
        <v>42.96</v>
      </c>
      <c r="L138" s="6" t="s">
        <v>398</v>
      </c>
    </row>
    <row r="139" spans="1:12" x14ac:dyDescent="0.2">
      <c r="A139" s="5" t="s">
        <v>602</v>
      </c>
      <c r="B139" s="5">
        <v>138</v>
      </c>
      <c r="C139" s="6" t="s">
        <v>603</v>
      </c>
      <c r="D139" s="7" t="s">
        <v>604</v>
      </c>
      <c r="E139" s="8" t="s">
        <v>605</v>
      </c>
      <c r="F139" s="9" t="s">
        <v>897</v>
      </c>
      <c r="G139" s="9" t="s">
        <v>898</v>
      </c>
      <c r="H139" s="5">
        <v>44.92</v>
      </c>
      <c r="I139" s="13">
        <v>-1</v>
      </c>
      <c r="J139" s="11">
        <v>137</v>
      </c>
      <c r="K139" s="12">
        <v>43.15</v>
      </c>
      <c r="L139" s="6" t="s">
        <v>55</v>
      </c>
    </row>
    <row r="140" spans="1:12" x14ac:dyDescent="0.2">
      <c r="A140" s="5" t="s">
        <v>632</v>
      </c>
      <c r="B140" s="5">
        <v>139</v>
      </c>
      <c r="C140" s="6" t="s">
        <v>633</v>
      </c>
      <c r="D140" s="7" t="s">
        <v>635</v>
      </c>
      <c r="E140" s="8" t="s">
        <v>637</v>
      </c>
      <c r="F140" s="9" t="s">
        <v>899</v>
      </c>
      <c r="G140" s="9" t="s">
        <v>900</v>
      </c>
      <c r="H140" s="5">
        <v>45.65</v>
      </c>
      <c r="I140" s="10">
        <f>5</f>
        <v>5</v>
      </c>
      <c r="J140" s="11">
        <v>144</v>
      </c>
      <c r="K140" s="12">
        <v>46.88</v>
      </c>
      <c r="L140" s="6" t="s">
        <v>137</v>
      </c>
    </row>
    <row r="141" spans="1:12" x14ac:dyDescent="0.2">
      <c r="A141" s="5" t="s">
        <v>608</v>
      </c>
      <c r="B141" s="5">
        <v>140</v>
      </c>
      <c r="C141" s="6" t="s">
        <v>609</v>
      </c>
      <c r="D141" s="7" t="s">
        <v>610</v>
      </c>
      <c r="E141" s="8" t="s">
        <v>610</v>
      </c>
      <c r="F141" s="9" t="s">
        <v>901</v>
      </c>
      <c r="G141" s="9" t="s">
        <v>902</v>
      </c>
      <c r="H141" s="5">
        <v>45.67</v>
      </c>
      <c r="I141" s="13">
        <v>-2</v>
      </c>
      <c r="J141" s="11">
        <v>138</v>
      </c>
      <c r="K141" s="12">
        <v>43.24</v>
      </c>
      <c r="L141" s="6" t="s">
        <v>55</v>
      </c>
    </row>
    <row r="142" spans="1:12" x14ac:dyDescent="0.2">
      <c r="A142" s="5" t="s">
        <v>596</v>
      </c>
      <c r="B142" s="5">
        <v>141</v>
      </c>
      <c r="C142" s="6" t="s">
        <v>597</v>
      </c>
      <c r="D142" s="7" t="s">
        <v>598</v>
      </c>
      <c r="E142" s="8" t="s">
        <v>599</v>
      </c>
      <c r="F142" s="9" t="s">
        <v>903</v>
      </c>
      <c r="G142" s="9" t="s">
        <v>904</v>
      </c>
      <c r="H142" s="5">
        <v>45.75</v>
      </c>
      <c r="I142" s="13">
        <v>-5</v>
      </c>
      <c r="J142" s="11">
        <v>136</v>
      </c>
      <c r="K142" s="12">
        <v>43.13</v>
      </c>
      <c r="L142" s="6" t="s">
        <v>398</v>
      </c>
    </row>
    <row r="143" spans="1:12" x14ac:dyDescent="0.2">
      <c r="A143" s="5" t="s">
        <v>611</v>
      </c>
      <c r="B143" s="5">
        <v>142</v>
      </c>
      <c r="C143" s="6" t="s">
        <v>612</v>
      </c>
      <c r="D143" s="7" t="s">
        <v>612</v>
      </c>
      <c r="E143" s="8" t="s">
        <v>613</v>
      </c>
      <c r="F143" s="9" t="s">
        <v>905</v>
      </c>
      <c r="G143" s="9" t="s">
        <v>906</v>
      </c>
      <c r="H143" s="5">
        <v>45.83</v>
      </c>
      <c r="I143" s="13">
        <v>-3</v>
      </c>
      <c r="J143" s="11">
        <v>139</v>
      </c>
      <c r="K143" s="12">
        <v>43.24</v>
      </c>
      <c r="L143" s="6" t="s">
        <v>55</v>
      </c>
    </row>
    <row r="144" spans="1:12" x14ac:dyDescent="0.2">
      <c r="A144" s="5" t="s">
        <v>624</v>
      </c>
      <c r="B144" s="5">
        <v>143</v>
      </c>
      <c r="C144" s="6" t="s">
        <v>625</v>
      </c>
      <c r="D144" s="7" t="s">
        <v>626</v>
      </c>
      <c r="E144" s="8" t="s">
        <v>627</v>
      </c>
      <c r="F144" s="9" t="s">
        <v>907</v>
      </c>
      <c r="G144" s="9" t="s">
        <v>908</v>
      </c>
      <c r="H144" s="5">
        <v>45.9</v>
      </c>
      <c r="I144" s="13">
        <v>-1</v>
      </c>
      <c r="J144" s="11">
        <v>142</v>
      </c>
      <c r="K144" s="12">
        <v>45.9</v>
      </c>
      <c r="L144" s="6" t="s">
        <v>55</v>
      </c>
    </row>
    <row r="145" spans="1:12" x14ac:dyDescent="0.2">
      <c r="A145" s="5" t="s">
        <v>646</v>
      </c>
      <c r="B145" s="5">
        <v>144</v>
      </c>
      <c r="C145" s="6" t="s">
        <v>647</v>
      </c>
      <c r="D145" s="7" t="s">
        <v>648</v>
      </c>
      <c r="E145" s="8" t="s">
        <v>649</v>
      </c>
      <c r="F145" s="9" t="s">
        <v>909</v>
      </c>
      <c r="G145" s="9" t="s">
        <v>910</v>
      </c>
      <c r="H145" s="5">
        <v>46.78</v>
      </c>
      <c r="I145" s="10">
        <f>3</f>
        <v>3</v>
      </c>
      <c r="J145" s="11">
        <v>147</v>
      </c>
      <c r="K145" s="12">
        <v>48.91</v>
      </c>
      <c r="L145" s="6" t="s">
        <v>61</v>
      </c>
    </row>
    <row r="146" spans="1:12" x14ac:dyDescent="0.2">
      <c r="A146" s="5" t="s">
        <v>500</v>
      </c>
      <c r="B146" s="5">
        <v>145</v>
      </c>
      <c r="C146" s="6" t="s">
        <v>501</v>
      </c>
      <c r="D146" s="7" t="s">
        <v>502</v>
      </c>
      <c r="E146" s="8" t="s">
        <v>503</v>
      </c>
      <c r="F146" s="9" t="s">
        <v>911</v>
      </c>
      <c r="G146" s="9" t="s">
        <v>912</v>
      </c>
      <c r="H146" s="5">
        <v>47.27</v>
      </c>
      <c r="I146" s="13">
        <v>-33</v>
      </c>
      <c r="J146" s="11">
        <v>112</v>
      </c>
      <c r="K146" s="12">
        <v>35.25</v>
      </c>
      <c r="L146" s="6" t="s">
        <v>137</v>
      </c>
    </row>
    <row r="147" spans="1:12" x14ac:dyDescent="0.2">
      <c r="A147" s="5" t="s">
        <v>622</v>
      </c>
      <c r="B147" s="5">
        <v>146</v>
      </c>
      <c r="C147" s="6" t="s">
        <v>623</v>
      </c>
      <c r="D147" s="7" t="s">
        <v>623</v>
      </c>
      <c r="E147" s="8" t="s">
        <v>623</v>
      </c>
      <c r="F147" s="9" t="s">
        <v>913</v>
      </c>
      <c r="G147" s="9" t="s">
        <v>913</v>
      </c>
      <c r="H147" s="5">
        <v>48.53</v>
      </c>
      <c r="I147" s="13">
        <v>-5</v>
      </c>
      <c r="J147" s="11">
        <v>141</v>
      </c>
      <c r="K147" s="12">
        <v>45.23</v>
      </c>
      <c r="L147" s="6" t="s">
        <v>61</v>
      </c>
    </row>
    <row r="148" spans="1:12" x14ac:dyDescent="0.2">
      <c r="A148" s="5" t="s">
        <v>670</v>
      </c>
      <c r="B148" s="5">
        <v>147</v>
      </c>
      <c r="C148" s="6" t="s">
        <v>671</v>
      </c>
      <c r="D148" s="7" t="s">
        <v>671</v>
      </c>
      <c r="E148" s="8" t="s">
        <v>672</v>
      </c>
      <c r="F148" s="9" t="s">
        <v>914</v>
      </c>
      <c r="G148" s="9" t="s">
        <v>915</v>
      </c>
      <c r="H148" s="5">
        <v>49.09</v>
      </c>
      <c r="I148" s="10">
        <f>5</f>
        <v>5</v>
      </c>
      <c r="J148" s="11">
        <v>152</v>
      </c>
      <c r="K148" s="12">
        <v>51.46</v>
      </c>
      <c r="L148" s="6" t="s">
        <v>137</v>
      </c>
    </row>
    <row r="149" spans="1:12" x14ac:dyDescent="0.2">
      <c r="A149" s="5" t="s">
        <v>630</v>
      </c>
      <c r="B149" s="5">
        <v>148</v>
      </c>
      <c r="C149" s="6" t="s">
        <v>631</v>
      </c>
      <c r="D149" s="7" t="s">
        <v>631</v>
      </c>
      <c r="E149" s="8" t="s">
        <v>631</v>
      </c>
      <c r="F149" s="9" t="s">
        <v>916</v>
      </c>
      <c r="G149" s="9" t="s">
        <v>917</v>
      </c>
      <c r="H149" s="5">
        <v>49.1</v>
      </c>
      <c r="I149" s="13">
        <v>-5</v>
      </c>
      <c r="J149" s="11">
        <v>143</v>
      </c>
      <c r="K149" s="12">
        <v>46.03</v>
      </c>
      <c r="L149" s="6" t="s">
        <v>61</v>
      </c>
    </row>
    <row r="150" spans="1:12" x14ac:dyDescent="0.2">
      <c r="A150" s="5" t="s">
        <v>650</v>
      </c>
      <c r="B150" s="5">
        <v>149</v>
      </c>
      <c r="C150" s="6" t="s">
        <v>651</v>
      </c>
      <c r="D150" s="7" t="s">
        <v>652</v>
      </c>
      <c r="E150" s="8" t="s">
        <v>653</v>
      </c>
      <c r="F150" s="9" t="s">
        <v>918</v>
      </c>
      <c r="G150" s="9" t="s">
        <v>919</v>
      </c>
      <c r="H150" s="5">
        <v>50.31</v>
      </c>
      <c r="I150" s="13">
        <v>-1</v>
      </c>
      <c r="J150" s="11">
        <v>148</v>
      </c>
      <c r="K150" s="12">
        <v>49.96</v>
      </c>
      <c r="L150" s="6" t="s">
        <v>293</v>
      </c>
    </row>
    <row r="151" spans="1:12" x14ac:dyDescent="0.2">
      <c r="A151" s="5" t="s">
        <v>642</v>
      </c>
      <c r="B151" s="5">
        <v>150</v>
      </c>
      <c r="C151" s="6" t="s">
        <v>643</v>
      </c>
      <c r="D151" s="7" t="s">
        <v>643</v>
      </c>
      <c r="E151" s="8" t="s">
        <v>644</v>
      </c>
      <c r="F151" s="9" t="s">
        <v>920</v>
      </c>
      <c r="G151" s="9" t="s">
        <v>921</v>
      </c>
      <c r="H151" s="5">
        <v>50.74</v>
      </c>
      <c r="I151" s="13">
        <v>-4</v>
      </c>
      <c r="J151" s="11">
        <v>146</v>
      </c>
      <c r="K151" s="12">
        <v>48.62</v>
      </c>
      <c r="L151" s="6" t="s">
        <v>55</v>
      </c>
    </row>
    <row r="152" spans="1:12" x14ac:dyDescent="0.2">
      <c r="A152" s="5" t="s">
        <v>666</v>
      </c>
      <c r="B152" s="5">
        <v>151</v>
      </c>
      <c r="C152" s="6" t="s">
        <v>922</v>
      </c>
      <c r="D152" s="7" t="s">
        <v>668</v>
      </c>
      <c r="E152" s="8" t="s">
        <v>669</v>
      </c>
      <c r="F152" s="9" t="s">
        <v>923</v>
      </c>
      <c r="G152" s="9" t="s">
        <v>924</v>
      </c>
      <c r="H152" s="5">
        <v>51.41</v>
      </c>
      <c r="I152" s="10">
        <f>0</f>
        <v>0</v>
      </c>
      <c r="J152" s="11">
        <v>151</v>
      </c>
      <c r="K152" s="12">
        <v>50.95</v>
      </c>
      <c r="L152" s="6" t="s">
        <v>55</v>
      </c>
    </row>
    <row r="153" spans="1:12" x14ac:dyDescent="0.2">
      <c r="A153" s="5" t="s">
        <v>673</v>
      </c>
      <c r="B153" s="5">
        <v>152</v>
      </c>
      <c r="C153" s="6" t="s">
        <v>675</v>
      </c>
      <c r="D153" s="7" t="s">
        <v>677</v>
      </c>
      <c r="E153" s="8" t="s">
        <v>678</v>
      </c>
      <c r="F153" s="9" t="s">
        <v>925</v>
      </c>
      <c r="G153" s="9" t="s">
        <v>926</v>
      </c>
      <c r="H153" s="5">
        <v>51.48</v>
      </c>
      <c r="I153" s="10">
        <f>1</f>
        <v>1</v>
      </c>
      <c r="J153" s="11">
        <v>153</v>
      </c>
      <c r="K153" s="12">
        <v>51.48</v>
      </c>
      <c r="L153" s="6" t="s">
        <v>55</v>
      </c>
    </row>
    <row r="154" spans="1:12" x14ac:dyDescent="0.2">
      <c r="A154" s="5" t="s">
        <v>684</v>
      </c>
      <c r="B154" s="5">
        <v>153</v>
      </c>
      <c r="C154" s="6" t="s">
        <v>685</v>
      </c>
      <c r="D154" s="7" t="s">
        <v>686</v>
      </c>
      <c r="E154" s="8" t="s">
        <v>687</v>
      </c>
      <c r="F154" s="9" t="s">
        <v>927</v>
      </c>
      <c r="G154" s="9" t="s">
        <v>928</v>
      </c>
      <c r="H154" s="5">
        <v>51.66</v>
      </c>
      <c r="I154" s="10">
        <f>2</f>
        <v>2</v>
      </c>
      <c r="J154" s="11">
        <v>155</v>
      </c>
      <c r="K154" s="12">
        <v>52.59</v>
      </c>
      <c r="L154" s="6" t="s">
        <v>293</v>
      </c>
    </row>
    <row r="155" spans="1:12" x14ac:dyDescent="0.2">
      <c r="A155" s="5" t="s">
        <v>679</v>
      </c>
      <c r="B155" s="5">
        <v>154</v>
      </c>
      <c r="C155" s="6" t="s">
        <v>680</v>
      </c>
      <c r="D155" s="7" t="s">
        <v>681</v>
      </c>
      <c r="E155" s="8" t="s">
        <v>680</v>
      </c>
      <c r="F155" s="9" t="s">
        <v>929</v>
      </c>
      <c r="G155" s="9" t="s">
        <v>931</v>
      </c>
      <c r="H155" s="5">
        <v>51.71</v>
      </c>
      <c r="I155" s="10">
        <f>0</f>
        <v>0</v>
      </c>
      <c r="J155" s="11">
        <v>154</v>
      </c>
      <c r="K155" s="12">
        <v>51.6</v>
      </c>
      <c r="L155" s="6" t="s">
        <v>137</v>
      </c>
    </row>
    <row r="156" spans="1:12" x14ac:dyDescent="0.2">
      <c r="A156" s="5" t="s">
        <v>688</v>
      </c>
      <c r="B156" s="5">
        <v>155</v>
      </c>
      <c r="C156" s="6" t="s">
        <v>689</v>
      </c>
      <c r="D156" s="7" t="s">
        <v>689</v>
      </c>
      <c r="E156" s="8" t="s">
        <v>690</v>
      </c>
      <c r="F156" s="9" t="s">
        <v>932</v>
      </c>
      <c r="G156" s="9" t="s">
        <v>933</v>
      </c>
      <c r="H156" s="5">
        <v>52.43</v>
      </c>
      <c r="I156" s="10">
        <f>1</f>
        <v>1</v>
      </c>
      <c r="J156" s="11">
        <v>156</v>
      </c>
      <c r="K156" s="12">
        <v>52.9</v>
      </c>
      <c r="L156" s="6" t="s">
        <v>137</v>
      </c>
    </row>
    <row r="157" spans="1:12" x14ac:dyDescent="0.2">
      <c r="A157" s="5" t="s">
        <v>706</v>
      </c>
      <c r="B157" s="5">
        <v>156</v>
      </c>
      <c r="C157" s="6" t="s">
        <v>707</v>
      </c>
      <c r="D157" s="7" t="s">
        <v>708</v>
      </c>
      <c r="E157" s="8" t="s">
        <v>707</v>
      </c>
      <c r="F157" s="9" t="s">
        <v>934</v>
      </c>
      <c r="G157" s="9" t="s">
        <v>935</v>
      </c>
      <c r="H157" s="5">
        <v>52.6</v>
      </c>
      <c r="I157" s="10">
        <f>4</f>
        <v>4</v>
      </c>
      <c r="J157" s="11">
        <v>160</v>
      </c>
      <c r="K157" s="12">
        <v>56.56</v>
      </c>
      <c r="L157" s="6" t="s">
        <v>398</v>
      </c>
    </row>
    <row r="158" spans="1:12" x14ac:dyDescent="0.2">
      <c r="A158" s="5" t="s">
        <v>693</v>
      </c>
      <c r="B158" s="5">
        <v>157</v>
      </c>
      <c r="C158" s="6" t="s">
        <v>694</v>
      </c>
      <c r="D158" s="7" t="s">
        <v>695</v>
      </c>
      <c r="E158" s="8" t="s">
        <v>696</v>
      </c>
      <c r="F158" s="9" t="s">
        <v>936</v>
      </c>
      <c r="G158" s="9" t="s">
        <v>937</v>
      </c>
      <c r="H158" s="5">
        <v>52.81</v>
      </c>
      <c r="I158" s="10">
        <f t="shared" ref="I158:I160" si="5">0</f>
        <v>0</v>
      </c>
      <c r="J158" s="11">
        <v>157</v>
      </c>
      <c r="K158" s="12">
        <v>53.5</v>
      </c>
      <c r="L158" s="6" t="s">
        <v>293</v>
      </c>
    </row>
    <row r="159" spans="1:12" x14ac:dyDescent="0.2">
      <c r="A159" s="5" t="s">
        <v>699</v>
      </c>
      <c r="B159" s="5">
        <v>158</v>
      </c>
      <c r="C159" s="6" t="s">
        <v>700</v>
      </c>
      <c r="D159" s="7" t="s">
        <v>700</v>
      </c>
      <c r="E159" s="8" t="s">
        <v>701</v>
      </c>
      <c r="F159" s="9" t="s">
        <v>938</v>
      </c>
      <c r="G159" s="9" t="s">
        <v>939</v>
      </c>
      <c r="H159" s="5">
        <v>52.82</v>
      </c>
      <c r="I159" s="10">
        <f t="shared" si="5"/>
        <v>0</v>
      </c>
      <c r="J159" s="11">
        <v>158</v>
      </c>
      <c r="K159" s="12">
        <v>54.41</v>
      </c>
      <c r="L159" s="6" t="s">
        <v>293</v>
      </c>
    </row>
    <row r="160" spans="1:12" x14ac:dyDescent="0.2">
      <c r="A160" s="5" t="s">
        <v>704</v>
      </c>
      <c r="B160" s="5">
        <v>159</v>
      </c>
      <c r="C160" s="6" t="s">
        <v>705</v>
      </c>
      <c r="D160" s="7" t="s">
        <v>705</v>
      </c>
      <c r="E160" s="8" t="s">
        <v>705</v>
      </c>
      <c r="F160" s="9" t="s">
        <v>940</v>
      </c>
      <c r="G160" s="9" t="s">
        <v>941</v>
      </c>
      <c r="H160" s="5">
        <v>52.89</v>
      </c>
      <c r="I160" s="10">
        <f t="shared" si="5"/>
        <v>0</v>
      </c>
      <c r="J160" s="11">
        <v>159</v>
      </c>
      <c r="K160" s="12">
        <v>55.26</v>
      </c>
      <c r="L160" s="6" t="s">
        <v>137</v>
      </c>
    </row>
    <row r="161" spans="1:12" x14ac:dyDescent="0.2">
      <c r="A161" s="5" t="s">
        <v>733</v>
      </c>
      <c r="B161" s="5">
        <v>160</v>
      </c>
      <c r="C161" s="6" t="s">
        <v>735</v>
      </c>
      <c r="D161" s="7" t="s">
        <v>736</v>
      </c>
      <c r="E161" s="8" t="s">
        <v>737</v>
      </c>
      <c r="F161" s="9" t="s">
        <v>942</v>
      </c>
      <c r="G161" s="9" t="s">
        <v>943</v>
      </c>
      <c r="H161" s="5">
        <v>53.52</v>
      </c>
      <c r="I161" s="10">
        <f>5</f>
        <v>5</v>
      </c>
      <c r="J161" s="11">
        <v>165</v>
      </c>
      <c r="K161" s="12">
        <v>60.84</v>
      </c>
      <c r="L161" s="6" t="s">
        <v>293</v>
      </c>
    </row>
    <row r="162" spans="1:12" x14ac:dyDescent="0.2">
      <c r="A162" s="5" t="s">
        <v>654</v>
      </c>
      <c r="B162" s="5">
        <v>161</v>
      </c>
      <c r="C162" s="6" t="s">
        <v>655</v>
      </c>
      <c r="D162" s="7" t="s">
        <v>656</v>
      </c>
      <c r="E162" s="8" t="s">
        <v>658</v>
      </c>
      <c r="F162" s="9" t="s">
        <v>944</v>
      </c>
      <c r="G162" s="9" t="s">
        <v>945</v>
      </c>
      <c r="H162" s="5">
        <v>54.02</v>
      </c>
      <c r="I162" s="13">
        <v>-12</v>
      </c>
      <c r="J162" s="11">
        <v>149</v>
      </c>
      <c r="K162" s="12">
        <v>50.06</v>
      </c>
      <c r="L162" s="6" t="s">
        <v>293</v>
      </c>
    </row>
    <row r="163" spans="1:12" x14ac:dyDescent="0.2">
      <c r="A163" s="5" t="s">
        <v>716</v>
      </c>
      <c r="B163" s="5">
        <v>162</v>
      </c>
      <c r="C163" s="6" t="s">
        <v>717</v>
      </c>
      <c r="D163" s="7" t="s">
        <v>718</v>
      </c>
      <c r="E163" s="8" t="s">
        <v>719</v>
      </c>
      <c r="F163" s="9" t="s">
        <v>946</v>
      </c>
      <c r="G163" s="9" t="s">
        <v>947</v>
      </c>
      <c r="H163" s="5">
        <v>55.77</v>
      </c>
      <c r="I163" s="10">
        <f>0</f>
        <v>0</v>
      </c>
      <c r="J163" s="11">
        <v>162</v>
      </c>
      <c r="K163" s="12">
        <v>56.79</v>
      </c>
      <c r="L163" s="6" t="s">
        <v>398</v>
      </c>
    </row>
    <row r="164" spans="1:12" x14ac:dyDescent="0.2">
      <c r="A164" s="5" t="s">
        <v>710</v>
      </c>
      <c r="B164" s="5">
        <v>163</v>
      </c>
      <c r="C164" s="6" t="s">
        <v>711</v>
      </c>
      <c r="D164" s="7" t="s">
        <v>712</v>
      </c>
      <c r="E164" s="8" t="s">
        <v>713</v>
      </c>
      <c r="F164" s="9" t="s">
        <v>948</v>
      </c>
      <c r="G164" s="9" t="s">
        <v>948</v>
      </c>
      <c r="H164" s="5">
        <v>56.47</v>
      </c>
      <c r="I164" s="13">
        <v>-2</v>
      </c>
      <c r="J164" s="11">
        <v>161</v>
      </c>
      <c r="K164" s="12">
        <v>56.72</v>
      </c>
      <c r="L164" s="6" t="s">
        <v>398</v>
      </c>
    </row>
    <row r="165" spans="1:12" x14ac:dyDescent="0.2">
      <c r="A165" s="5" t="s">
        <v>749</v>
      </c>
      <c r="B165" s="5">
        <v>164</v>
      </c>
      <c r="C165" s="6" t="s">
        <v>752</v>
      </c>
      <c r="D165" s="7" t="s">
        <v>753</v>
      </c>
      <c r="E165" s="8" t="s">
        <v>753</v>
      </c>
      <c r="F165" s="9" t="s">
        <v>949</v>
      </c>
      <c r="G165" s="9" t="s">
        <v>950</v>
      </c>
      <c r="H165" s="5">
        <v>57.24</v>
      </c>
      <c r="I165" s="10">
        <f>4</f>
        <v>4</v>
      </c>
      <c r="J165" s="11">
        <v>168</v>
      </c>
      <c r="K165" s="12">
        <v>63.04</v>
      </c>
      <c r="L165" s="6" t="s">
        <v>137</v>
      </c>
    </row>
    <row r="166" spans="1:12" x14ac:dyDescent="0.2">
      <c r="A166" s="5" t="s">
        <v>767</v>
      </c>
      <c r="B166" s="5">
        <v>165</v>
      </c>
      <c r="C166" s="6" t="s">
        <v>768</v>
      </c>
      <c r="D166" s="7" t="s">
        <v>769</v>
      </c>
      <c r="E166" s="8" t="s">
        <v>770</v>
      </c>
      <c r="F166" s="9" t="s">
        <v>951</v>
      </c>
      <c r="G166" s="9" t="s">
        <v>952</v>
      </c>
      <c r="H166" s="5">
        <v>58.35</v>
      </c>
      <c r="I166" s="10">
        <f>6</f>
        <v>6</v>
      </c>
      <c r="J166" s="11">
        <v>171</v>
      </c>
      <c r="K166" s="12">
        <v>66.47</v>
      </c>
      <c r="L166" s="6" t="s">
        <v>137</v>
      </c>
    </row>
    <row r="167" spans="1:12" x14ac:dyDescent="0.2">
      <c r="A167" s="5" t="s">
        <v>722</v>
      </c>
      <c r="B167" s="5">
        <v>166</v>
      </c>
      <c r="C167" s="6" t="s">
        <v>723</v>
      </c>
      <c r="D167" s="7" t="s">
        <v>724</v>
      </c>
      <c r="E167" s="8" t="s">
        <v>725</v>
      </c>
      <c r="F167" s="9" t="s">
        <v>953</v>
      </c>
      <c r="G167" s="9" t="s">
        <v>954</v>
      </c>
      <c r="H167" s="5">
        <v>59.13</v>
      </c>
      <c r="I167" s="13">
        <v>-3</v>
      </c>
      <c r="J167" s="11">
        <v>163</v>
      </c>
      <c r="K167" s="12">
        <v>59.73</v>
      </c>
      <c r="L167" s="6" t="s">
        <v>293</v>
      </c>
    </row>
    <row r="168" spans="1:12" x14ac:dyDescent="0.2">
      <c r="A168" s="5" t="s">
        <v>740</v>
      </c>
      <c r="B168" s="5">
        <v>167</v>
      </c>
      <c r="C168" s="6" t="s">
        <v>741</v>
      </c>
      <c r="D168" s="7" t="s">
        <v>742</v>
      </c>
      <c r="E168" s="8" t="s">
        <v>743</v>
      </c>
      <c r="F168" s="9" t="s">
        <v>955</v>
      </c>
      <c r="G168" s="9" t="s">
        <v>956</v>
      </c>
      <c r="H168" s="5">
        <v>61.31</v>
      </c>
      <c r="I168" s="13">
        <v>-1</v>
      </c>
      <c r="J168" s="11">
        <v>166</v>
      </c>
      <c r="K168" s="12">
        <v>60.85</v>
      </c>
      <c r="L168" s="6" t="s">
        <v>398</v>
      </c>
    </row>
    <row r="169" spans="1:12" x14ac:dyDescent="0.2">
      <c r="A169" s="5" t="s">
        <v>744</v>
      </c>
      <c r="B169" s="5">
        <v>168</v>
      </c>
      <c r="C169" s="6" t="s">
        <v>747</v>
      </c>
      <c r="D169" s="7" t="s">
        <v>748</v>
      </c>
      <c r="E169" s="8" t="s">
        <v>748</v>
      </c>
      <c r="F169" s="9" t="s">
        <v>957</v>
      </c>
      <c r="G169" s="9" t="s">
        <v>958</v>
      </c>
      <c r="H169" s="5">
        <v>61.66</v>
      </c>
      <c r="I169" s="13">
        <v>-1</v>
      </c>
      <c r="J169" s="11">
        <v>167</v>
      </c>
      <c r="K169" s="12">
        <v>62.23</v>
      </c>
      <c r="L169" s="6" t="s">
        <v>398</v>
      </c>
    </row>
    <row r="170" spans="1:12" x14ac:dyDescent="0.2">
      <c r="A170" s="5" t="s">
        <v>773</v>
      </c>
      <c r="B170" s="5">
        <v>169</v>
      </c>
      <c r="C170" s="6" t="s">
        <v>774</v>
      </c>
      <c r="D170" s="7" t="s">
        <v>774</v>
      </c>
      <c r="E170" s="8" t="s">
        <v>774</v>
      </c>
      <c r="F170" s="9" t="s">
        <v>959</v>
      </c>
      <c r="G170" s="9" t="s">
        <v>960</v>
      </c>
      <c r="H170" s="5">
        <v>63.81</v>
      </c>
      <c r="I170" s="10">
        <f>3</f>
        <v>3</v>
      </c>
      <c r="J170" s="11">
        <v>172</v>
      </c>
      <c r="K170" s="12">
        <v>68.900000000000006</v>
      </c>
      <c r="L170" s="6" t="s">
        <v>61</v>
      </c>
    </row>
    <row r="171" spans="1:12" x14ac:dyDescent="0.2">
      <c r="A171" s="5" t="s">
        <v>728</v>
      </c>
      <c r="B171" s="5">
        <v>170</v>
      </c>
      <c r="C171" s="6" t="s">
        <v>729</v>
      </c>
      <c r="D171" s="7" t="s">
        <v>730</v>
      </c>
      <c r="E171" s="8" t="s">
        <v>731</v>
      </c>
      <c r="F171" s="9" t="s">
        <v>961</v>
      </c>
      <c r="G171" s="9" t="s">
        <v>962</v>
      </c>
      <c r="H171" s="5">
        <v>64.41</v>
      </c>
      <c r="I171" s="13">
        <v>-6</v>
      </c>
      <c r="J171" s="11">
        <v>164</v>
      </c>
      <c r="K171" s="12">
        <v>60.71</v>
      </c>
      <c r="L171" s="6" t="s">
        <v>398</v>
      </c>
    </row>
    <row r="172" spans="1:12" x14ac:dyDescent="0.2">
      <c r="A172" s="5" t="s">
        <v>762</v>
      </c>
      <c r="B172" s="5">
        <v>171</v>
      </c>
      <c r="C172" s="6" t="s">
        <v>763</v>
      </c>
      <c r="D172" s="7" t="s">
        <v>764</v>
      </c>
      <c r="E172" s="8" t="s">
        <v>763</v>
      </c>
      <c r="F172" s="9" t="s">
        <v>963</v>
      </c>
      <c r="G172" s="9" t="s">
        <v>964</v>
      </c>
      <c r="H172" s="5">
        <v>64.489999999999995</v>
      </c>
      <c r="I172" s="13">
        <v>-1</v>
      </c>
      <c r="J172" s="11">
        <v>170</v>
      </c>
      <c r="K172" s="12">
        <v>66.41</v>
      </c>
      <c r="L172" s="6" t="s">
        <v>55</v>
      </c>
    </row>
    <row r="173" spans="1:12" x14ac:dyDescent="0.2">
      <c r="A173" s="5" t="s">
        <v>754</v>
      </c>
      <c r="B173" s="5">
        <v>172</v>
      </c>
      <c r="C173" s="6" t="s">
        <v>756</v>
      </c>
      <c r="D173" s="7" t="s">
        <v>758</v>
      </c>
      <c r="E173" s="8" t="s">
        <v>759</v>
      </c>
      <c r="F173" s="9" t="s">
        <v>965</v>
      </c>
      <c r="G173" s="9" t="s">
        <v>966</v>
      </c>
      <c r="H173" s="5">
        <v>65.88</v>
      </c>
      <c r="I173" s="13">
        <v>-3</v>
      </c>
      <c r="J173" s="11">
        <v>169</v>
      </c>
      <c r="K173" s="12">
        <v>63.13</v>
      </c>
      <c r="L173" s="6" t="s">
        <v>398</v>
      </c>
    </row>
    <row r="174" spans="1:12" x14ac:dyDescent="0.2">
      <c r="A174" s="5" t="s">
        <v>775</v>
      </c>
      <c r="B174" s="5">
        <v>173</v>
      </c>
      <c r="C174" s="6" t="s">
        <v>776</v>
      </c>
      <c r="D174" s="7" t="s">
        <v>776</v>
      </c>
      <c r="E174" s="8" t="s">
        <v>777</v>
      </c>
      <c r="F174" s="9" t="s">
        <v>967</v>
      </c>
      <c r="G174" s="9" t="s">
        <v>968</v>
      </c>
      <c r="H174" s="5">
        <v>71.36</v>
      </c>
      <c r="I174" s="10">
        <f>0</f>
        <v>0</v>
      </c>
      <c r="J174" s="11">
        <v>173</v>
      </c>
      <c r="K174" s="12">
        <v>70.77</v>
      </c>
      <c r="L174" s="6" t="s">
        <v>137</v>
      </c>
    </row>
    <row r="175" spans="1:12" x14ac:dyDescent="0.2">
      <c r="A175" s="5" t="s">
        <v>790</v>
      </c>
      <c r="B175" s="5">
        <v>174</v>
      </c>
      <c r="C175" s="6" t="s">
        <v>791</v>
      </c>
      <c r="D175" s="7" t="s">
        <v>792</v>
      </c>
      <c r="E175" s="8" t="s">
        <v>793</v>
      </c>
      <c r="F175" s="9" t="s">
        <v>969</v>
      </c>
      <c r="G175" s="9" t="s">
        <v>970</v>
      </c>
      <c r="H175" s="5">
        <v>71.78</v>
      </c>
      <c r="I175" s="10">
        <f>3</f>
        <v>3</v>
      </c>
      <c r="J175" s="11">
        <v>177</v>
      </c>
      <c r="K175" s="12">
        <v>79.22</v>
      </c>
      <c r="L175" s="6" t="s">
        <v>398</v>
      </c>
    </row>
    <row r="176" spans="1:12" x14ac:dyDescent="0.2">
      <c r="A176" s="5" t="s">
        <v>778</v>
      </c>
      <c r="B176" s="5">
        <v>175</v>
      </c>
      <c r="C176" s="6" t="s">
        <v>779</v>
      </c>
      <c r="D176" s="7" t="s">
        <v>780</v>
      </c>
      <c r="E176" s="8" t="s">
        <v>781</v>
      </c>
      <c r="F176" s="9" t="s">
        <v>971</v>
      </c>
      <c r="G176" s="9" t="s">
        <v>972</v>
      </c>
      <c r="H176" s="5">
        <v>72.45</v>
      </c>
      <c r="I176" s="13">
        <v>-1</v>
      </c>
      <c r="J176" s="11">
        <v>174</v>
      </c>
      <c r="K176" s="12">
        <v>71.13</v>
      </c>
      <c r="L176" s="6" t="s">
        <v>137</v>
      </c>
    </row>
    <row r="177" spans="1:12" x14ac:dyDescent="0.2">
      <c r="A177" s="5" t="s">
        <v>782</v>
      </c>
      <c r="B177" s="5">
        <v>176</v>
      </c>
      <c r="C177" s="6" t="s">
        <v>784</v>
      </c>
      <c r="D177" s="7" t="s">
        <v>786</v>
      </c>
      <c r="E177" s="8" t="s">
        <v>786</v>
      </c>
      <c r="F177" s="9" t="s">
        <v>973</v>
      </c>
      <c r="G177" s="9" t="s">
        <v>974</v>
      </c>
      <c r="H177" s="5">
        <v>74.930000000000007</v>
      </c>
      <c r="I177" s="13">
        <v>-1</v>
      </c>
      <c r="J177" s="11">
        <v>175</v>
      </c>
      <c r="K177" s="12">
        <v>75.05</v>
      </c>
      <c r="L177" s="6" t="s">
        <v>55</v>
      </c>
    </row>
    <row r="178" spans="1:12" x14ac:dyDescent="0.2">
      <c r="A178" s="5" t="s">
        <v>787</v>
      </c>
      <c r="B178" s="5">
        <v>177</v>
      </c>
      <c r="C178" s="6" t="s">
        <v>788</v>
      </c>
      <c r="D178" s="7" t="s">
        <v>789</v>
      </c>
      <c r="E178" s="8" t="s">
        <v>789</v>
      </c>
      <c r="F178" s="9" t="s">
        <v>975</v>
      </c>
      <c r="G178" s="9" t="s">
        <v>976</v>
      </c>
      <c r="H178" s="5">
        <v>78.92</v>
      </c>
      <c r="I178" s="13">
        <v>-1</v>
      </c>
      <c r="J178" s="11">
        <v>176</v>
      </c>
      <c r="K178" s="12">
        <v>78.290000000000006</v>
      </c>
      <c r="L178" s="6" t="s">
        <v>55</v>
      </c>
    </row>
    <row r="179" spans="1:12" x14ac:dyDescent="0.2">
      <c r="A179" s="5" t="s">
        <v>800</v>
      </c>
      <c r="B179" s="5">
        <v>178</v>
      </c>
      <c r="C179" s="6" t="s">
        <v>801</v>
      </c>
      <c r="D179" s="7" t="s">
        <v>802</v>
      </c>
      <c r="E179" s="8" t="s">
        <v>802</v>
      </c>
      <c r="F179" s="9" t="s">
        <v>977</v>
      </c>
      <c r="G179" s="9" t="s">
        <v>978</v>
      </c>
      <c r="H179" s="5">
        <v>80.260000000000005</v>
      </c>
      <c r="I179" s="10">
        <f t="shared" ref="I179:I180" si="6">1</f>
        <v>1</v>
      </c>
      <c r="J179" s="11">
        <v>179</v>
      </c>
      <c r="K179" s="12">
        <v>84.24</v>
      </c>
      <c r="L179" s="6" t="s">
        <v>137</v>
      </c>
    </row>
    <row r="180" spans="1:12" x14ac:dyDescent="0.2">
      <c r="A180" s="5" t="s">
        <v>805</v>
      </c>
      <c r="B180" s="5">
        <v>179</v>
      </c>
      <c r="C180" s="6" t="s">
        <v>806</v>
      </c>
      <c r="D180" s="7" t="s">
        <v>807</v>
      </c>
      <c r="E180" s="8" t="s">
        <v>808</v>
      </c>
      <c r="F180" s="9" t="s">
        <v>981</v>
      </c>
      <c r="G180" s="9" t="s">
        <v>982</v>
      </c>
      <c r="H180" s="5">
        <v>83.4</v>
      </c>
      <c r="I180" s="10">
        <f t="shared" si="6"/>
        <v>1</v>
      </c>
      <c r="J180" s="11">
        <v>180</v>
      </c>
      <c r="K180" s="12">
        <v>88.87</v>
      </c>
      <c r="L180" s="6" t="s">
        <v>55</v>
      </c>
    </row>
    <row r="181" spans="1:12" x14ac:dyDescent="0.2">
      <c r="A181" s="5" t="s">
        <v>794</v>
      </c>
      <c r="B181" s="5">
        <v>180</v>
      </c>
      <c r="C181" s="6" t="s">
        <v>795</v>
      </c>
      <c r="D181" s="7" t="s">
        <v>796</v>
      </c>
      <c r="E181" s="8" t="s">
        <v>797</v>
      </c>
      <c r="F181" s="9" t="s">
        <v>979</v>
      </c>
      <c r="G181" s="9" t="s">
        <v>980</v>
      </c>
      <c r="H181" s="5">
        <v>85.44</v>
      </c>
      <c r="I181" s="13">
        <v>-2</v>
      </c>
      <c r="J181" s="11">
        <v>178</v>
      </c>
      <c r="K181" s="12">
        <v>84.2</v>
      </c>
      <c r="L181" s="6" t="s">
        <v>293</v>
      </c>
    </row>
  </sheetData>
  <autoFilter ref="A1:L18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M3" sqref="M3"/>
    </sheetView>
  </sheetViews>
  <sheetFormatPr baseColWidth="10" defaultColWidth="14.33203125" defaultRowHeight="15" customHeight="1" x14ac:dyDescent="0.2"/>
  <cols>
    <col min="1" max="10" width="10.6640625" customWidth="1"/>
    <col min="11" max="11" width="14" customWidth="1"/>
    <col min="12" max="26" width="10.6640625" customWidth="1"/>
  </cols>
  <sheetData>
    <row r="1" spans="1:13" x14ac:dyDescent="0.2">
      <c r="A1" s="14" t="s">
        <v>0</v>
      </c>
      <c r="B1" s="14" t="s">
        <v>187</v>
      </c>
      <c r="C1" s="14" t="s">
        <v>2</v>
      </c>
      <c r="D1" s="14" t="s">
        <v>3</v>
      </c>
      <c r="E1" s="14" t="s">
        <v>4</v>
      </c>
      <c r="F1" s="14" t="s">
        <v>10</v>
      </c>
      <c r="G1" s="14" t="s">
        <v>8</v>
      </c>
      <c r="H1" s="14" t="s">
        <v>188</v>
      </c>
      <c r="I1" s="14" t="s">
        <v>189</v>
      </c>
      <c r="J1" s="14" t="s">
        <v>11</v>
      </c>
      <c r="K1" s="14" t="s">
        <v>190</v>
      </c>
      <c r="L1" s="14" t="s">
        <v>191</v>
      </c>
      <c r="M1" s="14" t="s">
        <v>192</v>
      </c>
    </row>
    <row r="2" spans="1:13" x14ac:dyDescent="0.2">
      <c r="A2" s="14" t="s">
        <v>12</v>
      </c>
      <c r="B2" s="14">
        <v>1</v>
      </c>
      <c r="C2" s="14" t="s">
        <v>13</v>
      </c>
      <c r="D2" s="14" t="s">
        <v>14</v>
      </c>
      <c r="E2" s="14" t="s">
        <v>15</v>
      </c>
      <c r="F2" s="15">
        <v>7.6323667058447615</v>
      </c>
      <c r="G2" s="14">
        <v>0</v>
      </c>
      <c r="H2" s="14">
        <v>1</v>
      </c>
      <c r="I2" s="15">
        <v>7.5959388816643401</v>
      </c>
      <c r="J2" s="14" t="s">
        <v>18</v>
      </c>
      <c r="K2" s="14">
        <v>3.6427824180421453E-2</v>
      </c>
      <c r="L2" s="14">
        <v>0</v>
      </c>
      <c r="M2" s="14">
        <v>7.63</v>
      </c>
    </row>
    <row r="3" spans="1:13" x14ac:dyDescent="0.2">
      <c r="A3" s="14" t="s">
        <v>25</v>
      </c>
      <c r="B3" s="14">
        <v>2</v>
      </c>
      <c r="C3" s="14" t="s">
        <v>26</v>
      </c>
      <c r="D3" s="14" t="s">
        <v>27</v>
      </c>
      <c r="E3" s="14" t="s">
        <v>28</v>
      </c>
      <c r="F3" s="15">
        <v>8.3093979109710219</v>
      </c>
      <c r="G3" s="14">
        <v>0</v>
      </c>
      <c r="H3" s="14">
        <v>2</v>
      </c>
      <c r="I3" s="15">
        <v>8.2676213640856453</v>
      </c>
      <c r="J3" s="14" t="s">
        <v>18</v>
      </c>
      <c r="K3" s="14">
        <v>4.1776546885376575E-2</v>
      </c>
      <c r="L3" s="14">
        <v>0</v>
      </c>
      <c r="M3" s="14">
        <v>8.31</v>
      </c>
    </row>
    <row r="4" spans="1:13" x14ac:dyDescent="0.2">
      <c r="A4" s="14" t="s">
        <v>31</v>
      </c>
      <c r="B4" s="14">
        <v>3</v>
      </c>
      <c r="C4" s="14" t="s">
        <v>32</v>
      </c>
      <c r="D4" s="14" t="s">
        <v>33</v>
      </c>
      <c r="E4" s="14" t="s">
        <v>34</v>
      </c>
      <c r="F4" s="15">
        <v>10.010589843586789</v>
      </c>
      <c r="G4" s="14">
        <v>2</v>
      </c>
      <c r="H4" s="14">
        <v>5</v>
      </c>
      <c r="I4" s="15">
        <v>11.284446503444165</v>
      </c>
      <c r="J4" s="14" t="s">
        <v>18</v>
      </c>
      <c r="K4" s="14">
        <v>-1.2738566598573762</v>
      </c>
      <c r="L4" s="14">
        <v>0</v>
      </c>
      <c r="M4" s="14">
        <v>10.01</v>
      </c>
    </row>
    <row r="5" spans="1:13" x14ac:dyDescent="0.2">
      <c r="A5" s="14" t="s">
        <v>19</v>
      </c>
      <c r="B5" s="14">
        <v>4</v>
      </c>
      <c r="C5" s="14" t="s">
        <v>20</v>
      </c>
      <c r="D5" s="14" t="s">
        <v>21</v>
      </c>
      <c r="E5" s="14" t="s">
        <v>22</v>
      </c>
      <c r="F5" s="15">
        <v>10.263647139235831</v>
      </c>
      <c r="G5" s="14">
        <v>-1</v>
      </c>
      <c r="H5" s="14">
        <v>3</v>
      </c>
      <c r="I5" s="15">
        <v>8.9174553248815709</v>
      </c>
      <c r="J5" s="14" t="s">
        <v>18</v>
      </c>
      <c r="K5" s="14">
        <v>1.3461918143542597</v>
      </c>
      <c r="L5" s="14">
        <v>0</v>
      </c>
      <c r="M5" s="14">
        <v>10.26</v>
      </c>
    </row>
    <row r="6" spans="1:13" x14ac:dyDescent="0.2">
      <c r="A6" s="14" t="s">
        <v>43</v>
      </c>
      <c r="B6" s="14">
        <v>5</v>
      </c>
      <c r="C6" s="14" t="s">
        <v>44</v>
      </c>
      <c r="D6" s="14" t="s">
        <v>45</v>
      </c>
      <c r="E6" s="14" t="s">
        <v>46</v>
      </c>
      <c r="F6" s="15">
        <v>11.267604748794986</v>
      </c>
      <c r="G6" s="14">
        <v>2</v>
      </c>
      <c r="H6" s="14">
        <v>7</v>
      </c>
      <c r="I6" s="15">
        <v>12.134704892217092</v>
      </c>
      <c r="J6" s="14" t="s">
        <v>18</v>
      </c>
      <c r="K6" s="14">
        <v>-0.86710014342210684</v>
      </c>
      <c r="L6" s="14">
        <v>0</v>
      </c>
      <c r="M6" s="14">
        <v>11.27</v>
      </c>
    </row>
    <row r="7" spans="1:13" x14ac:dyDescent="0.2">
      <c r="A7" s="14" t="s">
        <v>56</v>
      </c>
      <c r="B7" s="14">
        <v>6</v>
      </c>
      <c r="C7" s="14" t="s">
        <v>57</v>
      </c>
      <c r="D7" s="14" t="s">
        <v>58</v>
      </c>
      <c r="E7" s="14" t="s">
        <v>58</v>
      </c>
      <c r="F7" s="15">
        <v>11.334063140210887</v>
      </c>
      <c r="G7" s="14">
        <v>2</v>
      </c>
      <c r="H7" s="14">
        <v>8</v>
      </c>
      <c r="I7" s="15">
        <v>12.725931262648825</v>
      </c>
      <c r="J7" s="14" t="s">
        <v>61</v>
      </c>
      <c r="K7" s="14">
        <v>-1.3918681224379377</v>
      </c>
      <c r="L7" s="14">
        <v>0</v>
      </c>
      <c r="M7" s="14">
        <v>11.33</v>
      </c>
    </row>
    <row r="8" spans="1:13" x14ac:dyDescent="0.2">
      <c r="A8" s="14" t="s">
        <v>62</v>
      </c>
      <c r="B8" s="14">
        <v>7</v>
      </c>
      <c r="C8" s="14" t="s">
        <v>63</v>
      </c>
      <c r="D8" s="14" t="s">
        <v>64</v>
      </c>
      <c r="E8" s="14" t="s">
        <v>65</v>
      </c>
      <c r="F8" s="15">
        <v>13.163634396351</v>
      </c>
      <c r="G8" s="14">
        <v>2</v>
      </c>
      <c r="H8" s="14">
        <v>9</v>
      </c>
      <c r="I8" s="15">
        <v>12.749090786893117</v>
      </c>
      <c r="J8" s="14" t="s">
        <v>18</v>
      </c>
      <c r="K8" s="14">
        <v>0.41454360945788338</v>
      </c>
      <c r="L8" s="14">
        <v>0</v>
      </c>
      <c r="M8" s="14">
        <v>13.16</v>
      </c>
    </row>
    <row r="9" spans="1:13" x14ac:dyDescent="0.2">
      <c r="A9" s="14" t="s">
        <v>49</v>
      </c>
      <c r="B9" s="14">
        <v>8</v>
      </c>
      <c r="C9" s="14" t="s">
        <v>50</v>
      </c>
      <c r="D9" s="14" t="s">
        <v>51</v>
      </c>
      <c r="E9" s="14" t="s">
        <v>52</v>
      </c>
      <c r="F9" s="15">
        <v>13.619091784909893</v>
      </c>
      <c r="G9" s="14">
        <v>5</v>
      </c>
      <c r="H9" s="14">
        <v>13</v>
      </c>
      <c r="I9" s="15">
        <v>13.981335748800067</v>
      </c>
      <c r="J9" s="14" t="s">
        <v>55</v>
      </c>
      <c r="K9" s="14">
        <v>-0.36224396389017421</v>
      </c>
      <c r="L9" s="14">
        <v>0</v>
      </c>
      <c r="M9" s="14">
        <v>13.62</v>
      </c>
    </row>
    <row r="10" spans="1:13" x14ac:dyDescent="0.2">
      <c r="A10" s="14" t="s">
        <v>37</v>
      </c>
      <c r="B10" s="14">
        <v>9</v>
      </c>
      <c r="C10" s="14" t="s">
        <v>38</v>
      </c>
      <c r="D10" s="14" t="s">
        <v>39</v>
      </c>
      <c r="E10" s="14" t="s">
        <v>40</v>
      </c>
      <c r="F10" s="15">
        <v>13.992105504657905</v>
      </c>
      <c r="G10" s="14">
        <v>-5</v>
      </c>
      <c r="H10" s="14">
        <v>4</v>
      </c>
      <c r="I10" s="15">
        <v>10.356889121719654</v>
      </c>
      <c r="J10" s="14" t="s">
        <v>18</v>
      </c>
      <c r="K10" s="14">
        <v>3.6352163829382516</v>
      </c>
      <c r="L10" s="14">
        <v>45</v>
      </c>
      <c r="M10" s="14">
        <v>6.24</v>
      </c>
    </row>
    <row r="11" spans="1:13" x14ac:dyDescent="0.2">
      <c r="A11" s="14" t="s">
        <v>68</v>
      </c>
      <c r="B11" s="14">
        <v>10</v>
      </c>
      <c r="C11" s="14" t="s">
        <v>69</v>
      </c>
      <c r="D11" s="14" t="s">
        <v>69</v>
      </c>
      <c r="E11" s="14" t="s">
        <v>69</v>
      </c>
      <c r="F11" s="15">
        <v>14.012330679581076</v>
      </c>
      <c r="G11" s="14">
        <v>-4</v>
      </c>
      <c r="H11" s="14">
        <v>6</v>
      </c>
      <c r="I11" s="15">
        <v>11.926068905724168</v>
      </c>
      <c r="J11" s="14" t="s">
        <v>61</v>
      </c>
      <c r="K11" s="14">
        <v>2.0862617738569078</v>
      </c>
      <c r="L11" s="14">
        <v>0</v>
      </c>
      <c r="M11" s="14">
        <v>14.01</v>
      </c>
    </row>
    <row r="12" spans="1:13" x14ac:dyDescent="0.2">
      <c r="A12" s="14" t="s">
        <v>99</v>
      </c>
      <c r="B12" s="14">
        <v>11</v>
      </c>
      <c r="C12" s="14" t="s">
        <v>100</v>
      </c>
      <c r="D12" s="14" t="s">
        <v>101</v>
      </c>
      <c r="E12" s="14" t="s">
        <v>101</v>
      </c>
      <c r="F12" s="15">
        <v>14.038518769207425</v>
      </c>
      <c r="G12" s="14">
        <v>0</v>
      </c>
      <c r="H12" s="14">
        <v>11</v>
      </c>
      <c r="I12" s="15">
        <v>13.470160623995623</v>
      </c>
      <c r="J12" s="14" t="s">
        <v>18</v>
      </c>
      <c r="K12" s="14">
        <v>0.56835814521180161</v>
      </c>
      <c r="L12" s="14">
        <v>0</v>
      </c>
      <c r="M12" s="14">
        <v>14.04</v>
      </c>
    </row>
    <row r="13" spans="1:13" x14ac:dyDescent="0.2">
      <c r="A13" s="14" t="s">
        <v>72</v>
      </c>
      <c r="B13" s="14">
        <v>12</v>
      </c>
      <c r="C13" s="14" t="s">
        <v>73</v>
      </c>
      <c r="D13" s="14" t="s">
        <v>74</v>
      </c>
      <c r="E13" s="14" t="s">
        <v>74</v>
      </c>
      <c r="F13" s="15">
        <v>14.082106458598558</v>
      </c>
      <c r="G13" s="14">
        <v>0</v>
      </c>
      <c r="H13" s="14">
        <v>12</v>
      </c>
      <c r="I13" s="15">
        <v>13.54512862461481</v>
      </c>
      <c r="J13" s="14" t="s">
        <v>18</v>
      </c>
      <c r="K13" s="14">
        <v>0.5369778339837481</v>
      </c>
      <c r="L13" s="14">
        <v>0</v>
      </c>
      <c r="M13" s="14">
        <v>14.08</v>
      </c>
    </row>
    <row r="14" spans="1:13" x14ac:dyDescent="0.2">
      <c r="A14" s="14" t="s">
        <v>87</v>
      </c>
      <c r="B14" s="14">
        <v>13</v>
      </c>
      <c r="C14" s="14" t="s">
        <v>88</v>
      </c>
      <c r="D14" s="14" t="s">
        <v>89</v>
      </c>
      <c r="E14" s="14" t="s">
        <v>90</v>
      </c>
      <c r="F14" s="15">
        <v>14.100685375701939</v>
      </c>
      <c r="G14" s="14">
        <v>-3</v>
      </c>
      <c r="H14" s="14">
        <v>10</v>
      </c>
      <c r="I14" s="15">
        <v>13.027645644120643</v>
      </c>
      <c r="J14" s="14" t="s">
        <v>18</v>
      </c>
      <c r="K14" s="14">
        <v>1.0730397315812965</v>
      </c>
      <c r="L14" s="14">
        <v>0</v>
      </c>
      <c r="M14" s="14">
        <v>14.1</v>
      </c>
    </row>
    <row r="15" spans="1:13" x14ac:dyDescent="0.2">
      <c r="A15" s="14" t="s">
        <v>77</v>
      </c>
      <c r="B15" s="14">
        <v>14</v>
      </c>
      <c r="C15" s="14" t="s">
        <v>78</v>
      </c>
      <c r="D15" s="14" t="s">
        <v>78</v>
      </c>
      <c r="E15" s="14" t="s">
        <v>78</v>
      </c>
      <c r="F15" s="15">
        <v>14.174609495967188</v>
      </c>
      <c r="G15" s="14">
        <v>4</v>
      </c>
      <c r="H15" s="14">
        <v>18</v>
      </c>
      <c r="I15" s="15">
        <v>15.774463127113417</v>
      </c>
      <c r="J15" s="14" t="s">
        <v>18</v>
      </c>
      <c r="K15" s="14">
        <v>-1.5998536311462299</v>
      </c>
      <c r="L15" s="14">
        <v>6.9</v>
      </c>
      <c r="M15" s="14">
        <v>14.17</v>
      </c>
    </row>
    <row r="16" spans="1:13" x14ac:dyDescent="0.2">
      <c r="A16" s="14" t="s">
        <v>81</v>
      </c>
      <c r="B16" s="14">
        <v>15</v>
      </c>
      <c r="C16" s="14" t="s">
        <v>82</v>
      </c>
      <c r="D16" s="14" t="s">
        <v>83</v>
      </c>
      <c r="E16" s="14" t="s">
        <v>84</v>
      </c>
      <c r="F16" s="15">
        <v>14.389266780024693</v>
      </c>
      <c r="G16" s="14">
        <v>1</v>
      </c>
      <c r="H16" s="14">
        <v>16</v>
      </c>
      <c r="I16" s="15">
        <v>14.970603562113375</v>
      </c>
      <c r="J16" s="14" t="s">
        <v>18</v>
      </c>
      <c r="K16" s="14">
        <v>-0.58133678208868211</v>
      </c>
      <c r="L16" s="14">
        <v>28.3</v>
      </c>
      <c r="M16" s="14">
        <v>10.9</v>
      </c>
    </row>
    <row r="17" spans="1:13" x14ac:dyDescent="0.2">
      <c r="A17" s="14" t="s">
        <v>93</v>
      </c>
      <c r="B17" s="14">
        <v>16</v>
      </c>
      <c r="C17" s="14" t="s">
        <v>94</v>
      </c>
      <c r="D17" s="14" t="s">
        <v>95</v>
      </c>
      <c r="E17" s="14" t="s">
        <v>96</v>
      </c>
      <c r="F17" s="15">
        <v>14.586797596551309</v>
      </c>
      <c r="G17" s="14">
        <v>-2</v>
      </c>
      <c r="H17" s="14">
        <v>14</v>
      </c>
      <c r="I17" s="15">
        <v>14.080384980893463</v>
      </c>
      <c r="J17" s="14" t="s">
        <v>18</v>
      </c>
      <c r="K17" s="14">
        <v>0.50641261565784568</v>
      </c>
      <c r="L17" s="14">
        <v>0</v>
      </c>
      <c r="M17" s="14">
        <v>14.59</v>
      </c>
    </row>
    <row r="18" spans="1:13" x14ac:dyDescent="0.2">
      <c r="A18" s="14" t="s">
        <v>104</v>
      </c>
      <c r="B18" s="14">
        <v>17</v>
      </c>
      <c r="C18" s="14" t="s">
        <v>105</v>
      </c>
      <c r="D18" s="14" t="s">
        <v>105</v>
      </c>
      <c r="E18" s="14" t="s">
        <v>106</v>
      </c>
      <c r="F18" s="15">
        <v>14.716906927693556</v>
      </c>
      <c r="G18" s="14">
        <v>-2</v>
      </c>
      <c r="H18" s="14">
        <v>15</v>
      </c>
      <c r="I18" s="15">
        <v>14.71686432630945</v>
      </c>
      <c r="J18" s="14" t="s">
        <v>18</v>
      </c>
      <c r="K18" s="14">
        <v>4.2601384105722673E-5</v>
      </c>
      <c r="L18" s="14">
        <v>0</v>
      </c>
      <c r="M18" s="14">
        <v>14.72</v>
      </c>
    </row>
    <row r="19" spans="1:13" x14ac:dyDescent="0.2">
      <c r="A19" s="14" t="s">
        <v>109</v>
      </c>
      <c r="B19" s="14">
        <v>18</v>
      </c>
      <c r="C19" s="14" t="s">
        <v>110</v>
      </c>
      <c r="D19" s="14" t="s">
        <v>110</v>
      </c>
      <c r="E19" s="14" t="s">
        <v>111</v>
      </c>
      <c r="F19" s="15">
        <v>15.283379611283205</v>
      </c>
      <c r="G19" s="14">
        <v>4</v>
      </c>
      <c r="H19" s="14">
        <v>22</v>
      </c>
      <c r="I19" s="15">
        <v>16.530414480451615</v>
      </c>
      <c r="J19" s="14" t="s">
        <v>61</v>
      </c>
      <c r="K19" s="14">
        <v>-1.2470348691684094</v>
      </c>
      <c r="L19" s="14">
        <v>13.9</v>
      </c>
      <c r="M19" s="14">
        <v>14.92</v>
      </c>
    </row>
    <row r="20" spans="1:13" x14ac:dyDescent="0.2">
      <c r="A20" s="14" t="s">
        <v>123</v>
      </c>
      <c r="B20" s="14">
        <v>19</v>
      </c>
      <c r="C20" s="14" t="s">
        <v>124</v>
      </c>
      <c r="D20" s="14" t="s">
        <v>125</v>
      </c>
      <c r="E20" s="14" t="s">
        <v>125</v>
      </c>
      <c r="F20" s="15">
        <v>15.46152375850728</v>
      </c>
      <c r="G20" s="14">
        <v>0</v>
      </c>
      <c r="H20" s="14">
        <v>19</v>
      </c>
      <c r="I20" s="15">
        <v>16.021506355394401</v>
      </c>
      <c r="J20" s="14" t="s">
        <v>55</v>
      </c>
      <c r="K20" s="14">
        <v>-0.55998259688712082</v>
      </c>
      <c r="L20" s="14">
        <v>0</v>
      </c>
      <c r="M20" s="14">
        <v>15.46</v>
      </c>
    </row>
    <row r="21" spans="1:13" ht="15.75" customHeight="1" x14ac:dyDescent="0.2">
      <c r="A21" s="14" t="s">
        <v>114</v>
      </c>
      <c r="B21" s="14">
        <v>20</v>
      </c>
      <c r="C21" s="14" t="s">
        <v>115</v>
      </c>
      <c r="D21" s="14" t="s">
        <v>115</v>
      </c>
      <c r="E21" s="14" t="s">
        <v>115</v>
      </c>
      <c r="F21" s="15">
        <v>15.563245328187591</v>
      </c>
      <c r="G21" s="14">
        <v>5</v>
      </c>
      <c r="H21" s="14">
        <v>25</v>
      </c>
      <c r="I21" s="15">
        <v>17.431608520737804</v>
      </c>
      <c r="J21" s="14" t="s">
        <v>61</v>
      </c>
      <c r="K21" s="14">
        <v>-1.8683631925502127</v>
      </c>
      <c r="L21" s="14">
        <v>0</v>
      </c>
      <c r="M21" s="14">
        <v>15.56</v>
      </c>
    </row>
    <row r="22" spans="1:13" ht="15.75" customHeight="1" x14ac:dyDescent="0.2">
      <c r="A22" s="14" t="s">
        <v>118</v>
      </c>
      <c r="B22" s="14">
        <v>21</v>
      </c>
      <c r="C22" s="14" t="s">
        <v>119</v>
      </c>
      <c r="D22" s="14" t="s">
        <v>120</v>
      </c>
      <c r="E22" s="14" t="s">
        <v>119</v>
      </c>
      <c r="F22" s="15">
        <v>16.443014007597171</v>
      </c>
      <c r="G22" s="14">
        <v>-1</v>
      </c>
      <c r="H22" s="14">
        <v>20</v>
      </c>
      <c r="I22" s="15">
        <v>16.070990862520112</v>
      </c>
      <c r="J22" s="14" t="s">
        <v>61</v>
      </c>
      <c r="K22" s="14">
        <v>0.37202314507705836</v>
      </c>
      <c r="L22" s="14">
        <v>0</v>
      </c>
      <c r="M22" s="14">
        <v>16.440000000000001</v>
      </c>
    </row>
    <row r="23" spans="1:13" ht="15.75" customHeight="1" x14ac:dyDescent="0.2">
      <c r="A23" s="14" t="s">
        <v>128</v>
      </c>
      <c r="B23" s="14">
        <v>22</v>
      </c>
      <c r="C23" s="14" t="s">
        <v>129</v>
      </c>
      <c r="D23" s="14" t="s">
        <v>129</v>
      </c>
      <c r="E23" s="14" t="s">
        <v>129</v>
      </c>
      <c r="F23" s="15">
        <v>16.688170515231104</v>
      </c>
      <c r="G23" s="14">
        <v>-1</v>
      </c>
      <c r="H23" s="14">
        <v>21</v>
      </c>
      <c r="I23" s="15">
        <v>16.406742631152262</v>
      </c>
      <c r="J23" s="14" t="s">
        <v>55</v>
      </c>
      <c r="K23" s="14">
        <v>0.28142788407884112</v>
      </c>
      <c r="L23" s="14">
        <v>0</v>
      </c>
      <c r="M23" s="14">
        <v>16.690000000000001</v>
      </c>
    </row>
    <row r="24" spans="1:13" ht="15.75" customHeight="1" x14ac:dyDescent="0.2">
      <c r="A24" s="14" t="s">
        <v>154</v>
      </c>
      <c r="B24" s="14">
        <v>23</v>
      </c>
      <c r="C24" s="14" t="s">
        <v>155</v>
      </c>
      <c r="D24" s="14" t="s">
        <v>155</v>
      </c>
      <c r="E24" s="14" t="s">
        <v>155</v>
      </c>
      <c r="F24" s="15">
        <v>18.405861401100239</v>
      </c>
      <c r="G24" s="14">
        <v>3</v>
      </c>
      <c r="H24" s="14">
        <v>26</v>
      </c>
      <c r="I24" s="15">
        <v>17.946462952142255</v>
      </c>
      <c r="J24" s="14" t="s">
        <v>137</v>
      </c>
      <c r="K24" s="14">
        <v>0.45939844895798387</v>
      </c>
      <c r="L24" s="14">
        <v>0</v>
      </c>
      <c r="M24" s="14">
        <v>18.41</v>
      </c>
    </row>
    <row r="25" spans="1:13" ht="15.75" customHeight="1" x14ac:dyDescent="0.2">
      <c r="A25" s="14" t="s">
        <v>138</v>
      </c>
      <c r="B25" s="14">
        <v>24</v>
      </c>
      <c r="C25" s="14" t="s">
        <v>139</v>
      </c>
      <c r="D25" s="14" t="s">
        <v>140</v>
      </c>
      <c r="E25" s="14" t="s">
        <v>141</v>
      </c>
      <c r="F25" s="15">
        <v>19.630769980103469</v>
      </c>
      <c r="G25" s="14">
        <v>4</v>
      </c>
      <c r="H25" s="14">
        <v>28</v>
      </c>
      <c r="I25" s="15">
        <v>18.615619982186878</v>
      </c>
      <c r="J25" s="14" t="s">
        <v>18</v>
      </c>
      <c r="K25" s="14">
        <v>1.0151499979165912</v>
      </c>
      <c r="L25" s="14">
        <v>0</v>
      </c>
      <c r="M25" s="14">
        <v>19.63</v>
      </c>
    </row>
    <row r="26" spans="1:13" ht="15.75" customHeight="1" x14ac:dyDescent="0.2">
      <c r="A26" s="14" t="s">
        <v>158</v>
      </c>
      <c r="B26" s="14">
        <v>25</v>
      </c>
      <c r="C26" s="14" t="s">
        <v>159</v>
      </c>
      <c r="D26" s="14" t="s">
        <v>160</v>
      </c>
      <c r="E26" s="14" t="s">
        <v>161</v>
      </c>
      <c r="F26" s="15">
        <v>19.850363026307352</v>
      </c>
      <c r="G26" s="14">
        <v>5</v>
      </c>
      <c r="H26" s="14">
        <v>30</v>
      </c>
      <c r="I26" s="15">
        <v>19.7942011444146</v>
      </c>
      <c r="J26" s="14" t="s">
        <v>18</v>
      </c>
      <c r="K26" s="14">
        <v>5.6161881892752064E-2</v>
      </c>
      <c r="L26" s="14">
        <v>0</v>
      </c>
      <c r="M26" s="14">
        <v>19.850000000000001</v>
      </c>
    </row>
    <row r="27" spans="1:13" ht="15.75" customHeight="1" x14ac:dyDescent="0.2">
      <c r="A27" s="14" t="s">
        <v>132</v>
      </c>
      <c r="B27" s="14">
        <v>26</v>
      </c>
      <c r="C27" s="14" t="s">
        <v>133</v>
      </c>
      <c r="D27" s="14" t="s">
        <v>134</v>
      </c>
      <c r="E27" s="14" t="s">
        <v>134</v>
      </c>
      <c r="F27" s="15">
        <v>20.24197901571311</v>
      </c>
      <c r="G27" s="14">
        <v>-2</v>
      </c>
      <c r="H27" s="14">
        <v>24</v>
      </c>
      <c r="I27" s="15">
        <v>17.075173493337189</v>
      </c>
      <c r="J27" s="14" t="s">
        <v>137</v>
      </c>
      <c r="K27" s="14">
        <v>3.1668055223759204</v>
      </c>
      <c r="L27" s="14">
        <v>0</v>
      </c>
      <c r="M27" s="14">
        <v>20.239999999999998</v>
      </c>
    </row>
    <row r="28" spans="1:13" ht="15.75" customHeight="1" x14ac:dyDescent="0.2">
      <c r="A28" s="14" t="s">
        <v>193</v>
      </c>
      <c r="B28" s="14">
        <v>27</v>
      </c>
      <c r="C28" s="14" t="s">
        <v>194</v>
      </c>
      <c r="D28" s="14" t="s">
        <v>195</v>
      </c>
      <c r="E28" s="14" t="s">
        <v>196</v>
      </c>
      <c r="F28" s="15">
        <v>20.259317902027881</v>
      </c>
      <c r="G28" s="14">
        <v>-10</v>
      </c>
      <c r="H28" s="14">
        <v>17</v>
      </c>
      <c r="I28" s="15">
        <v>15.507074150319584</v>
      </c>
      <c r="J28" s="14" t="s">
        <v>18</v>
      </c>
      <c r="K28" s="14">
        <v>4.7522437517082974</v>
      </c>
      <c r="L28" s="14">
        <v>0</v>
      </c>
      <c r="M28" s="14">
        <v>20.260000000000002</v>
      </c>
    </row>
    <row r="29" spans="1:13" ht="15.75" customHeight="1" x14ac:dyDescent="0.2">
      <c r="A29" s="14" t="s">
        <v>176</v>
      </c>
      <c r="B29" s="14">
        <v>28</v>
      </c>
      <c r="C29" s="14" t="s">
        <v>177</v>
      </c>
      <c r="D29" s="14" t="s">
        <v>178</v>
      </c>
      <c r="E29" s="14" t="s">
        <v>179</v>
      </c>
      <c r="F29" s="15">
        <v>20.392560460828445</v>
      </c>
      <c r="G29" s="14">
        <v>3</v>
      </c>
      <c r="H29" s="14">
        <v>31</v>
      </c>
      <c r="I29" s="15">
        <v>20.123640786286956</v>
      </c>
      <c r="J29" s="14" t="s">
        <v>137</v>
      </c>
      <c r="K29" s="14">
        <v>0.26891967454148968</v>
      </c>
      <c r="L29" s="14">
        <v>0</v>
      </c>
      <c r="M29" s="14">
        <v>20.39</v>
      </c>
    </row>
    <row r="30" spans="1:13" ht="15.75" customHeight="1" x14ac:dyDescent="0.2">
      <c r="A30" s="14" t="s">
        <v>144</v>
      </c>
      <c r="B30" s="14">
        <v>29</v>
      </c>
      <c r="C30" s="14" t="s">
        <v>145</v>
      </c>
      <c r="D30" s="14" t="s">
        <v>146</v>
      </c>
      <c r="E30" s="14" t="s">
        <v>147</v>
      </c>
      <c r="F30" s="15">
        <v>20.394611863049352</v>
      </c>
      <c r="G30" s="14">
        <v>-2</v>
      </c>
      <c r="H30" s="14">
        <v>27</v>
      </c>
      <c r="I30" s="15">
        <v>18.018282354802999</v>
      </c>
      <c r="J30" s="14" t="s">
        <v>137</v>
      </c>
      <c r="K30" s="14">
        <v>2.3763295082463536</v>
      </c>
      <c r="L30" s="14">
        <v>0</v>
      </c>
      <c r="M30" s="14">
        <v>20.39</v>
      </c>
    </row>
    <row r="31" spans="1:13" ht="15.75" customHeight="1" x14ac:dyDescent="0.2">
      <c r="A31" s="14" t="s">
        <v>150</v>
      </c>
      <c r="B31" s="14">
        <v>30</v>
      </c>
      <c r="C31" s="14" t="s">
        <v>151</v>
      </c>
      <c r="D31" s="14" t="s">
        <v>151</v>
      </c>
      <c r="E31" s="14" t="s">
        <v>151</v>
      </c>
      <c r="F31" s="15">
        <v>20.49338679625987</v>
      </c>
      <c r="G31" s="14">
        <v>2</v>
      </c>
      <c r="H31" s="14">
        <v>32</v>
      </c>
      <c r="I31" s="15">
        <v>20.307524790185777</v>
      </c>
      <c r="J31" s="14" t="s">
        <v>18</v>
      </c>
      <c r="K31" s="14">
        <v>0.18586200607409253</v>
      </c>
      <c r="L31" s="14">
        <v>0</v>
      </c>
      <c r="M31" s="14">
        <v>20.49</v>
      </c>
    </row>
    <row r="32" spans="1:13" ht="15.75" customHeight="1" x14ac:dyDescent="0.2">
      <c r="A32" s="14" t="s">
        <v>164</v>
      </c>
      <c r="B32" s="14">
        <v>31</v>
      </c>
      <c r="C32" s="14" t="s">
        <v>165</v>
      </c>
      <c r="D32" s="14" t="s">
        <v>166</v>
      </c>
      <c r="E32" s="14" t="s">
        <v>167</v>
      </c>
      <c r="F32" s="15">
        <v>20.509866397489233</v>
      </c>
      <c r="G32" s="14">
        <v>-2</v>
      </c>
      <c r="H32" s="14">
        <v>29</v>
      </c>
      <c r="I32" s="15">
        <v>18.685657378968386</v>
      </c>
      <c r="J32" s="14" t="s">
        <v>18</v>
      </c>
      <c r="K32" s="14">
        <v>1.8242090185208468</v>
      </c>
      <c r="L32" s="14">
        <v>16.100000000000001</v>
      </c>
      <c r="M32" s="14">
        <v>20.11</v>
      </c>
    </row>
    <row r="33" spans="1:13" ht="15.75" customHeight="1" x14ac:dyDescent="0.2">
      <c r="A33" s="14" t="s">
        <v>197</v>
      </c>
      <c r="B33" s="14">
        <v>32</v>
      </c>
      <c r="C33" s="14" t="s">
        <v>198</v>
      </c>
      <c r="D33" s="14" t="s">
        <v>199</v>
      </c>
      <c r="E33" s="14" t="s">
        <v>200</v>
      </c>
      <c r="F33" s="15">
        <v>21.693769301332896</v>
      </c>
      <c r="G33" s="14">
        <v>5</v>
      </c>
      <c r="H33" s="14">
        <v>37</v>
      </c>
      <c r="I33" s="15">
        <v>21.702069962894015</v>
      </c>
      <c r="J33" s="14" t="s">
        <v>18</v>
      </c>
      <c r="K33" s="14">
        <v>-8.3006615611189716E-3</v>
      </c>
      <c r="L33" s="14">
        <v>0</v>
      </c>
      <c r="M33" s="14">
        <v>21.69</v>
      </c>
    </row>
    <row r="34" spans="1:13" ht="15.75" customHeight="1" x14ac:dyDescent="0.2">
      <c r="A34" s="14" t="s">
        <v>182</v>
      </c>
      <c r="B34" s="14">
        <v>33</v>
      </c>
      <c r="C34" s="14" t="s">
        <v>183</v>
      </c>
      <c r="D34" s="14" t="s">
        <v>183</v>
      </c>
      <c r="E34" s="14" t="s">
        <v>184</v>
      </c>
      <c r="F34" s="15">
        <v>21.871593648279191</v>
      </c>
      <c r="G34" s="14">
        <v>6</v>
      </c>
      <c r="H34" s="14">
        <v>39</v>
      </c>
      <c r="I34" s="15">
        <v>22.237664090522689</v>
      </c>
      <c r="J34" s="14" t="s">
        <v>18</v>
      </c>
      <c r="K34" s="14">
        <v>-0.3660704422434975</v>
      </c>
      <c r="L34" s="14">
        <v>28.9</v>
      </c>
      <c r="M34" s="14">
        <v>20.11</v>
      </c>
    </row>
    <row r="35" spans="1:13" ht="15.75" customHeight="1" x14ac:dyDescent="0.2">
      <c r="A35" s="14" t="s">
        <v>201</v>
      </c>
      <c r="B35" s="14">
        <v>34</v>
      </c>
      <c r="C35" s="14" t="s">
        <v>202</v>
      </c>
      <c r="D35" s="14" t="s">
        <v>203</v>
      </c>
      <c r="E35" s="14" t="s">
        <v>204</v>
      </c>
      <c r="F35" s="15">
        <v>21.886420661659709</v>
      </c>
      <c r="G35" s="14">
        <v>-11</v>
      </c>
      <c r="H35" s="14">
        <v>23</v>
      </c>
      <c r="I35" s="15">
        <v>16.914517725322245</v>
      </c>
      <c r="J35" s="14" t="s">
        <v>18</v>
      </c>
      <c r="K35" s="14">
        <v>4.9719029363374645</v>
      </c>
      <c r="L35" s="14">
        <v>0</v>
      </c>
      <c r="M35" s="14">
        <v>21.89</v>
      </c>
    </row>
    <row r="36" spans="1:13" ht="15.75" customHeight="1" x14ac:dyDescent="0.2">
      <c r="A36" s="14" t="s">
        <v>205</v>
      </c>
      <c r="B36" s="14">
        <v>35</v>
      </c>
      <c r="C36" s="14" t="s">
        <v>206</v>
      </c>
      <c r="D36" s="14" t="s">
        <v>206</v>
      </c>
      <c r="E36" s="14" t="s">
        <v>206</v>
      </c>
      <c r="F36" s="15">
        <v>22.113297306656371</v>
      </c>
      <c r="G36" s="14">
        <v>3</v>
      </c>
      <c r="H36" s="14">
        <v>38</v>
      </c>
      <c r="I36" s="15">
        <v>22.100054498010575</v>
      </c>
      <c r="J36" s="14" t="s">
        <v>61</v>
      </c>
      <c r="K36" s="14">
        <v>1.3242808645795634E-2</v>
      </c>
      <c r="L36" s="14">
        <v>0</v>
      </c>
      <c r="M36" s="14">
        <v>22.11</v>
      </c>
    </row>
    <row r="37" spans="1:13" ht="15.75" customHeight="1" x14ac:dyDescent="0.2">
      <c r="A37" s="14" t="s">
        <v>170</v>
      </c>
      <c r="B37" s="14">
        <v>36</v>
      </c>
      <c r="C37" s="14" t="s">
        <v>171</v>
      </c>
      <c r="D37" s="14" t="s">
        <v>172</v>
      </c>
      <c r="E37" s="14" t="s">
        <v>173</v>
      </c>
      <c r="F37" s="15">
        <v>22.201777387538762</v>
      </c>
      <c r="G37" s="14">
        <v>0</v>
      </c>
      <c r="H37" s="14">
        <v>36</v>
      </c>
      <c r="I37" s="15">
        <v>21.369390997072117</v>
      </c>
      <c r="J37" s="14" t="s">
        <v>18</v>
      </c>
      <c r="K37" s="14">
        <v>0.83238639046664531</v>
      </c>
      <c r="L37" s="14">
        <v>0</v>
      </c>
      <c r="M37" s="14">
        <v>22.2</v>
      </c>
    </row>
    <row r="38" spans="1:13" ht="15.75" customHeight="1" x14ac:dyDescent="0.2">
      <c r="A38" s="14" t="s">
        <v>207</v>
      </c>
      <c r="B38" s="14">
        <v>37</v>
      </c>
      <c r="C38" s="14" t="s">
        <v>208</v>
      </c>
      <c r="D38" s="14" t="s">
        <v>209</v>
      </c>
      <c r="E38" s="14" t="s">
        <v>209</v>
      </c>
      <c r="F38" s="15">
        <v>22.211900914925099</v>
      </c>
      <c r="G38" s="14">
        <v>-2</v>
      </c>
      <c r="H38" s="14">
        <v>35</v>
      </c>
      <c r="I38" s="15">
        <v>21.025066476275406</v>
      </c>
      <c r="J38" s="14" t="s">
        <v>18</v>
      </c>
      <c r="K38" s="14">
        <v>1.1868344386496936</v>
      </c>
      <c r="L38" s="14">
        <v>0</v>
      </c>
      <c r="M38" s="14">
        <v>22.21</v>
      </c>
    </row>
    <row r="39" spans="1:13" ht="15.75" customHeight="1" x14ac:dyDescent="0.2">
      <c r="A39" s="14" t="s">
        <v>210</v>
      </c>
      <c r="B39" s="14">
        <v>38</v>
      </c>
      <c r="C39" s="14" t="s">
        <v>211</v>
      </c>
      <c r="D39" s="14" t="s">
        <v>212</v>
      </c>
      <c r="E39" s="14" t="s">
        <v>212</v>
      </c>
      <c r="F39" s="15">
        <v>22.691552100237018</v>
      </c>
      <c r="G39" s="14">
        <v>-5</v>
      </c>
      <c r="H39" s="14">
        <v>33</v>
      </c>
      <c r="I39" s="15">
        <v>20.531781853289051</v>
      </c>
      <c r="J39" s="14" t="s">
        <v>61</v>
      </c>
      <c r="K39" s="14">
        <v>2.1597702469479678</v>
      </c>
      <c r="L39" s="14">
        <v>0</v>
      </c>
      <c r="M39" s="14">
        <v>22.69</v>
      </c>
    </row>
    <row r="40" spans="1:13" ht="15.75" customHeight="1" x14ac:dyDescent="0.2">
      <c r="A40" s="14" t="s">
        <v>213</v>
      </c>
      <c r="B40" s="14">
        <v>39</v>
      </c>
      <c r="C40" s="14" t="s">
        <v>214</v>
      </c>
      <c r="D40" s="14" t="s">
        <v>215</v>
      </c>
      <c r="E40" s="14" t="s">
        <v>216</v>
      </c>
      <c r="F40" s="15">
        <v>22.79293376315567</v>
      </c>
      <c r="G40" s="14">
        <v>-5</v>
      </c>
      <c r="H40" s="14">
        <v>34</v>
      </c>
      <c r="I40" s="15">
        <v>20.616302364381216</v>
      </c>
      <c r="J40" s="14" t="s">
        <v>61</v>
      </c>
      <c r="K40" s="14">
        <v>2.1766313987744539</v>
      </c>
      <c r="L40" s="14">
        <v>11</v>
      </c>
      <c r="M40" s="14">
        <v>22.79</v>
      </c>
    </row>
    <row r="41" spans="1:13" ht="15.75" customHeight="1" x14ac:dyDescent="0.2">
      <c r="A41" s="14" t="s">
        <v>217</v>
      </c>
      <c r="B41" s="14">
        <v>40</v>
      </c>
      <c r="C41" s="14" t="s">
        <v>218</v>
      </c>
      <c r="D41" s="14" t="s">
        <v>219</v>
      </c>
      <c r="E41" s="14" t="s">
        <v>220</v>
      </c>
      <c r="F41" s="15">
        <v>23.246459543277314</v>
      </c>
      <c r="G41" s="14">
        <v>0</v>
      </c>
      <c r="H41" s="14">
        <v>40</v>
      </c>
      <c r="I41" s="15">
        <v>22.255276632670107</v>
      </c>
      <c r="J41" s="14" t="s">
        <v>18</v>
      </c>
      <c r="K41" s="14">
        <v>0.99118291060720765</v>
      </c>
      <c r="L41" s="14">
        <v>0</v>
      </c>
      <c r="M41" s="14">
        <v>23.25</v>
      </c>
    </row>
    <row r="42" spans="1:13" ht="15.75" customHeight="1" x14ac:dyDescent="0.2">
      <c r="A42" s="14" t="s">
        <v>221</v>
      </c>
      <c r="B42" s="14">
        <v>41</v>
      </c>
      <c r="C42" s="14" t="s">
        <v>222</v>
      </c>
      <c r="D42" s="14" t="s">
        <v>222</v>
      </c>
      <c r="E42" s="14" t="s">
        <v>222</v>
      </c>
      <c r="F42" s="15">
        <v>23.327378968773861</v>
      </c>
      <c r="G42" s="14">
        <v>1</v>
      </c>
      <c r="H42" s="14">
        <v>42</v>
      </c>
      <c r="I42" s="15">
        <v>23.85346868800956</v>
      </c>
      <c r="J42" s="14" t="s">
        <v>137</v>
      </c>
      <c r="K42" s="14">
        <v>-0.52608971923569925</v>
      </c>
      <c r="L42" s="14">
        <v>0</v>
      </c>
      <c r="M42" s="14">
        <v>23.33</v>
      </c>
    </row>
    <row r="43" spans="1:13" ht="15.75" customHeight="1" x14ac:dyDescent="0.2">
      <c r="A43" s="14" t="s">
        <v>223</v>
      </c>
      <c r="B43" s="14">
        <v>42</v>
      </c>
      <c r="C43" s="14" t="s">
        <v>224</v>
      </c>
      <c r="D43" s="14" t="s">
        <v>225</v>
      </c>
      <c r="E43" s="14" t="s">
        <v>226</v>
      </c>
      <c r="F43" s="15">
        <v>23.360826343573123</v>
      </c>
      <c r="G43" s="14">
        <v>3</v>
      </c>
      <c r="H43" s="14">
        <v>45</v>
      </c>
      <c r="I43" s="15">
        <v>24.366273133420634</v>
      </c>
      <c r="J43" s="14" t="s">
        <v>55</v>
      </c>
      <c r="K43" s="14">
        <v>-1.005446789847511</v>
      </c>
      <c r="L43" s="14">
        <v>0</v>
      </c>
      <c r="M43" s="14">
        <v>23.36</v>
      </c>
    </row>
    <row r="44" spans="1:13" ht="15.75" customHeight="1" x14ac:dyDescent="0.2">
      <c r="A44" s="14" t="s">
        <v>227</v>
      </c>
      <c r="B44" s="14">
        <v>43</v>
      </c>
      <c r="C44" s="14" t="s">
        <v>228</v>
      </c>
      <c r="D44" s="14" t="s">
        <v>229</v>
      </c>
      <c r="E44" s="14" t="s">
        <v>230</v>
      </c>
      <c r="F44" s="15">
        <v>23.510359936609792</v>
      </c>
      <c r="G44" s="14">
        <v>20</v>
      </c>
      <c r="H44" s="14">
        <v>63</v>
      </c>
      <c r="I44" s="15">
        <v>27.613214625967373</v>
      </c>
      <c r="J44" s="14" t="s">
        <v>55</v>
      </c>
      <c r="K44" s="14">
        <v>-4.1028546893575815</v>
      </c>
      <c r="L44" s="14">
        <v>0</v>
      </c>
      <c r="M44" s="14">
        <v>23.51</v>
      </c>
    </row>
    <row r="45" spans="1:13" ht="15.75" customHeight="1" x14ac:dyDescent="0.2">
      <c r="A45" s="14" t="s">
        <v>231</v>
      </c>
      <c r="B45" s="14">
        <v>44</v>
      </c>
      <c r="C45" s="14" t="s">
        <v>232</v>
      </c>
      <c r="D45" s="14" t="s">
        <v>233</v>
      </c>
      <c r="E45" s="14" t="s">
        <v>234</v>
      </c>
      <c r="F45" s="15">
        <v>23.648108801309395</v>
      </c>
      <c r="G45" s="14">
        <v>2</v>
      </c>
      <c r="H45" s="14">
        <v>46</v>
      </c>
      <c r="I45" s="15">
        <v>24.456077756481953</v>
      </c>
      <c r="J45" s="14" t="s">
        <v>18</v>
      </c>
      <c r="K45" s="14">
        <v>-0.80796895517255862</v>
      </c>
      <c r="L45" s="14">
        <v>0</v>
      </c>
      <c r="M45" s="14">
        <v>23.65</v>
      </c>
    </row>
    <row r="46" spans="1:13" ht="15.75" customHeight="1" x14ac:dyDescent="0.2">
      <c r="A46" s="14" t="s">
        <v>235</v>
      </c>
      <c r="B46" s="14">
        <v>45</v>
      </c>
      <c r="C46" s="14" t="s">
        <v>236</v>
      </c>
      <c r="D46" s="14" t="s">
        <v>237</v>
      </c>
      <c r="E46" s="14" t="s">
        <v>238</v>
      </c>
      <c r="F46" s="15">
        <v>23.733872988850749</v>
      </c>
      <c r="G46" s="14">
        <v>-2</v>
      </c>
      <c r="H46" s="14">
        <v>43</v>
      </c>
      <c r="I46" s="15">
        <v>23.878470923607882</v>
      </c>
      <c r="J46" s="14" t="s">
        <v>61</v>
      </c>
      <c r="K46" s="14">
        <v>-0.14459793475713312</v>
      </c>
      <c r="L46" s="14">
        <v>37.4</v>
      </c>
      <c r="M46" s="14">
        <v>20.32</v>
      </c>
    </row>
    <row r="47" spans="1:13" ht="15.75" customHeight="1" x14ac:dyDescent="0.2">
      <c r="A47" s="14" t="s">
        <v>239</v>
      </c>
      <c r="B47" s="14">
        <v>46</v>
      </c>
      <c r="C47" s="14" t="s">
        <v>240</v>
      </c>
      <c r="D47" s="14" t="s">
        <v>241</v>
      </c>
      <c r="E47" s="14" t="s">
        <v>242</v>
      </c>
      <c r="F47" s="15">
        <v>24.123201947638044</v>
      </c>
      <c r="G47" s="14">
        <v>6</v>
      </c>
      <c r="H47" s="14">
        <v>52</v>
      </c>
      <c r="I47" s="15">
        <v>26.256761199352457</v>
      </c>
      <c r="J47" s="14" t="s">
        <v>18</v>
      </c>
      <c r="K47" s="14">
        <v>-2.1335592517144129</v>
      </c>
      <c r="L47" s="14">
        <v>6.9</v>
      </c>
      <c r="M47" s="14">
        <v>24.12</v>
      </c>
    </row>
    <row r="48" spans="1:13" ht="15.75" customHeight="1" x14ac:dyDescent="0.2">
      <c r="A48" s="14" t="s">
        <v>243</v>
      </c>
      <c r="B48" s="14">
        <v>47</v>
      </c>
      <c r="C48" s="14" t="s">
        <v>244</v>
      </c>
      <c r="D48" s="14" t="s">
        <v>245</v>
      </c>
      <c r="E48" s="14" t="s">
        <v>246</v>
      </c>
      <c r="F48" s="15">
        <v>24.546397183055909</v>
      </c>
      <c r="G48" s="14">
        <v>-6</v>
      </c>
      <c r="H48" s="14">
        <v>41</v>
      </c>
      <c r="I48" s="15">
        <v>23.432243129584407</v>
      </c>
      <c r="J48" s="14" t="s">
        <v>61</v>
      </c>
      <c r="K48" s="14">
        <v>1.114154053471502</v>
      </c>
      <c r="L48" s="14">
        <v>0</v>
      </c>
      <c r="M48" s="14">
        <v>24.55</v>
      </c>
    </row>
    <row r="49" spans="1:13" ht="15.75" customHeight="1" x14ac:dyDescent="0.2">
      <c r="A49" s="14" t="s">
        <v>247</v>
      </c>
      <c r="B49" s="14">
        <v>48</v>
      </c>
      <c r="C49" s="14" t="s">
        <v>248</v>
      </c>
      <c r="D49" s="14" t="s">
        <v>248</v>
      </c>
      <c r="E49" s="14" t="s">
        <v>249</v>
      </c>
      <c r="F49" s="15">
        <v>25.286054385309029</v>
      </c>
      <c r="G49" s="14">
        <v>0</v>
      </c>
      <c r="H49" s="14">
        <v>48</v>
      </c>
      <c r="I49" s="15">
        <v>24.930385985331128</v>
      </c>
      <c r="J49" s="14" t="s">
        <v>137</v>
      </c>
      <c r="K49" s="14">
        <v>0.35566839997790112</v>
      </c>
      <c r="L49" s="14">
        <v>11</v>
      </c>
      <c r="M49" s="14">
        <v>25.29</v>
      </c>
    </row>
    <row r="50" spans="1:13" ht="15.75" customHeight="1" x14ac:dyDescent="0.2">
      <c r="A50" s="14" t="s">
        <v>250</v>
      </c>
      <c r="B50" s="14">
        <v>49</v>
      </c>
      <c r="C50" s="14" t="s">
        <v>251</v>
      </c>
      <c r="D50" s="14" t="s">
        <v>252</v>
      </c>
      <c r="E50" s="14" t="s">
        <v>253</v>
      </c>
      <c r="F50" s="15">
        <v>25.296342689115612</v>
      </c>
      <c r="G50" s="14">
        <v>-5</v>
      </c>
      <c r="H50" s="14">
        <v>44</v>
      </c>
      <c r="I50" s="15">
        <v>24.328960844500941</v>
      </c>
      <c r="J50" s="14" t="s">
        <v>137</v>
      </c>
      <c r="K50" s="14">
        <v>0.96738184461467114</v>
      </c>
      <c r="L50" s="14">
        <v>0</v>
      </c>
      <c r="M50" s="14">
        <v>25.3</v>
      </c>
    </row>
    <row r="51" spans="1:13" ht="15.75" customHeight="1" x14ac:dyDescent="0.2">
      <c r="A51" s="14" t="s">
        <v>254</v>
      </c>
      <c r="B51" s="14">
        <v>50</v>
      </c>
      <c r="C51" s="14" t="s">
        <v>255</v>
      </c>
      <c r="D51" s="14" t="s">
        <v>256</v>
      </c>
      <c r="E51" s="14" t="s">
        <v>256</v>
      </c>
      <c r="F51" s="15">
        <v>25.614792042125043</v>
      </c>
      <c r="G51" s="14">
        <v>8</v>
      </c>
      <c r="H51" s="14">
        <v>58</v>
      </c>
      <c r="I51" s="15">
        <v>26.723503194228325</v>
      </c>
      <c r="J51" s="14" t="s">
        <v>137</v>
      </c>
      <c r="K51" s="14">
        <v>-1.1087111521032824</v>
      </c>
      <c r="L51" s="14">
        <v>0</v>
      </c>
      <c r="M51" s="14">
        <v>25.61</v>
      </c>
    </row>
    <row r="52" spans="1:13" ht="15.75" customHeight="1" x14ac:dyDescent="0.2">
      <c r="A52" s="14" t="s">
        <v>257</v>
      </c>
      <c r="B52" s="14">
        <v>51</v>
      </c>
      <c r="C52" s="14" t="s">
        <v>258</v>
      </c>
      <c r="D52" s="14" t="s">
        <v>258</v>
      </c>
      <c r="E52" s="14" t="s">
        <v>258</v>
      </c>
      <c r="F52" s="15">
        <v>25.683454577083822</v>
      </c>
      <c r="G52" s="14">
        <v>-2</v>
      </c>
      <c r="H52" s="14">
        <v>49</v>
      </c>
      <c r="I52" s="15">
        <v>24.96868401045095</v>
      </c>
      <c r="J52" s="14" t="s">
        <v>55</v>
      </c>
      <c r="K52" s="14">
        <v>0.71477056663287186</v>
      </c>
      <c r="L52" s="14">
        <v>0</v>
      </c>
      <c r="M52" s="14">
        <v>25.68</v>
      </c>
    </row>
    <row r="53" spans="1:13" ht="15.75" customHeight="1" x14ac:dyDescent="0.2">
      <c r="A53" s="14" t="s">
        <v>259</v>
      </c>
      <c r="B53" s="14">
        <v>52</v>
      </c>
      <c r="C53" s="14" t="s">
        <v>260</v>
      </c>
      <c r="D53" s="14" t="s">
        <v>261</v>
      </c>
      <c r="E53" s="14" t="s">
        <v>261</v>
      </c>
      <c r="F53" s="15">
        <v>26.049497547638293</v>
      </c>
      <c r="G53" s="14">
        <v>-2</v>
      </c>
      <c r="H53" s="14">
        <v>50</v>
      </c>
      <c r="I53" s="15">
        <v>25.067791936011872</v>
      </c>
      <c r="J53" s="14" t="s">
        <v>61</v>
      </c>
      <c r="K53" s="14">
        <v>0.98170561162642045</v>
      </c>
      <c r="L53" s="14">
        <v>40.1</v>
      </c>
      <c r="M53" s="14">
        <v>22.54</v>
      </c>
    </row>
    <row r="54" spans="1:13" ht="15.75" customHeight="1" x14ac:dyDescent="0.2">
      <c r="A54" s="14" t="s">
        <v>262</v>
      </c>
      <c r="B54" s="14">
        <v>53</v>
      </c>
      <c r="C54" s="14" t="s">
        <v>263</v>
      </c>
      <c r="D54" s="14" t="s">
        <v>264</v>
      </c>
      <c r="E54" s="14" t="s">
        <v>265</v>
      </c>
      <c r="F54" s="15">
        <v>26.185929765113041</v>
      </c>
      <c r="G54" s="14">
        <v>-2</v>
      </c>
      <c r="H54" s="14">
        <v>51</v>
      </c>
      <c r="I54" s="15">
        <v>25.068379301445642</v>
      </c>
      <c r="J54" s="14" t="s">
        <v>55</v>
      </c>
      <c r="K54" s="14">
        <v>1.1175504636673992</v>
      </c>
      <c r="L54" s="14">
        <v>11</v>
      </c>
      <c r="M54" s="14">
        <v>26.19</v>
      </c>
    </row>
    <row r="55" spans="1:13" ht="15.75" customHeight="1" x14ac:dyDescent="0.2">
      <c r="A55" s="14" t="s">
        <v>266</v>
      </c>
      <c r="B55" s="14">
        <v>54</v>
      </c>
      <c r="C55" s="14" t="s">
        <v>267</v>
      </c>
      <c r="D55" s="14" t="s">
        <v>267</v>
      </c>
      <c r="E55" s="14" t="s">
        <v>267</v>
      </c>
      <c r="F55" s="15">
        <v>26.204575578302876</v>
      </c>
      <c r="G55" s="14">
        <v>3</v>
      </c>
      <c r="H55" s="14">
        <v>57</v>
      </c>
      <c r="I55" s="15">
        <v>26.710351005493308</v>
      </c>
      <c r="J55" s="14" t="s">
        <v>137</v>
      </c>
      <c r="K55" s="14">
        <v>-0.50577542719043223</v>
      </c>
      <c r="L55" s="14">
        <v>13.9</v>
      </c>
      <c r="M55" s="14">
        <v>26.2</v>
      </c>
    </row>
    <row r="56" spans="1:13" ht="15.75" customHeight="1" x14ac:dyDescent="0.2">
      <c r="A56" s="14" t="s">
        <v>268</v>
      </c>
      <c r="B56" s="14">
        <v>55</v>
      </c>
      <c r="C56" s="14" t="s">
        <v>269</v>
      </c>
      <c r="D56" s="14" t="s">
        <v>269</v>
      </c>
      <c r="E56" s="14" t="s">
        <v>269</v>
      </c>
      <c r="F56" s="15">
        <v>26.252459400981532</v>
      </c>
      <c r="G56" s="14">
        <v>5</v>
      </c>
      <c r="H56" s="14">
        <v>60</v>
      </c>
      <c r="I56" s="15">
        <v>26.799329676892128</v>
      </c>
      <c r="J56" s="14" t="s">
        <v>61</v>
      </c>
      <c r="K56" s="14">
        <v>-0.54687027591059589</v>
      </c>
      <c r="L56" s="14">
        <v>0</v>
      </c>
      <c r="M56" s="14">
        <v>26.25</v>
      </c>
    </row>
    <row r="57" spans="1:13" ht="15.75" customHeight="1" x14ac:dyDescent="0.2">
      <c r="A57" s="14" t="s">
        <v>270</v>
      </c>
      <c r="B57" s="14">
        <v>56</v>
      </c>
      <c r="C57" s="14" t="s">
        <v>271</v>
      </c>
      <c r="D57" s="14" t="s">
        <v>272</v>
      </c>
      <c r="E57" s="14" t="s">
        <v>273</v>
      </c>
      <c r="F57" s="15">
        <v>26.447489278314706</v>
      </c>
      <c r="G57" s="14">
        <v>0</v>
      </c>
      <c r="H57" s="14">
        <v>56</v>
      </c>
      <c r="I57" s="15">
        <v>26.669640917710979</v>
      </c>
      <c r="J57" s="14" t="s">
        <v>137</v>
      </c>
      <c r="K57" s="14">
        <v>-0.22215163939627303</v>
      </c>
      <c r="L57" s="14">
        <v>0</v>
      </c>
      <c r="M57" s="14">
        <v>26.45</v>
      </c>
    </row>
    <row r="58" spans="1:13" ht="15.75" customHeight="1" x14ac:dyDescent="0.2">
      <c r="A58" s="14" t="s">
        <v>274</v>
      </c>
      <c r="B58" s="14">
        <v>57</v>
      </c>
      <c r="C58" s="14" t="s">
        <v>275</v>
      </c>
      <c r="D58" s="14" t="s">
        <v>276</v>
      </c>
      <c r="E58" s="14" t="s">
        <v>277</v>
      </c>
      <c r="F58" s="15">
        <v>26.55243364498611</v>
      </c>
      <c r="G58" s="14">
        <v>10</v>
      </c>
      <c r="H58" s="14">
        <v>67</v>
      </c>
      <c r="I58" s="15">
        <v>28.637917653451822</v>
      </c>
      <c r="J58" s="14" t="s">
        <v>55</v>
      </c>
      <c r="K58" s="14">
        <v>-2.0854840084657127</v>
      </c>
      <c r="L58" s="14">
        <v>0</v>
      </c>
      <c r="M58" s="14">
        <v>26.55</v>
      </c>
    </row>
    <row r="59" spans="1:13" ht="15.75" customHeight="1" x14ac:dyDescent="0.2">
      <c r="A59" s="14" t="s">
        <v>278</v>
      </c>
      <c r="B59" s="14">
        <v>58</v>
      </c>
      <c r="C59" s="14" t="s">
        <v>279</v>
      </c>
      <c r="D59" s="14" t="s">
        <v>280</v>
      </c>
      <c r="E59" s="14" t="s">
        <v>281</v>
      </c>
      <c r="F59" s="15">
        <v>26.58640323151711</v>
      </c>
      <c r="G59" s="14">
        <v>-4</v>
      </c>
      <c r="H59" s="14">
        <v>54</v>
      </c>
      <c r="I59" s="15">
        <v>26.472131089019221</v>
      </c>
      <c r="J59" s="14" t="s">
        <v>18</v>
      </c>
      <c r="K59" s="14">
        <v>0.11427214249788875</v>
      </c>
      <c r="L59" s="14">
        <v>0</v>
      </c>
      <c r="M59" s="14">
        <v>26.59</v>
      </c>
    </row>
    <row r="60" spans="1:13" ht="15.75" customHeight="1" x14ac:dyDescent="0.2">
      <c r="A60" s="14" t="s">
        <v>282</v>
      </c>
      <c r="B60" s="14">
        <v>59</v>
      </c>
      <c r="C60" s="14" t="s">
        <v>283</v>
      </c>
      <c r="D60" s="14" t="s">
        <v>284</v>
      </c>
      <c r="E60" s="14" t="s">
        <v>285</v>
      </c>
      <c r="F60" s="15">
        <v>26.786375765546101</v>
      </c>
      <c r="G60" s="14">
        <v>0</v>
      </c>
      <c r="H60" s="14">
        <v>59</v>
      </c>
      <c r="I60" s="15">
        <v>26.75937801118183</v>
      </c>
      <c r="J60" s="14" t="s">
        <v>61</v>
      </c>
      <c r="K60" s="14">
        <v>2.6997754364270321E-2</v>
      </c>
      <c r="L60" s="14">
        <v>0</v>
      </c>
      <c r="M60" s="14">
        <v>26.79</v>
      </c>
    </row>
    <row r="61" spans="1:13" ht="15.75" customHeight="1" x14ac:dyDescent="0.2">
      <c r="A61" s="14" t="s">
        <v>286</v>
      </c>
      <c r="B61" s="14">
        <v>60</v>
      </c>
      <c r="C61" s="14" t="s">
        <v>287</v>
      </c>
      <c r="D61" s="14" t="s">
        <v>288</v>
      </c>
      <c r="E61" s="14" t="s">
        <v>289</v>
      </c>
      <c r="F61" s="15">
        <v>26.824426362999066</v>
      </c>
      <c r="G61" s="14">
        <v>-7</v>
      </c>
      <c r="H61" s="14">
        <v>53</v>
      </c>
      <c r="I61" s="15">
        <v>26.356651892348445</v>
      </c>
      <c r="J61" s="14" t="s">
        <v>61</v>
      </c>
      <c r="K61" s="14">
        <v>0.46777447065062105</v>
      </c>
      <c r="L61" s="14">
        <v>0</v>
      </c>
      <c r="M61" s="14">
        <v>26.82</v>
      </c>
    </row>
    <row r="62" spans="1:13" ht="15.75" customHeight="1" x14ac:dyDescent="0.2">
      <c r="A62" s="14" t="s">
        <v>290</v>
      </c>
      <c r="B62" s="14">
        <v>61</v>
      </c>
      <c r="C62" s="14" t="s">
        <v>291</v>
      </c>
      <c r="D62" s="14" t="s">
        <v>292</v>
      </c>
      <c r="E62" s="14" t="s">
        <v>292</v>
      </c>
      <c r="F62" s="15">
        <v>27.339650313521592</v>
      </c>
      <c r="G62" s="14">
        <v>3</v>
      </c>
      <c r="H62" s="14">
        <v>64</v>
      </c>
      <c r="I62" s="15">
        <v>27.759174970608502</v>
      </c>
      <c r="J62" s="14" t="s">
        <v>293</v>
      </c>
      <c r="K62" s="14">
        <v>-0.41952465708691022</v>
      </c>
      <c r="L62" s="14">
        <v>0</v>
      </c>
      <c r="M62" s="14">
        <v>27.34</v>
      </c>
    </row>
    <row r="63" spans="1:13" ht="15.75" customHeight="1" x14ac:dyDescent="0.2">
      <c r="A63" s="14" t="s">
        <v>294</v>
      </c>
      <c r="B63" s="14">
        <v>62</v>
      </c>
      <c r="C63" s="14" t="s">
        <v>295</v>
      </c>
      <c r="D63" s="14" t="s">
        <v>296</v>
      </c>
      <c r="E63" s="14" t="s">
        <v>297</v>
      </c>
      <c r="F63" s="15">
        <v>27.370220372800617</v>
      </c>
      <c r="G63" s="14">
        <v>3</v>
      </c>
      <c r="H63" s="14">
        <v>65</v>
      </c>
      <c r="I63" s="15">
        <v>27.831623214480704</v>
      </c>
      <c r="J63" s="14" t="s">
        <v>18</v>
      </c>
      <c r="K63" s="14">
        <v>-0.46140284168008705</v>
      </c>
      <c r="L63" s="14">
        <v>0</v>
      </c>
      <c r="M63" s="14">
        <v>27.37</v>
      </c>
    </row>
    <row r="64" spans="1:13" ht="15.75" customHeight="1" x14ac:dyDescent="0.2">
      <c r="A64" s="14" t="s">
        <v>298</v>
      </c>
      <c r="B64" s="14">
        <v>63</v>
      </c>
      <c r="C64" s="14" t="s">
        <v>299</v>
      </c>
      <c r="D64" s="14" t="s">
        <v>299</v>
      </c>
      <c r="E64" s="14" t="s">
        <v>299</v>
      </c>
      <c r="F64" s="15">
        <v>27.396305381752356</v>
      </c>
      <c r="G64" s="14">
        <v>-2</v>
      </c>
      <c r="H64" s="14">
        <v>61</v>
      </c>
      <c r="I64" s="15">
        <v>27.211530821021341</v>
      </c>
      <c r="J64" s="14" t="s">
        <v>137</v>
      </c>
      <c r="K64" s="14">
        <v>0.1847745607310145</v>
      </c>
      <c r="L64" s="14">
        <v>13.9</v>
      </c>
      <c r="M64" s="14">
        <v>27.4</v>
      </c>
    </row>
    <row r="65" spans="1:13" ht="15.75" customHeight="1" x14ac:dyDescent="0.2">
      <c r="A65" s="14" t="s">
        <v>302</v>
      </c>
      <c r="B65" s="14">
        <v>64</v>
      </c>
      <c r="C65" s="14" t="s">
        <v>303</v>
      </c>
      <c r="D65" s="14" t="s">
        <v>303</v>
      </c>
      <c r="E65" s="14" t="s">
        <v>304</v>
      </c>
      <c r="F65" s="15">
        <v>27.428242394089899</v>
      </c>
      <c r="G65" s="14">
        <v>6</v>
      </c>
      <c r="H65" s="14">
        <v>70</v>
      </c>
      <c r="I65" s="15">
        <v>28.968321228166605</v>
      </c>
      <c r="J65" s="14" t="s">
        <v>137</v>
      </c>
      <c r="K65" s="14">
        <v>-1.5400788340767058</v>
      </c>
      <c r="L65" s="14">
        <v>0</v>
      </c>
      <c r="M65" s="14">
        <v>27.43</v>
      </c>
    </row>
    <row r="66" spans="1:13" ht="15.75" customHeight="1" x14ac:dyDescent="0.2">
      <c r="A66" s="14" t="s">
        <v>305</v>
      </c>
      <c r="B66" s="14">
        <v>65</v>
      </c>
      <c r="C66" s="14" t="s">
        <v>306</v>
      </c>
      <c r="D66" s="14" t="s">
        <v>307</v>
      </c>
      <c r="E66" s="14" t="s">
        <v>307</v>
      </c>
      <c r="F66" s="15">
        <v>27.443357520854924</v>
      </c>
      <c r="G66" s="14">
        <v>-18</v>
      </c>
      <c r="H66" s="14">
        <v>47</v>
      </c>
      <c r="I66" s="15">
        <v>24.762438555480632</v>
      </c>
      <c r="J66" s="14" t="s">
        <v>18</v>
      </c>
      <c r="K66" s="14">
        <v>2.6809189653742926</v>
      </c>
      <c r="L66" s="14">
        <v>45</v>
      </c>
      <c r="M66" s="14">
        <v>23.04</v>
      </c>
    </row>
    <row r="67" spans="1:13" ht="15.75" customHeight="1" x14ac:dyDescent="0.2">
      <c r="A67" s="14" t="s">
        <v>308</v>
      </c>
      <c r="B67" s="14">
        <v>66</v>
      </c>
      <c r="C67" s="14" t="s">
        <v>309</v>
      </c>
      <c r="D67" s="14" t="s">
        <v>309</v>
      </c>
      <c r="E67" s="14" t="s">
        <v>309</v>
      </c>
      <c r="F67" s="15">
        <v>27.784953845383427</v>
      </c>
      <c r="G67" s="14">
        <v>-4</v>
      </c>
      <c r="H67" s="14">
        <v>62</v>
      </c>
      <c r="I67" s="15">
        <v>27.242812402926226</v>
      </c>
      <c r="J67" s="14" t="s">
        <v>61</v>
      </c>
      <c r="K67" s="14">
        <v>0.54214144245720064</v>
      </c>
      <c r="L67" s="14">
        <v>0</v>
      </c>
      <c r="M67" s="14">
        <v>27.78</v>
      </c>
    </row>
    <row r="68" spans="1:13" ht="15.75" customHeight="1" x14ac:dyDescent="0.2">
      <c r="A68" s="14" t="s">
        <v>310</v>
      </c>
      <c r="B68" s="14">
        <v>67</v>
      </c>
      <c r="C68" s="14" t="s">
        <v>312</v>
      </c>
      <c r="D68" s="14" t="s">
        <v>314</v>
      </c>
      <c r="E68" s="14" t="s">
        <v>315</v>
      </c>
      <c r="F68" s="15">
        <v>28.636220736801015</v>
      </c>
      <c r="G68" s="14">
        <v>5</v>
      </c>
      <c r="H68" s="14">
        <v>72</v>
      </c>
      <c r="I68" s="15">
        <v>29.442297144537608</v>
      </c>
      <c r="J68" s="14" t="s">
        <v>55</v>
      </c>
      <c r="K68" s="14">
        <v>-0.80607640773659384</v>
      </c>
      <c r="L68" s="14">
        <v>0</v>
      </c>
      <c r="M68" s="14">
        <v>28.64</v>
      </c>
    </row>
    <row r="69" spans="1:13" ht="15.75" customHeight="1" x14ac:dyDescent="0.2">
      <c r="A69" s="14" t="s">
        <v>316</v>
      </c>
      <c r="B69" s="14">
        <v>68</v>
      </c>
      <c r="C69" s="14" t="s">
        <v>317</v>
      </c>
      <c r="D69" s="14" t="s">
        <v>317</v>
      </c>
      <c r="E69" s="14" t="s">
        <v>318</v>
      </c>
      <c r="F69" s="15">
        <v>28.784216328526892</v>
      </c>
      <c r="G69" s="14">
        <v>0</v>
      </c>
      <c r="H69" s="14">
        <v>68</v>
      </c>
      <c r="I69" s="15">
        <v>28.784173725818555</v>
      </c>
      <c r="J69" s="14" t="s">
        <v>137</v>
      </c>
      <c r="K69" s="14">
        <v>4.2602708337113881E-5</v>
      </c>
      <c r="L69" s="14">
        <v>0</v>
      </c>
      <c r="M69" s="14">
        <v>28.78</v>
      </c>
    </row>
    <row r="70" spans="1:13" ht="15.75" customHeight="1" x14ac:dyDescent="0.2">
      <c r="A70" s="14" t="s">
        <v>321</v>
      </c>
      <c r="B70" s="14">
        <v>69</v>
      </c>
      <c r="C70" s="14" t="s">
        <v>322</v>
      </c>
      <c r="D70" s="14" t="s">
        <v>324</v>
      </c>
      <c r="E70" s="14" t="s">
        <v>326</v>
      </c>
      <c r="F70" s="15">
        <v>28.935372181940405</v>
      </c>
      <c r="G70" s="14">
        <v>5</v>
      </c>
      <c r="H70" s="14">
        <v>74</v>
      </c>
      <c r="I70" s="15">
        <v>29.58559786919006</v>
      </c>
      <c r="J70" s="14" t="s">
        <v>18</v>
      </c>
      <c r="K70" s="14">
        <v>-0.65022568724965524</v>
      </c>
      <c r="L70" s="14">
        <v>0</v>
      </c>
      <c r="M70" s="14">
        <v>28.94</v>
      </c>
    </row>
    <row r="71" spans="1:13" ht="15.75" customHeight="1" x14ac:dyDescent="0.2">
      <c r="A71" s="14" t="s">
        <v>327</v>
      </c>
      <c r="B71" s="14">
        <v>70</v>
      </c>
      <c r="C71" s="14" t="s">
        <v>328</v>
      </c>
      <c r="D71" s="14" t="s">
        <v>329</v>
      </c>
      <c r="E71" s="14" t="s">
        <v>329</v>
      </c>
      <c r="F71" s="15">
        <v>29.037041576517336</v>
      </c>
      <c r="G71" s="14">
        <v>3</v>
      </c>
      <c r="H71" s="14">
        <v>73</v>
      </c>
      <c r="I71" s="15">
        <v>29.45589517776013</v>
      </c>
      <c r="J71" s="14" t="s">
        <v>55</v>
      </c>
      <c r="K71" s="14">
        <v>-0.41885360124279458</v>
      </c>
      <c r="L71" s="14">
        <v>6.9</v>
      </c>
      <c r="M71" s="14">
        <v>29.04</v>
      </c>
    </row>
    <row r="72" spans="1:13" ht="15.75" customHeight="1" x14ac:dyDescent="0.2">
      <c r="A72" s="14" t="s">
        <v>330</v>
      </c>
      <c r="B72" s="14">
        <v>71</v>
      </c>
      <c r="C72" s="14" t="s">
        <v>331</v>
      </c>
      <c r="D72" s="14" t="s">
        <v>332</v>
      </c>
      <c r="E72" s="14" t="s">
        <v>332</v>
      </c>
      <c r="F72" s="15">
        <v>29.047752938846084</v>
      </c>
      <c r="G72" s="14">
        <v>-2</v>
      </c>
      <c r="H72" s="14">
        <v>69</v>
      </c>
      <c r="I72" s="15">
        <v>28.953014814814907</v>
      </c>
      <c r="J72" s="14" t="s">
        <v>55</v>
      </c>
      <c r="K72" s="14">
        <v>9.4738124031177762E-2</v>
      </c>
      <c r="L72" s="14">
        <v>0</v>
      </c>
      <c r="M72" s="14">
        <v>29.05</v>
      </c>
    </row>
    <row r="73" spans="1:13" ht="15.75" customHeight="1" x14ac:dyDescent="0.2">
      <c r="A73" s="14" t="s">
        <v>333</v>
      </c>
      <c r="B73" s="14">
        <v>72</v>
      </c>
      <c r="C73" s="14" t="s">
        <v>334</v>
      </c>
      <c r="D73" s="14" t="s">
        <v>335</v>
      </c>
      <c r="E73" s="14" t="s">
        <v>335</v>
      </c>
      <c r="F73" s="15">
        <v>29.091714783216798</v>
      </c>
      <c r="G73" s="14">
        <v>-17</v>
      </c>
      <c r="H73" s="14">
        <v>55</v>
      </c>
      <c r="I73" s="15">
        <v>26.487590195124248</v>
      </c>
      <c r="J73" s="14" t="s">
        <v>137</v>
      </c>
      <c r="K73" s="14">
        <v>2.6041245880925494</v>
      </c>
      <c r="L73" s="14">
        <v>36.4</v>
      </c>
      <c r="M73" s="14">
        <v>27.16</v>
      </c>
    </row>
    <row r="74" spans="1:13" ht="15.75" customHeight="1" x14ac:dyDescent="0.2">
      <c r="A74" s="14" t="s">
        <v>336</v>
      </c>
      <c r="B74" s="14">
        <v>73</v>
      </c>
      <c r="C74" s="14" t="s">
        <v>337</v>
      </c>
      <c r="D74" s="14" t="s">
        <v>338</v>
      </c>
      <c r="E74" s="14" t="s">
        <v>339</v>
      </c>
      <c r="F74" s="15">
        <v>29.114147928838584</v>
      </c>
      <c r="G74" s="14">
        <v>-2</v>
      </c>
      <c r="H74" s="14">
        <v>71</v>
      </c>
      <c r="I74" s="15">
        <v>29.005578563303416</v>
      </c>
      <c r="J74" s="14" t="s">
        <v>18</v>
      </c>
      <c r="K74" s="14">
        <v>0.10856936553516761</v>
      </c>
      <c r="L74" s="14">
        <v>0</v>
      </c>
      <c r="M74" s="14">
        <v>29.11</v>
      </c>
    </row>
    <row r="75" spans="1:13" ht="15.75" customHeight="1" x14ac:dyDescent="0.2">
      <c r="A75" s="14" t="s">
        <v>340</v>
      </c>
      <c r="B75" s="14">
        <v>74</v>
      </c>
      <c r="C75" s="14" t="s">
        <v>341</v>
      </c>
      <c r="D75" s="14" t="s">
        <v>342</v>
      </c>
      <c r="E75" s="14" t="s">
        <v>343</v>
      </c>
      <c r="F75" s="15">
        <v>29.187402605927289</v>
      </c>
      <c r="G75" s="14">
        <v>14</v>
      </c>
      <c r="H75" s="14">
        <v>88</v>
      </c>
      <c r="I75" s="15">
        <v>30.886703822048986</v>
      </c>
      <c r="J75" s="14" t="s">
        <v>18</v>
      </c>
      <c r="K75" s="14">
        <v>-1.6993012161216967</v>
      </c>
      <c r="L75" s="14">
        <v>0</v>
      </c>
      <c r="M75" s="14">
        <v>29.19</v>
      </c>
    </row>
    <row r="76" spans="1:13" ht="15.75" customHeight="1" x14ac:dyDescent="0.2">
      <c r="A76" s="14" t="s">
        <v>344</v>
      </c>
      <c r="B76" s="14">
        <v>75</v>
      </c>
      <c r="C76" s="14" t="s">
        <v>345</v>
      </c>
      <c r="D76" s="14" t="s">
        <v>346</v>
      </c>
      <c r="E76" s="14" t="s">
        <v>346</v>
      </c>
      <c r="F76" s="15">
        <v>29.488362664056268</v>
      </c>
      <c r="G76" s="14">
        <v>1</v>
      </c>
      <c r="H76" s="14">
        <v>76</v>
      </c>
      <c r="I76" s="15">
        <v>29.917771077168329</v>
      </c>
      <c r="J76" s="14" t="s">
        <v>18</v>
      </c>
      <c r="K76" s="14">
        <v>-0.42940841311206057</v>
      </c>
      <c r="L76" s="14">
        <v>16.100000000000001</v>
      </c>
      <c r="M76" s="14">
        <v>29.49</v>
      </c>
    </row>
    <row r="77" spans="1:13" ht="15.75" customHeight="1" x14ac:dyDescent="0.2">
      <c r="A77" s="14" t="s">
        <v>347</v>
      </c>
      <c r="B77" s="14">
        <v>76</v>
      </c>
      <c r="C77" s="14" t="s">
        <v>348</v>
      </c>
      <c r="D77" s="14" t="s">
        <v>349</v>
      </c>
      <c r="E77" s="14" t="s">
        <v>349</v>
      </c>
      <c r="F77" s="15">
        <v>29.582004649455655</v>
      </c>
      <c r="G77" s="14">
        <v>-10</v>
      </c>
      <c r="H77" s="14">
        <v>66</v>
      </c>
      <c r="I77" s="15">
        <v>28.046447833898931</v>
      </c>
      <c r="J77" s="14" t="s">
        <v>18</v>
      </c>
      <c r="K77" s="14">
        <v>1.5355568155567241</v>
      </c>
      <c r="L77" s="14">
        <v>0</v>
      </c>
      <c r="M77" s="14">
        <v>29.58</v>
      </c>
    </row>
    <row r="78" spans="1:13" ht="15.75" customHeight="1" x14ac:dyDescent="0.2">
      <c r="A78" s="14" t="s">
        <v>350</v>
      </c>
      <c r="B78" s="14">
        <v>77</v>
      </c>
      <c r="C78" s="14" t="s">
        <v>351</v>
      </c>
      <c r="D78" s="14" t="s">
        <v>352</v>
      </c>
      <c r="E78" s="14" t="s">
        <v>353</v>
      </c>
      <c r="F78" s="15">
        <v>29.590749000093556</v>
      </c>
      <c r="G78" s="14">
        <v>-2</v>
      </c>
      <c r="H78" s="14">
        <v>75</v>
      </c>
      <c r="I78" s="15">
        <v>29.876191600970206</v>
      </c>
      <c r="J78" s="14" t="s">
        <v>18</v>
      </c>
      <c r="K78" s="14">
        <v>-0.28544260087664952</v>
      </c>
      <c r="L78" s="14">
        <v>0</v>
      </c>
      <c r="M78" s="14">
        <v>29.59</v>
      </c>
    </row>
    <row r="79" spans="1:13" ht="15.75" customHeight="1" x14ac:dyDescent="0.2">
      <c r="A79" s="14" t="s">
        <v>354</v>
      </c>
      <c r="B79" s="14">
        <v>78</v>
      </c>
      <c r="C79" s="14" t="s">
        <v>355</v>
      </c>
      <c r="D79" s="14" t="s">
        <v>355</v>
      </c>
      <c r="E79" s="14" t="s">
        <v>355</v>
      </c>
      <c r="F79" s="15">
        <v>29.607692866412005</v>
      </c>
      <c r="G79" s="14">
        <v>4</v>
      </c>
      <c r="H79" s="14">
        <v>82</v>
      </c>
      <c r="I79" s="15">
        <v>30.450604377974219</v>
      </c>
      <c r="J79" s="14" t="s">
        <v>18</v>
      </c>
      <c r="K79" s="14">
        <v>-0.84291151156221389</v>
      </c>
      <c r="L79" s="14">
        <v>6.9</v>
      </c>
      <c r="M79" s="14">
        <v>29.61</v>
      </c>
    </row>
    <row r="80" spans="1:13" ht="15.75" customHeight="1" x14ac:dyDescent="0.2">
      <c r="A80" s="14" t="s">
        <v>358</v>
      </c>
      <c r="B80" s="14">
        <v>79</v>
      </c>
      <c r="C80" s="14" t="s">
        <v>360</v>
      </c>
      <c r="D80" s="14" t="s">
        <v>360</v>
      </c>
      <c r="E80" s="14" t="s">
        <v>361</v>
      </c>
      <c r="F80" s="15">
        <v>29.981380222749653</v>
      </c>
      <c r="G80" s="14">
        <v>6</v>
      </c>
      <c r="H80" s="14">
        <v>85</v>
      </c>
      <c r="I80" s="15">
        <v>30.734031350371239</v>
      </c>
      <c r="J80" s="14" t="s">
        <v>137</v>
      </c>
      <c r="K80" s="14">
        <v>-0.75265112762158637</v>
      </c>
      <c r="L80" s="14">
        <v>0</v>
      </c>
      <c r="M80" s="14">
        <v>29.98</v>
      </c>
    </row>
    <row r="81" spans="1:13" ht="15.75" customHeight="1" x14ac:dyDescent="0.2">
      <c r="A81" s="14" t="s">
        <v>362</v>
      </c>
      <c r="B81" s="14">
        <v>80</v>
      </c>
      <c r="C81" s="14" t="s">
        <v>364</v>
      </c>
      <c r="D81" s="14" t="s">
        <v>365</v>
      </c>
      <c r="E81" s="14" t="s">
        <v>365</v>
      </c>
      <c r="F81" s="15">
        <v>29.990587863286361</v>
      </c>
      <c r="G81" s="14">
        <v>-1</v>
      </c>
      <c r="H81" s="14">
        <v>79</v>
      </c>
      <c r="I81" s="15">
        <v>30.384217577432963</v>
      </c>
      <c r="J81" s="14" t="s">
        <v>293</v>
      </c>
      <c r="K81" s="14">
        <v>-0.39362971414660208</v>
      </c>
      <c r="L81" s="14">
        <v>0</v>
      </c>
      <c r="M81" s="14">
        <v>29.99</v>
      </c>
    </row>
    <row r="82" spans="1:13" ht="15.75" customHeight="1" x14ac:dyDescent="0.2">
      <c r="A82" s="14" t="s">
        <v>367</v>
      </c>
      <c r="B82" s="14">
        <v>81</v>
      </c>
      <c r="C82" s="14" t="s">
        <v>368</v>
      </c>
      <c r="D82" s="14" t="s">
        <v>369</v>
      </c>
      <c r="E82" s="14" t="s">
        <v>370</v>
      </c>
      <c r="F82" s="15">
        <v>30.01034766749315</v>
      </c>
      <c r="G82" s="14">
        <v>-1</v>
      </c>
      <c r="H82" s="14">
        <v>80</v>
      </c>
      <c r="I82" s="15">
        <v>30.405451250979127</v>
      </c>
      <c r="J82" s="14" t="s">
        <v>293</v>
      </c>
      <c r="K82" s="14">
        <v>-0.39510358348597663</v>
      </c>
      <c r="L82" s="14">
        <v>6.9</v>
      </c>
      <c r="M82" s="14">
        <v>30.01</v>
      </c>
    </row>
    <row r="83" spans="1:13" ht="15.75" customHeight="1" x14ac:dyDescent="0.2">
      <c r="A83" s="14" t="s">
        <v>373</v>
      </c>
      <c r="B83" s="14">
        <v>82</v>
      </c>
      <c r="C83" s="14" t="s">
        <v>374</v>
      </c>
      <c r="D83" s="14" t="s">
        <v>375</v>
      </c>
      <c r="E83" s="14" t="s">
        <v>376</v>
      </c>
      <c r="F83" s="15">
        <v>30.076969762513965</v>
      </c>
      <c r="G83" s="14">
        <v>-1</v>
      </c>
      <c r="H83" s="14">
        <v>81</v>
      </c>
      <c r="I83" s="15">
        <v>30.418573160982756</v>
      </c>
      <c r="J83" s="14" t="s">
        <v>137</v>
      </c>
      <c r="K83" s="14">
        <v>-0.3416033984687914</v>
      </c>
      <c r="L83" s="14">
        <v>20.8</v>
      </c>
      <c r="M83" s="14">
        <v>29.76</v>
      </c>
    </row>
    <row r="84" spans="1:13" ht="15.75" customHeight="1" x14ac:dyDescent="0.2">
      <c r="A84" s="14" t="s">
        <v>377</v>
      </c>
      <c r="B84" s="14">
        <v>83</v>
      </c>
      <c r="C84" s="14" t="s">
        <v>378</v>
      </c>
      <c r="D84" s="14" t="s">
        <v>379</v>
      </c>
      <c r="E84" s="14" t="s">
        <v>380</v>
      </c>
      <c r="F84" s="15">
        <v>30.086430126379653</v>
      </c>
      <c r="G84" s="14">
        <v>-6</v>
      </c>
      <c r="H84" s="14">
        <v>77</v>
      </c>
      <c r="I84" s="15">
        <v>30.086387523686096</v>
      </c>
      <c r="J84" s="14" t="s">
        <v>137</v>
      </c>
      <c r="K84" s="14">
        <v>4.2602693557824978E-5</v>
      </c>
      <c r="L84" s="14">
        <v>0</v>
      </c>
      <c r="M84" s="14">
        <v>30.09</v>
      </c>
    </row>
    <row r="85" spans="1:13" ht="15.75" customHeight="1" x14ac:dyDescent="0.2">
      <c r="A85" s="14" t="s">
        <v>382</v>
      </c>
      <c r="B85" s="14">
        <v>84</v>
      </c>
      <c r="C85" s="14" t="s">
        <v>383</v>
      </c>
      <c r="D85" s="14" t="s">
        <v>384</v>
      </c>
      <c r="E85" s="14" t="s">
        <v>385</v>
      </c>
      <c r="F85" s="15">
        <v>30.158244655410545</v>
      </c>
      <c r="G85" s="14">
        <v>-6</v>
      </c>
      <c r="H85" s="14">
        <v>78</v>
      </c>
      <c r="I85" s="15">
        <v>30.317169448875063</v>
      </c>
      <c r="J85" s="14" t="s">
        <v>137</v>
      </c>
      <c r="K85" s="14">
        <v>-0.15892479346451793</v>
      </c>
      <c r="L85" s="14">
        <v>0</v>
      </c>
      <c r="M85" s="14">
        <v>30.16</v>
      </c>
    </row>
    <row r="86" spans="1:13" ht="15.75" customHeight="1" x14ac:dyDescent="0.2">
      <c r="A86" s="14" t="s">
        <v>387</v>
      </c>
      <c r="B86" s="14">
        <v>85</v>
      </c>
      <c r="C86" s="14" t="s">
        <v>388</v>
      </c>
      <c r="D86" s="14" t="s">
        <v>388</v>
      </c>
      <c r="E86" s="14" t="s">
        <v>388</v>
      </c>
      <c r="F86" s="15">
        <v>30.168436791029016</v>
      </c>
      <c r="G86" s="14">
        <v>2</v>
      </c>
      <c r="H86" s="14">
        <v>87</v>
      </c>
      <c r="I86" s="15">
        <v>30.862928216715684</v>
      </c>
      <c r="J86" s="14" t="s">
        <v>137</v>
      </c>
      <c r="K86" s="14">
        <v>-0.69449142568666744</v>
      </c>
      <c r="L86" s="14">
        <v>0</v>
      </c>
      <c r="M86" s="14">
        <v>30.17</v>
      </c>
    </row>
    <row r="87" spans="1:13" ht="15.75" customHeight="1" x14ac:dyDescent="0.2">
      <c r="A87" s="14" t="s">
        <v>389</v>
      </c>
      <c r="B87" s="14">
        <v>86</v>
      </c>
      <c r="C87" s="14" t="s">
        <v>390</v>
      </c>
      <c r="D87" s="14" t="s">
        <v>390</v>
      </c>
      <c r="E87" s="14" t="s">
        <v>390</v>
      </c>
      <c r="F87" s="15">
        <v>30.230929988752109</v>
      </c>
      <c r="G87" s="14">
        <v>0</v>
      </c>
      <c r="H87" s="14">
        <v>86</v>
      </c>
      <c r="I87" s="15">
        <v>30.75175061457314</v>
      </c>
      <c r="J87" s="14" t="s">
        <v>137</v>
      </c>
      <c r="K87" s="14">
        <v>-0.52082062582103106</v>
      </c>
      <c r="L87" s="14">
        <v>13.9</v>
      </c>
      <c r="M87" s="14">
        <v>30.23</v>
      </c>
    </row>
    <row r="88" spans="1:13" ht="15.75" customHeight="1" x14ac:dyDescent="0.2">
      <c r="A88" s="14" t="s">
        <v>393</v>
      </c>
      <c r="B88" s="14">
        <v>87</v>
      </c>
      <c r="C88" s="14" t="s">
        <v>394</v>
      </c>
      <c r="D88" s="14" t="s">
        <v>395</v>
      </c>
      <c r="E88" s="14" t="s">
        <v>395</v>
      </c>
      <c r="F88" s="15">
        <v>30.261981828774804</v>
      </c>
      <c r="G88" s="14">
        <v>4</v>
      </c>
      <c r="H88" s="14">
        <v>91</v>
      </c>
      <c r="I88" s="15">
        <v>31.008260321073926</v>
      </c>
      <c r="J88" s="14" t="s">
        <v>398</v>
      </c>
      <c r="K88" s="14">
        <v>-0.74627849229912258</v>
      </c>
      <c r="L88" s="14">
        <v>27.1</v>
      </c>
      <c r="M88" s="14">
        <v>30.05</v>
      </c>
    </row>
    <row r="89" spans="1:13" ht="15.75" customHeight="1" x14ac:dyDescent="0.2">
      <c r="A89" s="14" t="s">
        <v>399</v>
      </c>
      <c r="B89" s="14">
        <v>88</v>
      </c>
      <c r="C89" s="14" t="s">
        <v>400</v>
      </c>
      <c r="D89" s="14" t="s">
        <v>401</v>
      </c>
      <c r="E89" s="14" t="s">
        <v>401</v>
      </c>
      <c r="F89" s="15">
        <v>30.266011087522791</v>
      </c>
      <c r="G89" s="14">
        <v>2</v>
      </c>
      <c r="H89" s="14">
        <v>90</v>
      </c>
      <c r="I89" s="15">
        <v>30.982027952261092</v>
      </c>
      <c r="J89" s="14" t="s">
        <v>61</v>
      </c>
      <c r="K89" s="14">
        <v>-0.71601686473830028</v>
      </c>
      <c r="L89" s="14">
        <v>13.9</v>
      </c>
      <c r="M89" s="14">
        <v>30.27</v>
      </c>
    </row>
    <row r="90" spans="1:13" ht="15.75" customHeight="1" x14ac:dyDescent="0.2">
      <c r="A90" s="14" t="s">
        <v>404</v>
      </c>
      <c r="B90" s="14">
        <v>89</v>
      </c>
      <c r="C90" s="14" t="s">
        <v>405</v>
      </c>
      <c r="D90" s="14" t="s">
        <v>405</v>
      </c>
      <c r="E90" s="14" t="s">
        <v>405</v>
      </c>
      <c r="F90" s="15">
        <v>30.32654719428939</v>
      </c>
      <c r="G90" s="14">
        <v>5</v>
      </c>
      <c r="H90" s="14">
        <v>94</v>
      </c>
      <c r="I90" s="15">
        <v>31.122419004948881</v>
      </c>
      <c r="J90" s="14" t="s">
        <v>137</v>
      </c>
      <c r="K90" s="14">
        <v>-0.79587181065949153</v>
      </c>
      <c r="L90" s="14">
        <v>0</v>
      </c>
      <c r="M90" s="14">
        <v>30.33</v>
      </c>
    </row>
    <row r="91" spans="1:13" ht="15.75" customHeight="1" x14ac:dyDescent="0.2">
      <c r="A91" s="14" t="s">
        <v>406</v>
      </c>
      <c r="B91" s="14">
        <v>90</v>
      </c>
      <c r="C91" s="14" t="s">
        <v>407</v>
      </c>
      <c r="D91" s="14" t="s">
        <v>407</v>
      </c>
      <c r="E91" s="14" t="s">
        <v>407</v>
      </c>
      <c r="F91" s="15">
        <v>30.413838080026885</v>
      </c>
      <c r="G91" s="14">
        <v>2</v>
      </c>
      <c r="H91" s="14">
        <v>92</v>
      </c>
      <c r="I91" s="15">
        <v>31.01318376087583</v>
      </c>
      <c r="J91" s="14" t="s">
        <v>61</v>
      </c>
      <c r="K91" s="14">
        <v>-0.5993456808489448</v>
      </c>
      <c r="L91" s="14">
        <v>0</v>
      </c>
      <c r="M91" s="14">
        <v>30.41</v>
      </c>
    </row>
    <row r="92" spans="1:13" ht="15.75" customHeight="1" x14ac:dyDescent="0.2">
      <c r="A92" s="14" t="s">
        <v>410</v>
      </c>
      <c r="B92" s="14">
        <v>91</v>
      </c>
      <c r="C92" s="14" t="s">
        <v>411</v>
      </c>
      <c r="D92" s="14" t="s">
        <v>411</v>
      </c>
      <c r="E92" s="14" t="s">
        <v>412</v>
      </c>
      <c r="F92" s="15">
        <v>30.561199506457609</v>
      </c>
      <c r="G92" s="14">
        <v>5</v>
      </c>
      <c r="H92" s="14">
        <v>96</v>
      </c>
      <c r="I92" s="15">
        <v>32.119082133257933</v>
      </c>
      <c r="J92" s="14" t="s">
        <v>61</v>
      </c>
      <c r="K92" s="14">
        <v>-1.5578826268003247</v>
      </c>
      <c r="L92" s="14">
        <v>0</v>
      </c>
      <c r="M92" s="14">
        <v>30.56</v>
      </c>
    </row>
    <row r="93" spans="1:13" ht="15.75" customHeight="1" x14ac:dyDescent="0.2">
      <c r="A93" s="14" t="s">
        <v>415</v>
      </c>
      <c r="B93" s="14">
        <v>92</v>
      </c>
      <c r="C93" s="14" t="s">
        <v>416</v>
      </c>
      <c r="D93" s="14" t="s">
        <v>417</v>
      </c>
      <c r="E93" s="14" t="s">
        <v>417</v>
      </c>
      <c r="F93" s="15">
        <v>30.562132785921666</v>
      </c>
      <c r="G93" s="14">
        <v>13</v>
      </c>
      <c r="H93" s="14">
        <v>105</v>
      </c>
      <c r="I93" s="15">
        <v>33.639122009638974</v>
      </c>
      <c r="J93" s="14" t="s">
        <v>61</v>
      </c>
      <c r="K93" s="14">
        <v>-3.0769892237173089</v>
      </c>
      <c r="L93" s="14">
        <v>0</v>
      </c>
      <c r="M93" s="14">
        <v>30.56</v>
      </c>
    </row>
    <row r="94" spans="1:13" ht="15.75" customHeight="1" x14ac:dyDescent="0.2">
      <c r="A94" s="14" t="s">
        <v>418</v>
      </c>
      <c r="B94" s="14">
        <v>93</v>
      </c>
      <c r="C94" s="14" t="s">
        <v>419</v>
      </c>
      <c r="D94" s="14" t="s">
        <v>420</v>
      </c>
      <c r="E94" s="14" t="s">
        <v>420</v>
      </c>
      <c r="F94" s="15">
        <v>30.654754238052739</v>
      </c>
      <c r="G94" s="14">
        <v>-10</v>
      </c>
      <c r="H94" s="14">
        <v>83</v>
      </c>
      <c r="I94" s="15">
        <v>30.654711635359181</v>
      </c>
      <c r="J94" s="14" t="s">
        <v>137</v>
      </c>
      <c r="K94" s="14">
        <v>4.2602693557824978E-5</v>
      </c>
      <c r="L94" s="14">
        <v>0</v>
      </c>
      <c r="M94" s="14">
        <v>30.65</v>
      </c>
    </row>
    <row r="95" spans="1:13" ht="15.75" customHeight="1" x14ac:dyDescent="0.2">
      <c r="A95" s="14" t="s">
        <v>421</v>
      </c>
      <c r="B95" s="14">
        <v>94</v>
      </c>
      <c r="C95" s="14" t="s">
        <v>422</v>
      </c>
      <c r="D95" s="14" t="s">
        <v>423</v>
      </c>
      <c r="E95" s="14" t="s">
        <v>424</v>
      </c>
      <c r="F95" s="15">
        <v>30.726827246860225</v>
      </c>
      <c r="G95" s="14">
        <v>-10</v>
      </c>
      <c r="H95" s="14">
        <v>84</v>
      </c>
      <c r="I95" s="15">
        <v>30.726827247290032</v>
      </c>
      <c r="J95" s="14" t="s">
        <v>55</v>
      </c>
      <c r="K95" s="14">
        <v>-4.298073008612846E-10</v>
      </c>
      <c r="L95" s="14">
        <v>0</v>
      </c>
      <c r="M95" s="14">
        <v>30.73</v>
      </c>
    </row>
    <row r="96" spans="1:13" ht="15.75" customHeight="1" x14ac:dyDescent="0.2">
      <c r="A96" s="14" t="s">
        <v>425</v>
      </c>
      <c r="B96" s="14">
        <v>95</v>
      </c>
      <c r="C96" s="14" t="s">
        <v>426</v>
      </c>
      <c r="D96" s="14" t="s">
        <v>427</v>
      </c>
      <c r="E96" s="14" t="s">
        <v>428</v>
      </c>
      <c r="F96" s="15">
        <v>30.813911672608082</v>
      </c>
      <c r="G96" s="14">
        <v>3</v>
      </c>
      <c r="H96" s="14">
        <v>98</v>
      </c>
      <c r="I96" s="15">
        <v>32.815510638222641</v>
      </c>
      <c r="J96" s="14" t="s">
        <v>55</v>
      </c>
      <c r="K96" s="14">
        <v>-2.0015989656145585</v>
      </c>
      <c r="L96" s="14">
        <v>0</v>
      </c>
      <c r="M96" s="14">
        <v>30.81</v>
      </c>
    </row>
    <row r="97" spans="1:13" ht="15.75" customHeight="1" x14ac:dyDescent="0.2">
      <c r="A97" s="14" t="s">
        <v>429</v>
      </c>
      <c r="B97" s="14">
        <v>96</v>
      </c>
      <c r="C97" s="14" t="s">
        <v>430</v>
      </c>
      <c r="D97" s="14" t="s">
        <v>430</v>
      </c>
      <c r="E97" s="14" t="s">
        <v>431</v>
      </c>
      <c r="F97" s="15">
        <v>30.820188990331516</v>
      </c>
      <c r="G97" s="14">
        <v>-1</v>
      </c>
      <c r="H97" s="14">
        <v>95</v>
      </c>
      <c r="I97" s="15">
        <v>31.19711281809867</v>
      </c>
      <c r="J97" s="14" t="s">
        <v>137</v>
      </c>
      <c r="K97" s="14">
        <v>-0.37692382776715405</v>
      </c>
      <c r="L97" s="14">
        <v>23</v>
      </c>
      <c r="M97" s="14">
        <v>30.82</v>
      </c>
    </row>
    <row r="98" spans="1:13" ht="15.75" customHeight="1" x14ac:dyDescent="0.2">
      <c r="A98" s="14" t="s">
        <v>432</v>
      </c>
      <c r="B98" s="14">
        <v>97</v>
      </c>
      <c r="C98" s="14" t="s">
        <v>433</v>
      </c>
      <c r="D98" s="14" t="s">
        <v>435</v>
      </c>
      <c r="E98" s="14" t="s">
        <v>437</v>
      </c>
      <c r="F98" s="15">
        <v>30.910723423624532</v>
      </c>
      <c r="G98" s="14">
        <v>0</v>
      </c>
      <c r="H98" s="14">
        <v>97</v>
      </c>
      <c r="I98" s="15">
        <v>32.21556819601912</v>
      </c>
      <c r="J98" s="14" t="s">
        <v>398</v>
      </c>
      <c r="K98" s="14">
        <v>-1.3048447723945884</v>
      </c>
      <c r="L98" s="14">
        <v>16.100000000000001</v>
      </c>
      <c r="M98" s="14">
        <v>30.91</v>
      </c>
    </row>
    <row r="99" spans="1:13" ht="15.75" customHeight="1" x14ac:dyDescent="0.2">
      <c r="A99" s="14" t="s">
        <v>438</v>
      </c>
      <c r="B99" s="14">
        <v>98</v>
      </c>
      <c r="C99" s="14" t="s">
        <v>439</v>
      </c>
      <c r="D99" s="14" t="s">
        <v>440</v>
      </c>
      <c r="E99" s="14" t="s">
        <v>441</v>
      </c>
      <c r="F99" s="15">
        <v>31.003744581712141</v>
      </c>
      <c r="G99" s="14">
        <v>-9</v>
      </c>
      <c r="H99" s="14">
        <v>89</v>
      </c>
      <c r="I99" s="15">
        <v>30.918076054091063</v>
      </c>
      <c r="J99" s="14" t="s">
        <v>293</v>
      </c>
      <c r="K99" s="14">
        <v>8.5668527621077573E-2</v>
      </c>
      <c r="L99" s="14">
        <v>26.4</v>
      </c>
      <c r="M99" s="14">
        <v>31</v>
      </c>
    </row>
    <row r="100" spans="1:13" ht="15.75" customHeight="1" x14ac:dyDescent="0.2">
      <c r="A100" s="14" t="s">
        <v>442</v>
      </c>
      <c r="B100" s="14">
        <v>99</v>
      </c>
      <c r="C100" s="14" t="s">
        <v>443</v>
      </c>
      <c r="D100" s="14" t="s">
        <v>443</v>
      </c>
      <c r="E100" s="14" t="s">
        <v>443</v>
      </c>
      <c r="F100" s="15">
        <v>31.122031801084159</v>
      </c>
      <c r="G100" s="14">
        <v>-6</v>
      </c>
      <c r="H100" s="14">
        <v>93</v>
      </c>
      <c r="I100" s="15">
        <v>31.054648964709806</v>
      </c>
      <c r="J100" s="14" t="s">
        <v>137</v>
      </c>
      <c r="K100" s="14">
        <v>6.7382836374353161E-2</v>
      </c>
      <c r="L100" s="14">
        <v>0</v>
      </c>
      <c r="M100" s="14">
        <v>31.12</v>
      </c>
    </row>
    <row r="101" spans="1:13" ht="15.75" customHeight="1" x14ac:dyDescent="0.2">
      <c r="A101" s="14" t="s">
        <v>446</v>
      </c>
      <c r="B101" s="14">
        <v>100</v>
      </c>
      <c r="C101" s="14" t="s">
        <v>447</v>
      </c>
      <c r="D101" s="14" t="s">
        <v>448</v>
      </c>
      <c r="E101" s="14" t="s">
        <v>449</v>
      </c>
      <c r="F101" s="15">
        <v>31.146277872073686</v>
      </c>
      <c r="G101" s="14">
        <v>-1</v>
      </c>
      <c r="H101" s="14">
        <v>99</v>
      </c>
      <c r="I101" s="15">
        <v>33.005862766027121</v>
      </c>
      <c r="J101" s="14" t="s">
        <v>398</v>
      </c>
      <c r="K101" s="14">
        <v>-1.8595848939534356</v>
      </c>
      <c r="L101" s="14">
        <v>23</v>
      </c>
      <c r="M101" s="14">
        <v>31.08</v>
      </c>
    </row>
    <row r="102" spans="1:13" ht="15.75" customHeight="1" x14ac:dyDescent="0.2">
      <c r="A102" s="14" t="s">
        <v>452</v>
      </c>
      <c r="B102" s="14">
        <v>101</v>
      </c>
      <c r="C102" s="14" t="s">
        <v>453</v>
      </c>
      <c r="D102" s="14" t="s">
        <v>453</v>
      </c>
      <c r="E102" s="14" t="s">
        <v>454</v>
      </c>
      <c r="F102" s="15">
        <v>31.162182128163902</v>
      </c>
      <c r="G102" s="14">
        <v>1</v>
      </c>
      <c r="H102" s="14">
        <v>102</v>
      </c>
      <c r="I102" s="15">
        <v>33.190049594244819</v>
      </c>
      <c r="J102" s="14" t="s">
        <v>293</v>
      </c>
      <c r="K102" s="14">
        <v>-2.0278674660809166</v>
      </c>
      <c r="L102" s="14">
        <v>35.299999999999997</v>
      </c>
      <c r="M102" s="14">
        <v>30.14</v>
      </c>
    </row>
    <row r="103" spans="1:13" ht="15.75" customHeight="1" x14ac:dyDescent="0.2">
      <c r="A103" s="14" t="s">
        <v>457</v>
      </c>
      <c r="B103" s="14">
        <v>102</v>
      </c>
      <c r="C103" s="14" t="s">
        <v>458</v>
      </c>
      <c r="D103" s="14" t="s">
        <v>459</v>
      </c>
      <c r="E103" s="14" t="s">
        <v>460</v>
      </c>
      <c r="F103" s="15">
        <v>31.204517857271828</v>
      </c>
      <c r="G103" s="14">
        <v>1</v>
      </c>
      <c r="H103" s="14">
        <v>103</v>
      </c>
      <c r="I103" s="15">
        <v>33.580709322527881</v>
      </c>
      <c r="J103" s="14" t="s">
        <v>61</v>
      </c>
      <c r="K103" s="14">
        <v>-2.3761914652560527</v>
      </c>
      <c r="L103" s="14">
        <v>48.9</v>
      </c>
      <c r="M103" s="14">
        <v>26.78</v>
      </c>
    </row>
    <row r="104" spans="1:13" ht="15.75" customHeight="1" x14ac:dyDescent="0.2">
      <c r="A104" s="14" t="s">
        <v>463</v>
      </c>
      <c r="B104" s="14">
        <v>103</v>
      </c>
      <c r="C104" s="14" t="s">
        <v>464</v>
      </c>
      <c r="D104" s="14" t="s">
        <v>465</v>
      </c>
      <c r="E104" s="14" t="s">
        <v>465</v>
      </c>
      <c r="F104" s="15">
        <v>31.212723438779236</v>
      </c>
      <c r="G104" s="14">
        <v>3</v>
      </c>
      <c r="H104" s="14">
        <v>106</v>
      </c>
      <c r="I104" s="15">
        <v>33.646307533013726</v>
      </c>
      <c r="J104" s="14" t="s">
        <v>18</v>
      </c>
      <c r="K104" s="14">
        <v>-2.4335840942344902</v>
      </c>
      <c r="L104" s="14">
        <v>0</v>
      </c>
      <c r="M104" s="14">
        <v>31.21</v>
      </c>
    </row>
    <row r="105" spans="1:13" ht="15.75" customHeight="1" x14ac:dyDescent="0.2">
      <c r="A105" s="14" t="s">
        <v>466</v>
      </c>
      <c r="B105" s="14">
        <v>104</v>
      </c>
      <c r="C105" s="14" t="s">
        <v>467</v>
      </c>
      <c r="D105" s="14" t="s">
        <v>468</v>
      </c>
      <c r="E105" s="14" t="s">
        <v>468</v>
      </c>
      <c r="F105" s="15">
        <v>31.904423972105558</v>
      </c>
      <c r="G105" s="14">
        <v>-3</v>
      </c>
      <c r="H105" s="14">
        <v>101</v>
      </c>
      <c r="I105" s="15">
        <v>33.152332163852194</v>
      </c>
      <c r="J105" s="14" t="s">
        <v>137</v>
      </c>
      <c r="K105" s="14">
        <v>-1.2479081917466353</v>
      </c>
      <c r="L105" s="14">
        <v>24.8</v>
      </c>
      <c r="M105" s="14">
        <v>31.9</v>
      </c>
    </row>
    <row r="106" spans="1:13" ht="15.75" customHeight="1" x14ac:dyDescent="0.2">
      <c r="A106" s="14" t="s">
        <v>471</v>
      </c>
      <c r="B106" s="14">
        <v>105</v>
      </c>
      <c r="C106" s="14" t="s">
        <v>472</v>
      </c>
      <c r="D106" s="14" t="s">
        <v>473</v>
      </c>
      <c r="E106" s="14" t="s">
        <v>473</v>
      </c>
      <c r="F106" s="15">
        <v>31.911521740477692</v>
      </c>
      <c r="G106" s="14">
        <v>-1</v>
      </c>
      <c r="H106" s="14">
        <v>104</v>
      </c>
      <c r="I106" s="15">
        <v>33.614681432101818</v>
      </c>
      <c r="J106" s="14" t="s">
        <v>398</v>
      </c>
      <c r="K106" s="14">
        <v>-1.7031596916241263</v>
      </c>
      <c r="L106" s="14">
        <v>0</v>
      </c>
      <c r="M106" s="14">
        <v>31.91</v>
      </c>
    </row>
    <row r="107" spans="1:13" ht="15.75" customHeight="1" x14ac:dyDescent="0.2">
      <c r="A107" s="14" t="s">
        <v>476</v>
      </c>
      <c r="B107" s="14">
        <v>106</v>
      </c>
      <c r="C107" s="14" t="s">
        <v>477</v>
      </c>
      <c r="D107" s="14" t="s">
        <v>478</v>
      </c>
      <c r="E107" s="14" t="s">
        <v>478</v>
      </c>
      <c r="F107" s="15">
        <v>32.051547308470859</v>
      </c>
      <c r="G107" s="14">
        <v>-6</v>
      </c>
      <c r="H107" s="14">
        <v>100</v>
      </c>
      <c r="I107" s="15">
        <v>33.024476465253592</v>
      </c>
      <c r="J107" s="14" t="s">
        <v>55</v>
      </c>
      <c r="K107" s="14">
        <v>-0.97292915678273317</v>
      </c>
      <c r="L107" s="14">
        <v>23</v>
      </c>
      <c r="M107" s="14">
        <v>31.96</v>
      </c>
    </row>
    <row r="108" spans="1:13" ht="15.75" customHeight="1" x14ac:dyDescent="0.2">
      <c r="A108" s="14" t="s">
        <v>479</v>
      </c>
      <c r="B108" s="14">
        <v>107</v>
      </c>
      <c r="C108" s="14" t="s">
        <v>480</v>
      </c>
      <c r="D108" s="14" t="s">
        <v>480</v>
      </c>
      <c r="E108" s="14" t="s">
        <v>480</v>
      </c>
      <c r="F108" s="15">
        <v>32.317678140357209</v>
      </c>
      <c r="G108" s="14">
        <v>3</v>
      </c>
      <c r="H108" s="14">
        <v>110</v>
      </c>
      <c r="I108" s="15">
        <v>35.637328029309131</v>
      </c>
      <c r="J108" s="14" t="s">
        <v>61</v>
      </c>
      <c r="K108" s="14">
        <v>-3.3196498889519219</v>
      </c>
      <c r="L108" s="14">
        <v>11</v>
      </c>
      <c r="M108" s="14">
        <v>32.32</v>
      </c>
    </row>
    <row r="109" spans="1:13" ht="15.75" customHeight="1" x14ac:dyDescent="0.2">
      <c r="A109" s="14" t="s">
        <v>483</v>
      </c>
      <c r="B109" s="14">
        <v>108</v>
      </c>
      <c r="C109" s="14" t="s">
        <v>484</v>
      </c>
      <c r="D109" s="14" t="s">
        <v>484</v>
      </c>
      <c r="E109" s="14" t="s">
        <v>485</v>
      </c>
      <c r="F109" s="15">
        <v>32.371491108215146</v>
      </c>
      <c r="G109" s="14">
        <v>0</v>
      </c>
      <c r="H109" s="14">
        <v>108</v>
      </c>
      <c r="I109" s="15">
        <v>34.830755297505839</v>
      </c>
      <c r="J109" s="14" t="s">
        <v>137</v>
      </c>
      <c r="K109" s="14">
        <v>-2.4592641892906926</v>
      </c>
      <c r="L109" s="14">
        <v>30.9</v>
      </c>
      <c r="M109" s="14">
        <v>31.98</v>
      </c>
    </row>
    <row r="110" spans="1:13" ht="15.75" customHeight="1" x14ac:dyDescent="0.2">
      <c r="A110" s="14" t="s">
        <v>486</v>
      </c>
      <c r="B110" s="14">
        <v>109</v>
      </c>
      <c r="C110" s="14" t="s">
        <v>487</v>
      </c>
      <c r="D110" s="14" t="s">
        <v>488</v>
      </c>
      <c r="E110" s="14" t="s">
        <v>490</v>
      </c>
      <c r="F110" s="15">
        <v>32.42555400883176</v>
      </c>
      <c r="G110" s="14">
        <v>2</v>
      </c>
      <c r="H110" s="14">
        <v>111</v>
      </c>
      <c r="I110" s="15">
        <v>35.736821012640895</v>
      </c>
      <c r="J110" s="14" t="s">
        <v>18</v>
      </c>
      <c r="K110" s="14">
        <v>-3.3112670038091352</v>
      </c>
      <c r="L110" s="14">
        <v>13.9</v>
      </c>
      <c r="M110" s="14">
        <v>32.43</v>
      </c>
    </row>
    <row r="111" spans="1:13" ht="15.75" customHeight="1" x14ac:dyDescent="0.2">
      <c r="A111" s="14" t="s">
        <v>492</v>
      </c>
      <c r="B111" s="14">
        <v>110</v>
      </c>
      <c r="C111" s="14" t="s">
        <v>493</v>
      </c>
      <c r="D111" s="14" t="s">
        <v>494</v>
      </c>
      <c r="E111" s="14" t="s">
        <v>494</v>
      </c>
      <c r="F111" s="15">
        <v>32.452066479350911</v>
      </c>
      <c r="G111" s="14">
        <v>-3</v>
      </c>
      <c r="H111" s="14">
        <v>107</v>
      </c>
      <c r="I111" s="15">
        <v>33.88160800887897</v>
      </c>
      <c r="J111" s="14" t="s">
        <v>61</v>
      </c>
      <c r="K111" s="14">
        <v>-1.4295415295280591</v>
      </c>
      <c r="L111" s="14">
        <v>17.899999999999999</v>
      </c>
      <c r="M111" s="14">
        <v>32.450000000000003</v>
      </c>
    </row>
    <row r="112" spans="1:13" ht="15.75" customHeight="1" x14ac:dyDescent="0.2">
      <c r="A112" s="14" t="s">
        <v>497</v>
      </c>
      <c r="B112" s="14">
        <v>111</v>
      </c>
      <c r="C112" s="14" t="s">
        <v>498</v>
      </c>
      <c r="D112" s="14" t="s">
        <v>499</v>
      </c>
      <c r="E112" s="14" t="s">
        <v>499</v>
      </c>
      <c r="F112" s="15">
        <v>35.224497890230573</v>
      </c>
      <c r="G112" s="14">
        <v>-2</v>
      </c>
      <c r="H112" s="14">
        <v>109</v>
      </c>
      <c r="I112" s="15">
        <v>35.007038569459169</v>
      </c>
      <c r="J112" s="14" t="s">
        <v>18</v>
      </c>
      <c r="K112" s="14">
        <v>0.21745932077140395</v>
      </c>
      <c r="L112" s="14">
        <v>0</v>
      </c>
      <c r="M112" s="14">
        <v>35.22</v>
      </c>
    </row>
    <row r="113" spans="1:13" ht="15.75" customHeight="1" x14ac:dyDescent="0.2">
      <c r="A113" s="14" t="s">
        <v>500</v>
      </c>
      <c r="B113" s="14">
        <v>112</v>
      </c>
      <c r="C113" s="14" t="s">
        <v>501</v>
      </c>
      <c r="D113" s="14" t="s">
        <v>502</v>
      </c>
      <c r="E113" s="14" t="s">
        <v>503</v>
      </c>
      <c r="F113" s="15">
        <v>35.254722291473584</v>
      </c>
      <c r="G113" s="14">
        <v>1</v>
      </c>
      <c r="H113" s="14">
        <v>113</v>
      </c>
      <c r="I113" s="15">
        <v>36.11536641307368</v>
      </c>
      <c r="J113" s="14" t="s">
        <v>137</v>
      </c>
      <c r="K113" s="14">
        <v>-0.86064412160009596</v>
      </c>
      <c r="L113" s="14">
        <v>11</v>
      </c>
      <c r="M113" s="14">
        <v>35.25</v>
      </c>
    </row>
    <row r="114" spans="1:13" ht="15.75" customHeight="1" x14ac:dyDescent="0.2">
      <c r="A114" s="14" t="s">
        <v>504</v>
      </c>
      <c r="B114" s="14">
        <v>113</v>
      </c>
      <c r="C114" s="14" t="s">
        <v>507</v>
      </c>
      <c r="D114" s="14" t="s">
        <v>508</v>
      </c>
      <c r="E114" s="14" t="s">
        <v>508</v>
      </c>
      <c r="F114" s="15">
        <v>35.355969026497611</v>
      </c>
      <c r="G114" s="14">
        <v>1</v>
      </c>
      <c r="H114" s="14">
        <v>114</v>
      </c>
      <c r="I114" s="15">
        <v>36.484520116592165</v>
      </c>
      <c r="J114" s="14" t="s">
        <v>137</v>
      </c>
      <c r="K114" s="14">
        <v>-1.1285510900945539</v>
      </c>
      <c r="L114" s="14">
        <v>23</v>
      </c>
      <c r="M114" s="14">
        <v>35.020000000000003</v>
      </c>
    </row>
    <row r="115" spans="1:13" ht="15.75" customHeight="1" x14ac:dyDescent="0.2">
      <c r="A115" s="14" t="s">
        <v>509</v>
      </c>
      <c r="B115" s="14">
        <v>114</v>
      </c>
      <c r="C115" s="14" t="s">
        <v>510</v>
      </c>
      <c r="D115" s="14" t="s">
        <v>510</v>
      </c>
      <c r="E115" s="14" t="s">
        <v>511</v>
      </c>
      <c r="F115" s="15">
        <v>35.416149832897126</v>
      </c>
      <c r="G115" s="14">
        <v>1</v>
      </c>
      <c r="H115" s="14">
        <v>115</v>
      </c>
      <c r="I115" s="15">
        <v>36.733102864584957</v>
      </c>
      <c r="J115" s="14" t="s">
        <v>137</v>
      </c>
      <c r="K115" s="14">
        <v>-1.3169530316878308</v>
      </c>
      <c r="L115" s="14">
        <v>31.4</v>
      </c>
      <c r="M115" s="14">
        <v>35.42</v>
      </c>
    </row>
    <row r="116" spans="1:13" ht="15.75" customHeight="1" x14ac:dyDescent="0.2">
      <c r="A116" s="14" t="s">
        <v>512</v>
      </c>
      <c r="B116" s="14">
        <v>115</v>
      </c>
      <c r="C116" s="14" t="s">
        <v>513</v>
      </c>
      <c r="D116" s="14" t="s">
        <v>513</v>
      </c>
      <c r="E116" s="14" t="s">
        <v>515</v>
      </c>
      <c r="F116" s="15">
        <v>36.151037159090428</v>
      </c>
      <c r="G116" s="14">
        <v>1</v>
      </c>
      <c r="H116" s="14">
        <v>116</v>
      </c>
      <c r="I116" s="15">
        <v>38.2691779314952</v>
      </c>
      <c r="J116" s="14" t="s">
        <v>137</v>
      </c>
      <c r="K116" s="14">
        <v>-2.1181407724047716</v>
      </c>
      <c r="L116" s="14">
        <v>0</v>
      </c>
      <c r="M116" s="14">
        <v>36.15</v>
      </c>
    </row>
    <row r="117" spans="1:13" ht="15.75" customHeight="1" x14ac:dyDescent="0.2">
      <c r="A117" s="14" t="s">
        <v>517</v>
      </c>
      <c r="B117" s="14">
        <v>116</v>
      </c>
      <c r="C117" s="14" t="s">
        <v>518</v>
      </c>
      <c r="D117" s="14" t="s">
        <v>519</v>
      </c>
      <c r="E117" s="14" t="s">
        <v>519</v>
      </c>
      <c r="F117" s="15">
        <v>36.170812385291043</v>
      </c>
      <c r="G117" s="14">
        <v>2</v>
      </c>
      <c r="H117" s="14">
        <v>118</v>
      </c>
      <c r="I117" s="15">
        <v>39.333609888609644</v>
      </c>
      <c r="J117" s="14" t="s">
        <v>61</v>
      </c>
      <c r="K117" s="14">
        <v>-3.1627975033186004</v>
      </c>
      <c r="L117" s="14">
        <v>11</v>
      </c>
      <c r="M117" s="14">
        <v>36.17</v>
      </c>
    </row>
    <row r="118" spans="1:13" ht="15.75" customHeight="1" x14ac:dyDescent="0.2">
      <c r="A118" s="14" t="s">
        <v>522</v>
      </c>
      <c r="B118" s="14">
        <v>117</v>
      </c>
      <c r="C118" s="14" t="s">
        <v>523</v>
      </c>
      <c r="D118" s="14" t="s">
        <v>524</v>
      </c>
      <c r="E118" s="14" t="s">
        <v>524</v>
      </c>
      <c r="F118" s="15">
        <v>36.770020359870401</v>
      </c>
      <c r="G118" s="14">
        <v>-5</v>
      </c>
      <c r="H118" s="14">
        <v>112</v>
      </c>
      <c r="I118" s="15">
        <v>35.943702298678737</v>
      </c>
      <c r="J118" s="14" t="s">
        <v>137</v>
      </c>
      <c r="K118" s="14">
        <v>0.82631806119166384</v>
      </c>
      <c r="L118" s="14">
        <v>35.6</v>
      </c>
      <c r="M118" s="14">
        <v>36.19</v>
      </c>
    </row>
    <row r="119" spans="1:13" ht="15.75" customHeight="1" x14ac:dyDescent="0.2">
      <c r="A119" s="14" t="s">
        <v>527</v>
      </c>
      <c r="B119" s="14">
        <v>118</v>
      </c>
      <c r="C119" s="14" t="s">
        <v>528</v>
      </c>
      <c r="D119" s="14" t="s">
        <v>528</v>
      </c>
      <c r="E119" s="14" t="s">
        <v>529</v>
      </c>
      <c r="F119" s="15">
        <v>37.281902438914123</v>
      </c>
      <c r="G119" s="14">
        <v>2</v>
      </c>
      <c r="H119" s="14">
        <v>120</v>
      </c>
      <c r="I119" s="15">
        <v>39.456115529932148</v>
      </c>
      <c r="J119" s="14" t="s">
        <v>55</v>
      </c>
      <c r="K119" s="14">
        <v>-2.1742130910180251</v>
      </c>
      <c r="L119" s="14">
        <v>68.3</v>
      </c>
      <c r="M119" s="14">
        <v>29.53</v>
      </c>
    </row>
    <row r="120" spans="1:13" ht="15.75" customHeight="1" x14ac:dyDescent="0.2">
      <c r="A120" s="14" t="s">
        <v>532</v>
      </c>
      <c r="B120" s="14">
        <v>119</v>
      </c>
      <c r="C120" s="14" t="s">
        <v>533</v>
      </c>
      <c r="D120" s="14" t="s">
        <v>533</v>
      </c>
      <c r="E120" s="14" t="s">
        <v>533</v>
      </c>
      <c r="F120" s="15">
        <v>37.405211654501983</v>
      </c>
      <c r="G120" s="14">
        <v>3</v>
      </c>
      <c r="H120" s="14">
        <v>122</v>
      </c>
      <c r="I120" s="15">
        <v>39.685578009131738</v>
      </c>
      <c r="J120" s="14" t="s">
        <v>137</v>
      </c>
      <c r="K120" s="14">
        <v>-2.2803663546297557</v>
      </c>
      <c r="L120" s="14">
        <v>41.1</v>
      </c>
      <c r="M120" s="14">
        <v>36.479999999999997</v>
      </c>
    </row>
    <row r="121" spans="1:13" ht="15.75" customHeight="1" x14ac:dyDescent="0.2">
      <c r="A121" s="14" t="s">
        <v>534</v>
      </c>
      <c r="B121" s="14">
        <v>120</v>
      </c>
      <c r="C121" s="14" t="s">
        <v>535</v>
      </c>
      <c r="D121" s="14" t="s">
        <v>535</v>
      </c>
      <c r="E121" s="14" t="s">
        <v>536</v>
      </c>
      <c r="F121" s="15">
        <v>37.952012552194176</v>
      </c>
      <c r="G121" s="14">
        <v>-3</v>
      </c>
      <c r="H121" s="14">
        <v>117</v>
      </c>
      <c r="I121" s="15">
        <v>39.300609301684347</v>
      </c>
      <c r="J121" s="14" t="s">
        <v>55</v>
      </c>
      <c r="K121" s="14">
        <v>-1.3485967494901701</v>
      </c>
      <c r="L121" s="14">
        <v>45.7</v>
      </c>
      <c r="M121" s="14">
        <v>35.85</v>
      </c>
    </row>
    <row r="122" spans="1:13" ht="15.75" customHeight="1" x14ac:dyDescent="0.2">
      <c r="A122" s="14" t="s">
        <v>539</v>
      </c>
      <c r="B122" s="14">
        <v>121</v>
      </c>
      <c r="C122" s="14" t="s">
        <v>540</v>
      </c>
      <c r="D122" s="14" t="s">
        <v>540</v>
      </c>
      <c r="E122" s="14" t="s">
        <v>540</v>
      </c>
      <c r="F122" s="15">
        <v>38.352534245719745</v>
      </c>
      <c r="G122" s="14">
        <v>4</v>
      </c>
      <c r="H122" s="14">
        <v>125</v>
      </c>
      <c r="I122" s="15">
        <v>40.423927171987501</v>
      </c>
      <c r="J122" s="14" t="s">
        <v>137</v>
      </c>
      <c r="K122" s="14">
        <v>-2.0713929262677553</v>
      </c>
      <c r="L122" s="14">
        <v>0</v>
      </c>
      <c r="M122" s="14">
        <v>38.35</v>
      </c>
    </row>
    <row r="123" spans="1:13" ht="15.75" customHeight="1" x14ac:dyDescent="0.2">
      <c r="A123" s="14" t="s">
        <v>541</v>
      </c>
      <c r="B123" s="14">
        <v>122</v>
      </c>
      <c r="C123" s="14" t="s">
        <v>542</v>
      </c>
      <c r="D123" s="14" t="s">
        <v>543</v>
      </c>
      <c r="E123" s="14" t="s">
        <v>543</v>
      </c>
      <c r="F123" s="15">
        <v>38.355746391544905</v>
      </c>
      <c r="G123" s="14">
        <v>21</v>
      </c>
      <c r="H123" s="14">
        <v>143</v>
      </c>
      <c r="I123" s="15">
        <v>46.702285904585949</v>
      </c>
      <c r="J123" s="14" t="s">
        <v>137</v>
      </c>
      <c r="K123" s="14">
        <v>-8.3465395130410442</v>
      </c>
      <c r="L123" s="14">
        <v>0</v>
      </c>
      <c r="M123" s="14">
        <v>38.36</v>
      </c>
    </row>
    <row r="124" spans="1:13" ht="15.75" customHeight="1" x14ac:dyDescent="0.2">
      <c r="A124" s="14" t="s">
        <v>544</v>
      </c>
      <c r="B124" s="14">
        <v>123</v>
      </c>
      <c r="C124" s="14" t="s">
        <v>545</v>
      </c>
      <c r="D124" s="14" t="s">
        <v>546</v>
      </c>
      <c r="E124" s="14" t="s">
        <v>546</v>
      </c>
      <c r="F124" s="15">
        <v>38.450317411724455</v>
      </c>
      <c r="G124" s="14">
        <v>-2</v>
      </c>
      <c r="H124" s="14">
        <v>121</v>
      </c>
      <c r="I124" s="15">
        <v>39.656518346631252</v>
      </c>
      <c r="J124" s="14" t="s">
        <v>137</v>
      </c>
      <c r="K124" s="14">
        <v>-1.2062009349067964</v>
      </c>
      <c r="L124" s="14">
        <v>28.3</v>
      </c>
      <c r="M124" s="14">
        <v>38.450000000000003</v>
      </c>
    </row>
    <row r="125" spans="1:13" ht="15.75" customHeight="1" x14ac:dyDescent="0.2">
      <c r="A125" s="14" t="s">
        <v>547</v>
      </c>
      <c r="B125" s="14">
        <v>124</v>
      </c>
      <c r="C125" s="14" t="s">
        <v>548</v>
      </c>
      <c r="D125" s="14" t="s">
        <v>549</v>
      </c>
      <c r="E125" s="14" t="s">
        <v>549</v>
      </c>
      <c r="F125" s="15">
        <v>39.675022761846868</v>
      </c>
      <c r="G125" s="14">
        <v>0</v>
      </c>
      <c r="H125" s="14">
        <v>124</v>
      </c>
      <c r="I125" s="15">
        <v>39.932850847635017</v>
      </c>
      <c r="J125" s="14" t="s">
        <v>55</v>
      </c>
      <c r="K125" s="14">
        <v>-0.25782808578814809</v>
      </c>
      <c r="L125" s="14">
        <v>17.899999999999999</v>
      </c>
      <c r="M125" s="14">
        <v>39.68</v>
      </c>
    </row>
    <row r="126" spans="1:13" ht="15.75" customHeight="1" x14ac:dyDescent="0.2">
      <c r="A126" s="14" t="s">
        <v>550</v>
      </c>
      <c r="B126" s="14">
        <v>125</v>
      </c>
      <c r="C126" s="14" t="s">
        <v>551</v>
      </c>
      <c r="D126" s="14" t="s">
        <v>551</v>
      </c>
      <c r="E126" s="14" t="s">
        <v>552</v>
      </c>
      <c r="F126" s="15">
        <v>40.158546896714782</v>
      </c>
      <c r="G126" s="14">
        <v>-2</v>
      </c>
      <c r="H126" s="14">
        <v>123</v>
      </c>
      <c r="I126" s="15">
        <v>39.833382932114034</v>
      </c>
      <c r="J126" s="14" t="s">
        <v>398</v>
      </c>
      <c r="K126" s="14">
        <v>0.32516396460074759</v>
      </c>
      <c r="L126" s="14">
        <v>0</v>
      </c>
      <c r="M126" s="14">
        <v>40.159999999999997</v>
      </c>
    </row>
    <row r="127" spans="1:13" ht="15.75" customHeight="1" x14ac:dyDescent="0.2">
      <c r="A127" s="14" t="s">
        <v>553</v>
      </c>
      <c r="B127" s="14">
        <v>126</v>
      </c>
      <c r="C127" s="14" t="s">
        <v>554</v>
      </c>
      <c r="D127" s="14" t="s">
        <v>554</v>
      </c>
      <c r="E127" s="14" t="s">
        <v>555</v>
      </c>
      <c r="F127" s="15">
        <v>40.525228592232331</v>
      </c>
      <c r="G127" s="14">
        <v>2</v>
      </c>
      <c r="H127" s="14">
        <v>128</v>
      </c>
      <c r="I127" s="15">
        <v>41.444011427101422</v>
      </c>
      <c r="J127" s="14" t="s">
        <v>137</v>
      </c>
      <c r="K127" s="14">
        <v>-0.9187828348690914</v>
      </c>
      <c r="L127" s="14">
        <v>23</v>
      </c>
      <c r="M127" s="14">
        <v>40.53</v>
      </c>
    </row>
    <row r="128" spans="1:13" ht="15.75" customHeight="1" x14ac:dyDescent="0.2">
      <c r="A128" s="14" t="s">
        <v>556</v>
      </c>
      <c r="B128" s="14">
        <v>127</v>
      </c>
      <c r="C128" s="14" t="s">
        <v>557</v>
      </c>
      <c r="D128" s="14" t="s">
        <v>557</v>
      </c>
      <c r="E128" s="14" t="s">
        <v>558</v>
      </c>
      <c r="F128" s="15">
        <v>40.672621748731011</v>
      </c>
      <c r="G128" s="14">
        <v>-1</v>
      </c>
      <c r="H128" s="14">
        <v>126</v>
      </c>
      <c r="I128" s="15">
        <v>40.458032328856554</v>
      </c>
      <c r="J128" s="14" t="s">
        <v>398</v>
      </c>
      <c r="K128" s="14">
        <v>0.21458941987445712</v>
      </c>
      <c r="L128" s="14">
        <v>34</v>
      </c>
      <c r="M128" s="14">
        <v>40.67</v>
      </c>
    </row>
    <row r="129" spans="1:13" ht="15.75" customHeight="1" x14ac:dyDescent="0.2">
      <c r="A129" s="14" t="s">
        <v>559</v>
      </c>
      <c r="B129" s="14">
        <v>128</v>
      </c>
      <c r="C129" s="14" t="s">
        <v>560</v>
      </c>
      <c r="D129" s="14" t="s">
        <v>561</v>
      </c>
      <c r="E129" s="14" t="s">
        <v>562</v>
      </c>
      <c r="F129" s="15">
        <v>40.859342017309764</v>
      </c>
      <c r="G129" s="14">
        <v>-9</v>
      </c>
      <c r="H129" s="14">
        <v>119</v>
      </c>
      <c r="I129" s="15">
        <v>39.386764507156904</v>
      </c>
      <c r="J129" s="14" t="s">
        <v>398</v>
      </c>
      <c r="K129" s="14">
        <v>1.4725775101528598</v>
      </c>
      <c r="L129" s="14">
        <v>40.799999999999997</v>
      </c>
      <c r="M129" s="14">
        <v>40.369999999999997</v>
      </c>
    </row>
    <row r="130" spans="1:13" ht="15.75" customHeight="1" x14ac:dyDescent="0.2">
      <c r="A130" s="14" t="s">
        <v>563</v>
      </c>
      <c r="B130" s="14">
        <v>129</v>
      </c>
      <c r="C130" s="14" t="s">
        <v>566</v>
      </c>
      <c r="D130" s="14" t="s">
        <v>567</v>
      </c>
      <c r="E130" s="14" t="s">
        <v>568</v>
      </c>
      <c r="F130" s="15">
        <v>40.920899564060335</v>
      </c>
      <c r="G130" s="14">
        <v>1</v>
      </c>
      <c r="H130" s="14">
        <v>130</v>
      </c>
      <c r="I130" s="15">
        <v>41.58897304744616</v>
      </c>
      <c r="J130" s="14" t="s">
        <v>137</v>
      </c>
      <c r="K130" s="14">
        <v>-0.66807348338582528</v>
      </c>
      <c r="L130" s="14">
        <v>34.700000000000003</v>
      </c>
      <c r="M130" s="14">
        <v>40.72</v>
      </c>
    </row>
    <row r="131" spans="1:13" ht="15.75" customHeight="1" x14ac:dyDescent="0.2">
      <c r="A131" s="14" t="s">
        <v>569</v>
      </c>
      <c r="B131" s="14">
        <v>130</v>
      </c>
      <c r="C131" s="14" t="s">
        <v>570</v>
      </c>
      <c r="D131" s="14" t="s">
        <v>571</v>
      </c>
      <c r="E131" s="14" t="s">
        <v>571</v>
      </c>
      <c r="F131" s="15">
        <v>41.030980117506971</v>
      </c>
      <c r="G131" s="14">
        <v>-1</v>
      </c>
      <c r="H131" s="14">
        <v>129</v>
      </c>
      <c r="I131" s="15">
        <v>41.466014611533126</v>
      </c>
      <c r="J131" s="14" t="s">
        <v>61</v>
      </c>
      <c r="K131" s="14">
        <v>-0.43503449402615502</v>
      </c>
      <c r="L131" s="14">
        <v>46.8</v>
      </c>
      <c r="M131" s="14">
        <v>39.58</v>
      </c>
    </row>
    <row r="132" spans="1:13" ht="15.75" customHeight="1" x14ac:dyDescent="0.2">
      <c r="A132" s="14" t="s">
        <v>574</v>
      </c>
      <c r="B132" s="14">
        <v>131</v>
      </c>
      <c r="C132" s="14" t="s">
        <v>575</v>
      </c>
      <c r="D132" s="14" t="s">
        <v>575</v>
      </c>
      <c r="E132" s="14" t="s">
        <v>575</v>
      </c>
      <c r="F132" s="15">
        <v>41.371381591792343</v>
      </c>
      <c r="G132" s="14">
        <v>10</v>
      </c>
      <c r="H132" s="14">
        <v>141</v>
      </c>
      <c r="I132" s="15">
        <v>44.34373650200321</v>
      </c>
      <c r="J132" s="14" t="s">
        <v>55</v>
      </c>
      <c r="K132" s="14">
        <v>-2.9723549102108677</v>
      </c>
      <c r="L132" s="14">
        <v>6.9</v>
      </c>
      <c r="M132" s="14">
        <v>41.37</v>
      </c>
    </row>
    <row r="133" spans="1:13" ht="15.75" customHeight="1" x14ac:dyDescent="0.2">
      <c r="A133" s="14" t="s">
        <v>576</v>
      </c>
      <c r="B133" s="14">
        <v>132</v>
      </c>
      <c r="C133" s="14" t="s">
        <v>577</v>
      </c>
      <c r="D133" s="14" t="s">
        <v>579</v>
      </c>
      <c r="E133" s="14" t="s">
        <v>581</v>
      </c>
      <c r="F133" s="15">
        <v>41.70990494321596</v>
      </c>
      <c r="G133" s="14">
        <v>6</v>
      </c>
      <c r="H133" s="14">
        <v>138</v>
      </c>
      <c r="I133" s="15">
        <v>43.236574631752006</v>
      </c>
      <c r="J133" s="14" t="s">
        <v>398</v>
      </c>
      <c r="K133" s="14">
        <v>-1.526669688536046</v>
      </c>
      <c r="L133" s="14">
        <v>0</v>
      </c>
      <c r="M133" s="14">
        <v>41.71</v>
      </c>
    </row>
    <row r="134" spans="1:13" ht="15.75" customHeight="1" x14ac:dyDescent="0.2">
      <c r="A134" s="14" t="s">
        <v>582</v>
      </c>
      <c r="B134" s="14">
        <v>133</v>
      </c>
      <c r="C134" s="14" t="s">
        <v>583</v>
      </c>
      <c r="D134" s="14" t="s">
        <v>583</v>
      </c>
      <c r="E134" s="14" t="s">
        <v>584</v>
      </c>
      <c r="F134" s="15">
        <v>42.525285578096408</v>
      </c>
      <c r="G134" s="14">
        <v>-6</v>
      </c>
      <c r="H134" s="14">
        <v>127</v>
      </c>
      <c r="I134" s="15">
        <v>41.075329974792638</v>
      </c>
      <c r="J134" s="14" t="s">
        <v>55</v>
      </c>
      <c r="K134" s="14">
        <v>1.4499556033037706</v>
      </c>
      <c r="L134" s="14">
        <v>58.9</v>
      </c>
      <c r="M134" s="14">
        <v>38.43</v>
      </c>
    </row>
    <row r="135" spans="1:13" ht="15.75" customHeight="1" x14ac:dyDescent="0.2">
      <c r="A135" s="14" t="s">
        <v>587</v>
      </c>
      <c r="B135" s="14">
        <v>134</v>
      </c>
      <c r="C135" s="14" t="s">
        <v>588</v>
      </c>
      <c r="D135" s="14" t="s">
        <v>588</v>
      </c>
      <c r="E135" s="14" t="s">
        <v>589</v>
      </c>
      <c r="F135" s="15">
        <v>42.961599222900418</v>
      </c>
      <c r="G135" s="14">
        <v>1</v>
      </c>
      <c r="H135" s="14">
        <v>135</v>
      </c>
      <c r="I135" s="15">
        <v>42.897300684466153</v>
      </c>
      <c r="J135" s="14" t="s">
        <v>398</v>
      </c>
      <c r="K135" s="14">
        <v>6.429853843426514E-2</v>
      </c>
      <c r="L135" s="14">
        <v>48.7</v>
      </c>
      <c r="M135" s="14">
        <v>40.68</v>
      </c>
    </row>
    <row r="136" spans="1:13" ht="15.75" customHeight="1" x14ac:dyDescent="0.2">
      <c r="A136" s="14" t="s">
        <v>590</v>
      </c>
      <c r="B136" s="14">
        <v>135</v>
      </c>
      <c r="C136" s="14" t="s">
        <v>591</v>
      </c>
      <c r="D136" s="14" t="s">
        <v>592</v>
      </c>
      <c r="E136" s="14" t="s">
        <v>593</v>
      </c>
      <c r="F136" s="15">
        <v>43.130936298817424</v>
      </c>
      <c r="G136" s="14">
        <v>-2</v>
      </c>
      <c r="H136" s="14">
        <v>133</v>
      </c>
      <c r="I136" s="15">
        <v>42.424040111311648</v>
      </c>
      <c r="J136" s="14" t="s">
        <v>398</v>
      </c>
      <c r="K136" s="14">
        <v>0.70689618750577665</v>
      </c>
      <c r="L136" s="14">
        <v>27.1</v>
      </c>
      <c r="M136" s="14">
        <v>43.13</v>
      </c>
    </row>
    <row r="137" spans="1:13" ht="15.75" customHeight="1" x14ac:dyDescent="0.2">
      <c r="A137" s="14" t="s">
        <v>596</v>
      </c>
      <c r="B137" s="14">
        <v>136</v>
      </c>
      <c r="C137" s="14" t="s">
        <v>597</v>
      </c>
      <c r="D137" s="14" t="s">
        <v>598</v>
      </c>
      <c r="E137" s="14" t="s">
        <v>599</v>
      </c>
      <c r="F137" s="15">
        <v>43.13300259896026</v>
      </c>
      <c r="G137" s="14">
        <v>-2</v>
      </c>
      <c r="H137" s="14">
        <v>134</v>
      </c>
      <c r="I137" s="15">
        <v>42.83238965395077</v>
      </c>
      <c r="J137" s="14" t="s">
        <v>398</v>
      </c>
      <c r="K137" s="14">
        <v>0.30061294500949032</v>
      </c>
      <c r="L137" s="14">
        <v>13.9</v>
      </c>
      <c r="M137" s="14">
        <v>43.13</v>
      </c>
    </row>
    <row r="138" spans="1:13" ht="15.75" customHeight="1" x14ac:dyDescent="0.2">
      <c r="A138" s="14" t="s">
        <v>602</v>
      </c>
      <c r="B138" s="14">
        <v>137</v>
      </c>
      <c r="C138" s="14" t="s">
        <v>603</v>
      </c>
      <c r="D138" s="14" t="s">
        <v>604</v>
      </c>
      <c r="E138" s="14" t="s">
        <v>605</v>
      </c>
      <c r="F138" s="15">
        <v>43.153444915135914</v>
      </c>
      <c r="G138" s="14">
        <v>-6</v>
      </c>
      <c r="H138" s="14">
        <v>131</v>
      </c>
      <c r="I138" s="15">
        <v>41.82418830946979</v>
      </c>
      <c r="J138" s="14" t="s">
        <v>55</v>
      </c>
      <c r="K138" s="14">
        <v>1.3292566056661244</v>
      </c>
      <c r="L138" s="14">
        <v>47.4</v>
      </c>
      <c r="M138" s="14">
        <v>41.66</v>
      </c>
    </row>
    <row r="139" spans="1:13" ht="15.75" customHeight="1" x14ac:dyDescent="0.2">
      <c r="A139" s="14" t="s">
        <v>608</v>
      </c>
      <c r="B139" s="14">
        <v>138</v>
      </c>
      <c r="C139" s="14" t="s">
        <v>609</v>
      </c>
      <c r="D139" s="14" t="s">
        <v>610</v>
      </c>
      <c r="E139" s="14" t="s">
        <v>610</v>
      </c>
      <c r="F139" s="15">
        <v>43.236123821945341</v>
      </c>
      <c r="G139" s="14">
        <v>-2</v>
      </c>
      <c r="H139" s="14">
        <v>136</v>
      </c>
      <c r="I139" s="15">
        <v>42.938662345219186</v>
      </c>
      <c r="J139" s="14" t="s">
        <v>55</v>
      </c>
      <c r="K139" s="14">
        <v>0.29746147672615564</v>
      </c>
      <c r="L139" s="14">
        <v>60.1</v>
      </c>
      <c r="M139" s="14">
        <v>39.01</v>
      </c>
    </row>
    <row r="140" spans="1:13" ht="15.75" customHeight="1" x14ac:dyDescent="0.2">
      <c r="A140" s="14" t="s">
        <v>611</v>
      </c>
      <c r="B140" s="14">
        <v>139</v>
      </c>
      <c r="C140" s="14" t="s">
        <v>612</v>
      </c>
      <c r="D140" s="14" t="s">
        <v>612</v>
      </c>
      <c r="E140" s="14" t="s">
        <v>613</v>
      </c>
      <c r="F140" s="15">
        <v>43.24300873598613</v>
      </c>
      <c r="G140" s="14">
        <v>0</v>
      </c>
      <c r="H140" s="14">
        <v>139</v>
      </c>
      <c r="I140" s="15">
        <v>43.552384621672886</v>
      </c>
      <c r="J140" s="14" t="s">
        <v>55</v>
      </c>
      <c r="K140" s="14">
        <v>-0.30937588568675523</v>
      </c>
      <c r="L140" s="14">
        <v>49.7</v>
      </c>
      <c r="M140" s="14">
        <v>41.63</v>
      </c>
    </row>
    <row r="141" spans="1:13" ht="15.75" customHeight="1" x14ac:dyDescent="0.2">
      <c r="A141" s="14" t="s">
        <v>616</v>
      </c>
      <c r="B141" s="14">
        <v>140</v>
      </c>
      <c r="C141" s="14" t="s">
        <v>617</v>
      </c>
      <c r="D141" s="14" t="s">
        <v>618</v>
      </c>
      <c r="E141" s="14" t="s">
        <v>620</v>
      </c>
      <c r="F141" s="15">
        <v>44.312587031322437</v>
      </c>
      <c r="G141" s="14">
        <v>2</v>
      </c>
      <c r="H141" s="14">
        <v>142</v>
      </c>
      <c r="I141" s="15">
        <v>44.685724860328421</v>
      </c>
      <c r="J141" s="14" t="s">
        <v>55</v>
      </c>
      <c r="K141" s="14">
        <v>-0.37313782900598369</v>
      </c>
      <c r="L141" s="14">
        <v>47.6</v>
      </c>
      <c r="M141" s="14">
        <v>43.49</v>
      </c>
    </row>
    <row r="142" spans="1:13" ht="15.75" customHeight="1" x14ac:dyDescent="0.2">
      <c r="A142" s="14" t="s">
        <v>622</v>
      </c>
      <c r="B142" s="14">
        <v>141</v>
      </c>
      <c r="C142" s="14" t="s">
        <v>623</v>
      </c>
      <c r="D142" s="14" t="s">
        <v>623</v>
      </c>
      <c r="E142" s="14" t="s">
        <v>623</v>
      </c>
      <c r="F142" s="15">
        <v>45.230824479347454</v>
      </c>
      <c r="G142" s="14">
        <v>-1</v>
      </c>
      <c r="H142" s="14">
        <v>140</v>
      </c>
      <c r="I142" s="15">
        <v>43.751753746365544</v>
      </c>
      <c r="J142" s="14" t="s">
        <v>61</v>
      </c>
      <c r="K142" s="14">
        <v>1.4790707329819099</v>
      </c>
      <c r="L142" s="14">
        <v>46.3</v>
      </c>
      <c r="M142" s="14">
        <v>44.95</v>
      </c>
    </row>
    <row r="143" spans="1:13" ht="15.75" customHeight="1" x14ac:dyDescent="0.2">
      <c r="A143" s="14" t="s">
        <v>624</v>
      </c>
      <c r="B143" s="14">
        <v>142</v>
      </c>
      <c r="C143" s="14" t="s">
        <v>625</v>
      </c>
      <c r="D143" s="14" t="s">
        <v>626</v>
      </c>
      <c r="E143" s="14" t="s">
        <v>627</v>
      </c>
      <c r="F143" s="15">
        <v>45.895831580219117</v>
      </c>
      <c r="G143" s="14">
        <v>-10</v>
      </c>
      <c r="H143" s="14">
        <v>132</v>
      </c>
      <c r="I143" s="15">
        <v>42.069965295172317</v>
      </c>
      <c r="J143" s="14" t="s">
        <v>55</v>
      </c>
      <c r="K143" s="14">
        <v>3.8258662850467999</v>
      </c>
      <c r="L143" s="14">
        <v>37.4</v>
      </c>
      <c r="M143" s="14">
        <v>45.9</v>
      </c>
    </row>
    <row r="144" spans="1:13" ht="15.75" customHeight="1" x14ac:dyDescent="0.2">
      <c r="A144" s="14" t="s">
        <v>630</v>
      </c>
      <c r="B144" s="14">
        <v>143</v>
      </c>
      <c r="C144" s="14" t="s">
        <v>631</v>
      </c>
      <c r="D144" s="14" t="s">
        <v>631</v>
      </c>
      <c r="E144" s="14" t="s">
        <v>631</v>
      </c>
      <c r="F144" s="15">
        <v>46.027952276921923</v>
      </c>
      <c r="G144" s="14">
        <v>-6</v>
      </c>
      <c r="H144" s="14">
        <v>137</v>
      </c>
      <c r="I144" s="15">
        <v>42.940422651930191</v>
      </c>
      <c r="J144" s="14" t="s">
        <v>61</v>
      </c>
      <c r="K144" s="14">
        <v>3.0875296249917312</v>
      </c>
      <c r="L144" s="14">
        <v>45.6</v>
      </c>
      <c r="M144" s="14">
        <v>45.56</v>
      </c>
    </row>
    <row r="145" spans="1:13" ht="15.75" customHeight="1" x14ac:dyDescent="0.2">
      <c r="A145" s="14" t="s">
        <v>632</v>
      </c>
      <c r="B145" s="14">
        <v>144</v>
      </c>
      <c r="C145" s="14" t="s">
        <v>633</v>
      </c>
      <c r="D145" s="14" t="s">
        <v>635</v>
      </c>
      <c r="E145" s="14" t="s">
        <v>637</v>
      </c>
      <c r="F145" s="15">
        <v>46.875944007693548</v>
      </c>
      <c r="G145" s="14">
        <v>1</v>
      </c>
      <c r="H145" s="14">
        <v>145</v>
      </c>
      <c r="I145" s="15">
        <v>48.161597665948776</v>
      </c>
      <c r="J145" s="14" t="s">
        <v>137</v>
      </c>
      <c r="K145" s="14">
        <v>-1.285653658255228</v>
      </c>
      <c r="L145" s="14">
        <v>46</v>
      </c>
      <c r="M145" s="14">
        <v>46.88</v>
      </c>
    </row>
    <row r="146" spans="1:13" ht="15.75" customHeight="1" x14ac:dyDescent="0.2">
      <c r="A146" s="14" t="s">
        <v>638</v>
      </c>
      <c r="B146" s="14">
        <v>145</v>
      </c>
      <c r="C146" s="14" t="s">
        <v>639</v>
      </c>
      <c r="D146" s="14" t="s">
        <v>640</v>
      </c>
      <c r="E146" s="14" t="s">
        <v>641</v>
      </c>
      <c r="F146" s="15">
        <v>47.410497298336267</v>
      </c>
      <c r="G146" s="14">
        <v>-1</v>
      </c>
      <c r="H146" s="14">
        <v>144</v>
      </c>
      <c r="I146" s="15">
        <v>46.893635001790187</v>
      </c>
      <c r="J146" s="14" t="s">
        <v>55</v>
      </c>
      <c r="K146" s="14">
        <v>0.51686229654607985</v>
      </c>
      <c r="L146" s="14">
        <v>0</v>
      </c>
      <c r="M146" s="14">
        <v>47.41</v>
      </c>
    </row>
    <row r="147" spans="1:13" ht="15.75" customHeight="1" x14ac:dyDescent="0.2">
      <c r="A147" s="14" t="s">
        <v>642</v>
      </c>
      <c r="B147" s="14">
        <v>146</v>
      </c>
      <c r="C147" s="14" t="s">
        <v>643</v>
      </c>
      <c r="D147" s="14" t="s">
        <v>643</v>
      </c>
      <c r="E147" s="14" t="s">
        <v>644</v>
      </c>
      <c r="F147" s="15">
        <v>48.624811422596665</v>
      </c>
      <c r="G147" s="14">
        <v>0</v>
      </c>
      <c r="H147" s="14">
        <v>146</v>
      </c>
      <c r="I147" s="15">
        <v>48.362057339554845</v>
      </c>
      <c r="J147" s="14" t="s">
        <v>55</v>
      </c>
      <c r="K147" s="14">
        <v>0.2627540830418198</v>
      </c>
      <c r="L147" s="14">
        <v>54.3</v>
      </c>
      <c r="M147" s="14">
        <v>47.2</v>
      </c>
    </row>
    <row r="148" spans="1:13" ht="15.75" customHeight="1" x14ac:dyDescent="0.2">
      <c r="A148" s="14" t="s">
        <v>646</v>
      </c>
      <c r="B148" s="14">
        <v>147</v>
      </c>
      <c r="C148" s="14" t="s">
        <v>647</v>
      </c>
      <c r="D148" s="14" t="s">
        <v>648</v>
      </c>
      <c r="E148" s="14" t="s">
        <v>649</v>
      </c>
      <c r="F148" s="15">
        <v>48.907536330952489</v>
      </c>
      <c r="G148" s="14">
        <v>0</v>
      </c>
      <c r="H148" s="14">
        <v>147</v>
      </c>
      <c r="I148" s="15">
        <v>48.972361763595956</v>
      </c>
      <c r="J148" s="14" t="s">
        <v>61</v>
      </c>
      <c r="K148" s="14">
        <v>-6.4825432643466741E-2</v>
      </c>
      <c r="L148" s="14">
        <v>69.5</v>
      </c>
      <c r="M148" s="14">
        <v>43.77</v>
      </c>
    </row>
    <row r="149" spans="1:13" ht="15.75" customHeight="1" x14ac:dyDescent="0.2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5">
        <v>49.957900899679039</v>
      </c>
      <c r="G149" s="14">
        <v>0</v>
      </c>
      <c r="H149" s="14">
        <v>148</v>
      </c>
      <c r="I149" s="15">
        <v>49.452151923870673</v>
      </c>
      <c r="J149" s="14" t="s">
        <v>293</v>
      </c>
      <c r="K149" s="14">
        <v>0.5057489758083662</v>
      </c>
      <c r="L149" s="14">
        <v>55.8</v>
      </c>
      <c r="M149" s="14">
        <v>48.24</v>
      </c>
    </row>
    <row r="150" spans="1:13" ht="15.75" customHeight="1" x14ac:dyDescent="0.2">
      <c r="A150" s="14" t="s">
        <v>654</v>
      </c>
      <c r="B150" s="14">
        <v>149</v>
      </c>
      <c r="C150" s="14" t="s">
        <v>655</v>
      </c>
      <c r="D150" s="14" t="s">
        <v>656</v>
      </c>
      <c r="E150" s="14" t="s">
        <v>658</v>
      </c>
      <c r="F150" s="15">
        <v>50.060579221834054</v>
      </c>
      <c r="G150" s="14">
        <v>0</v>
      </c>
      <c r="H150" s="14">
        <v>149</v>
      </c>
      <c r="I150" s="15">
        <v>50.271367611981802</v>
      </c>
      <c r="J150" s="14" t="s">
        <v>293</v>
      </c>
      <c r="K150" s="14">
        <v>-0.21078839014774786</v>
      </c>
      <c r="L150" s="14">
        <v>30</v>
      </c>
      <c r="M150" s="14">
        <v>50.06</v>
      </c>
    </row>
    <row r="151" spans="1:13" ht="15.75" customHeight="1" x14ac:dyDescent="0.2">
      <c r="A151" s="14" t="s">
        <v>660</v>
      </c>
      <c r="B151" s="14">
        <v>150</v>
      </c>
      <c r="C151" s="14" t="s">
        <v>661</v>
      </c>
      <c r="D151" s="14" t="s">
        <v>663</v>
      </c>
      <c r="E151" s="14" t="s">
        <v>665</v>
      </c>
      <c r="F151" s="15">
        <v>50.170875796205131</v>
      </c>
      <c r="G151" s="14">
        <v>0</v>
      </c>
      <c r="H151" s="14">
        <v>150</v>
      </c>
      <c r="I151" s="15">
        <v>50.340228977867291</v>
      </c>
      <c r="J151" s="14" t="s">
        <v>137</v>
      </c>
      <c r="K151" s="14">
        <v>-0.16935318166216007</v>
      </c>
      <c r="L151" s="14">
        <v>65.400000000000006</v>
      </c>
      <c r="M151" s="14">
        <v>46.07</v>
      </c>
    </row>
    <row r="152" spans="1:13" ht="15.75" customHeight="1" x14ac:dyDescent="0.2">
      <c r="A152" s="14" t="s">
        <v>666</v>
      </c>
      <c r="B152" s="14">
        <v>151</v>
      </c>
      <c r="C152" s="14" t="s">
        <v>667</v>
      </c>
      <c r="D152" s="14" t="s">
        <v>668</v>
      </c>
      <c r="E152" s="14" t="s">
        <v>669</v>
      </c>
      <c r="F152" s="15">
        <v>50.952157207099354</v>
      </c>
      <c r="G152" s="14">
        <v>0</v>
      </c>
      <c r="H152" s="14">
        <v>151</v>
      </c>
      <c r="I152" s="15">
        <v>51.099900830385501</v>
      </c>
      <c r="J152" s="14" t="s">
        <v>55</v>
      </c>
      <c r="K152" s="14">
        <v>-0.14774362328614643</v>
      </c>
      <c r="L152" s="14">
        <v>0</v>
      </c>
      <c r="M152" s="14">
        <v>50.95</v>
      </c>
    </row>
    <row r="153" spans="1:13" ht="15.75" customHeight="1" x14ac:dyDescent="0.2">
      <c r="A153" s="14" t="s">
        <v>670</v>
      </c>
      <c r="B153" s="14">
        <v>152</v>
      </c>
      <c r="C153" s="14" t="s">
        <v>671</v>
      </c>
      <c r="D153" s="14" t="s">
        <v>671</v>
      </c>
      <c r="E153" s="14" t="s">
        <v>672</v>
      </c>
      <c r="F153" s="15">
        <v>51.456669071049681</v>
      </c>
      <c r="G153" s="14">
        <v>0</v>
      </c>
      <c r="H153" s="14">
        <v>152</v>
      </c>
      <c r="I153" s="15">
        <v>51.273329773315474</v>
      </c>
      <c r="J153" s="14" t="s">
        <v>137</v>
      </c>
      <c r="K153" s="14">
        <v>0.18333929773420721</v>
      </c>
      <c r="L153" s="14">
        <v>0</v>
      </c>
      <c r="M153" s="14">
        <v>51.46</v>
      </c>
    </row>
    <row r="154" spans="1:13" ht="15.75" customHeight="1" x14ac:dyDescent="0.2">
      <c r="A154" s="14" t="s">
        <v>673</v>
      </c>
      <c r="B154" s="14">
        <v>153</v>
      </c>
      <c r="C154" s="14" t="s">
        <v>675</v>
      </c>
      <c r="D154" s="14" t="s">
        <v>677</v>
      </c>
      <c r="E154" s="14" t="s">
        <v>678</v>
      </c>
      <c r="F154" s="15">
        <v>51.480875936026884</v>
      </c>
      <c r="G154" s="14">
        <v>3</v>
      </c>
      <c r="H154" s="14">
        <v>156</v>
      </c>
      <c r="I154" s="15">
        <v>53.71717136425481</v>
      </c>
      <c r="J154" s="14" t="s">
        <v>55</v>
      </c>
      <c r="K154" s="14">
        <v>-2.2362954282279262</v>
      </c>
      <c r="L154" s="14">
        <v>0</v>
      </c>
      <c r="M154" s="14">
        <v>51.48</v>
      </c>
    </row>
    <row r="155" spans="1:13" ht="15.75" customHeight="1" x14ac:dyDescent="0.2">
      <c r="A155" s="14" t="s">
        <v>679</v>
      </c>
      <c r="B155" s="14">
        <v>154</v>
      </c>
      <c r="C155" s="14" t="s">
        <v>680</v>
      </c>
      <c r="D155" s="14" t="s">
        <v>681</v>
      </c>
      <c r="E155" s="14" t="s">
        <v>680</v>
      </c>
      <c r="F155" s="15">
        <v>51.60042879506689</v>
      </c>
      <c r="G155" s="14">
        <v>0</v>
      </c>
      <c r="H155" s="14">
        <v>154</v>
      </c>
      <c r="I155" s="15">
        <v>52.66830429029136</v>
      </c>
      <c r="J155" s="14" t="s">
        <v>137</v>
      </c>
      <c r="K155" s="14">
        <v>-1.0678754952244702</v>
      </c>
      <c r="L155" s="14">
        <v>44.7</v>
      </c>
      <c r="M155" s="14">
        <v>51.6</v>
      </c>
    </row>
    <row r="156" spans="1:13" ht="15.75" customHeight="1" x14ac:dyDescent="0.2">
      <c r="A156" s="14" t="s">
        <v>684</v>
      </c>
      <c r="B156" s="14">
        <v>155</v>
      </c>
      <c r="C156" s="14" t="s">
        <v>685</v>
      </c>
      <c r="D156" s="14" t="s">
        <v>686</v>
      </c>
      <c r="E156" s="14" t="s">
        <v>687</v>
      </c>
      <c r="F156" s="15">
        <v>52.592752193463667</v>
      </c>
      <c r="G156" s="14">
        <v>-2</v>
      </c>
      <c r="H156" s="14">
        <v>153</v>
      </c>
      <c r="I156" s="15">
        <v>52.430391611694589</v>
      </c>
      <c r="J156" s="14" t="s">
        <v>293</v>
      </c>
      <c r="K156" s="14">
        <v>0.16236058176907875</v>
      </c>
      <c r="L156" s="14">
        <v>50.2</v>
      </c>
      <c r="M156" s="14">
        <v>52.28</v>
      </c>
    </row>
    <row r="157" spans="1:13" ht="15.75" customHeight="1" x14ac:dyDescent="0.2">
      <c r="A157" s="14" t="s">
        <v>688</v>
      </c>
      <c r="B157" s="14">
        <v>156</v>
      </c>
      <c r="C157" s="14" t="s">
        <v>689</v>
      </c>
      <c r="D157" s="14" t="s">
        <v>689</v>
      </c>
      <c r="E157" s="14" t="s">
        <v>690</v>
      </c>
      <c r="F157" s="15">
        <v>52.901144704948777</v>
      </c>
      <c r="G157" s="14">
        <v>3</v>
      </c>
      <c r="H157" s="14">
        <v>159</v>
      </c>
      <c r="I157" s="15">
        <v>54.106069053476347</v>
      </c>
      <c r="J157" s="14" t="s">
        <v>137</v>
      </c>
      <c r="K157" s="14">
        <v>-1.2049243485275696</v>
      </c>
      <c r="L157" s="14">
        <v>13.9</v>
      </c>
      <c r="M157" s="14">
        <v>52.9</v>
      </c>
    </row>
    <row r="158" spans="1:13" ht="15.75" customHeight="1" x14ac:dyDescent="0.2">
      <c r="A158" s="14" t="s">
        <v>693</v>
      </c>
      <c r="B158" s="14">
        <v>157</v>
      </c>
      <c r="C158" s="14" t="s">
        <v>694</v>
      </c>
      <c r="D158" s="14" t="s">
        <v>695</v>
      </c>
      <c r="E158" s="14" t="s">
        <v>696</v>
      </c>
      <c r="F158" s="15">
        <v>53.502107687466349</v>
      </c>
      <c r="G158" s="14">
        <v>-2</v>
      </c>
      <c r="H158" s="14">
        <v>155</v>
      </c>
      <c r="I158" s="15">
        <v>52.983656432575515</v>
      </c>
      <c r="J158" s="14" t="s">
        <v>293</v>
      </c>
      <c r="K158" s="14">
        <v>0.51845125489083443</v>
      </c>
      <c r="L158" s="14">
        <v>63.7</v>
      </c>
      <c r="M158" s="14">
        <v>50.96</v>
      </c>
    </row>
    <row r="159" spans="1:13" ht="15.75" customHeight="1" x14ac:dyDescent="0.2">
      <c r="A159" s="14" t="s">
        <v>699</v>
      </c>
      <c r="B159" s="14">
        <v>158</v>
      </c>
      <c r="C159" s="14" t="s">
        <v>700</v>
      </c>
      <c r="D159" s="14" t="s">
        <v>700</v>
      </c>
      <c r="E159" s="14" t="s">
        <v>701</v>
      </c>
      <c r="F159" s="15">
        <v>54.41120080398175</v>
      </c>
      <c r="G159" s="14">
        <v>-1</v>
      </c>
      <c r="H159" s="14">
        <v>157</v>
      </c>
      <c r="I159" s="15">
        <v>54.012509425536564</v>
      </c>
      <c r="J159" s="14" t="s">
        <v>293</v>
      </c>
      <c r="K159" s="14">
        <v>0.39869137844518576</v>
      </c>
      <c r="L159" s="14">
        <v>33</v>
      </c>
      <c r="M159" s="14">
        <v>54.41</v>
      </c>
    </row>
    <row r="160" spans="1:13" ht="15.75" customHeight="1" x14ac:dyDescent="0.2">
      <c r="A160" s="14" t="s">
        <v>704</v>
      </c>
      <c r="B160" s="14">
        <v>159</v>
      </c>
      <c r="C160" s="14" t="s">
        <v>705</v>
      </c>
      <c r="D160" s="14" t="s">
        <v>705</v>
      </c>
      <c r="E160" s="14" t="s">
        <v>705</v>
      </c>
      <c r="F160" s="15">
        <v>55.262969267442124</v>
      </c>
      <c r="G160" s="14">
        <v>1</v>
      </c>
      <c r="H160" s="14">
        <v>160</v>
      </c>
      <c r="I160" s="15">
        <v>55.77815946410464</v>
      </c>
      <c r="J160" s="14" t="s">
        <v>137</v>
      </c>
      <c r="K160" s="14">
        <v>-0.51519019666251609</v>
      </c>
      <c r="L160" s="14">
        <v>23</v>
      </c>
      <c r="M160" s="14">
        <v>55.26</v>
      </c>
    </row>
    <row r="161" spans="1:13" ht="15.75" customHeight="1" x14ac:dyDescent="0.2">
      <c r="A161" s="14" t="s">
        <v>706</v>
      </c>
      <c r="B161" s="14">
        <v>160</v>
      </c>
      <c r="C161" s="14" t="s">
        <v>707</v>
      </c>
      <c r="D161" s="14" t="s">
        <v>708</v>
      </c>
      <c r="E161" s="14" t="s">
        <v>707</v>
      </c>
      <c r="F161" s="15">
        <v>56.561759023685219</v>
      </c>
      <c r="G161" s="14">
        <v>-2</v>
      </c>
      <c r="H161" s="14">
        <v>158</v>
      </c>
      <c r="I161" s="15">
        <v>54.031622114265538</v>
      </c>
      <c r="J161" s="14" t="s">
        <v>398</v>
      </c>
      <c r="K161" s="14">
        <v>2.5301369094196815</v>
      </c>
      <c r="L161" s="14">
        <v>68</v>
      </c>
      <c r="M161" s="14">
        <v>53.71</v>
      </c>
    </row>
    <row r="162" spans="1:13" ht="15.75" customHeight="1" x14ac:dyDescent="0.2">
      <c r="A162" s="14" t="s">
        <v>710</v>
      </c>
      <c r="B162" s="14">
        <v>161</v>
      </c>
      <c r="C162" s="14" t="s">
        <v>711</v>
      </c>
      <c r="D162" s="14" t="s">
        <v>712</v>
      </c>
      <c r="E162" s="14" t="s">
        <v>713</v>
      </c>
      <c r="F162" s="15">
        <v>56.715399155618073</v>
      </c>
      <c r="G162" s="14">
        <v>0</v>
      </c>
      <c r="H162" s="14">
        <v>161</v>
      </c>
      <c r="I162" s="15">
        <v>55.781769841523271</v>
      </c>
      <c r="J162" s="14" t="s">
        <v>398</v>
      </c>
      <c r="K162" s="14">
        <v>0.93362931409480154</v>
      </c>
      <c r="L162" s="14">
        <v>63.9</v>
      </c>
      <c r="M162" s="14">
        <v>54.9</v>
      </c>
    </row>
    <row r="163" spans="1:13" ht="15.75" customHeight="1" x14ac:dyDescent="0.2">
      <c r="A163" s="14" t="s">
        <v>716</v>
      </c>
      <c r="B163" s="14">
        <v>162</v>
      </c>
      <c r="C163" s="14" t="s">
        <v>717</v>
      </c>
      <c r="D163" s="14" t="s">
        <v>718</v>
      </c>
      <c r="E163" s="14" t="s">
        <v>719</v>
      </c>
      <c r="F163" s="15">
        <v>56.78959565010129</v>
      </c>
      <c r="G163" s="14">
        <v>1</v>
      </c>
      <c r="H163" s="14">
        <v>163</v>
      </c>
      <c r="I163" s="15">
        <v>56.80814852066036</v>
      </c>
      <c r="J163" s="14" t="s">
        <v>398</v>
      </c>
      <c r="K163" s="14">
        <v>-1.8552870559069845E-2</v>
      </c>
      <c r="L163" s="14">
        <v>50.4</v>
      </c>
      <c r="M163" s="14">
        <v>56.79</v>
      </c>
    </row>
    <row r="164" spans="1:13" ht="15.75" customHeight="1" x14ac:dyDescent="0.2">
      <c r="A164" s="14" t="s">
        <v>722</v>
      </c>
      <c r="B164" s="14">
        <v>163</v>
      </c>
      <c r="C164" s="14" t="s">
        <v>723</v>
      </c>
      <c r="D164" s="14" t="s">
        <v>724</v>
      </c>
      <c r="E164" s="14" t="s">
        <v>725</v>
      </c>
      <c r="F164" s="15">
        <v>59.733543158076031</v>
      </c>
      <c r="G164" s="14">
        <v>-1</v>
      </c>
      <c r="H164" s="14">
        <v>162</v>
      </c>
      <c r="I164" s="15">
        <v>56.399975033773011</v>
      </c>
      <c r="J164" s="14" t="s">
        <v>293</v>
      </c>
      <c r="K164" s="14">
        <v>3.3335681243030209</v>
      </c>
      <c r="L164" s="14">
        <v>59.6</v>
      </c>
      <c r="M164" s="14">
        <v>57.81</v>
      </c>
    </row>
    <row r="165" spans="1:13" ht="15.75" customHeight="1" x14ac:dyDescent="0.2">
      <c r="A165" s="14" t="s">
        <v>728</v>
      </c>
      <c r="B165" s="14">
        <v>164</v>
      </c>
      <c r="C165" s="14" t="s">
        <v>729</v>
      </c>
      <c r="D165" s="14" t="s">
        <v>730</v>
      </c>
      <c r="E165" s="14" t="s">
        <v>731</v>
      </c>
      <c r="F165" s="15">
        <v>60.714825397467322</v>
      </c>
      <c r="G165" s="14">
        <v>1</v>
      </c>
      <c r="H165" s="14">
        <v>165</v>
      </c>
      <c r="I165" s="15">
        <v>65.115991172793429</v>
      </c>
      <c r="J165" s="14" t="s">
        <v>398</v>
      </c>
      <c r="K165" s="14">
        <v>-4.4011657753261062</v>
      </c>
      <c r="L165" s="14">
        <v>67.599999999999994</v>
      </c>
      <c r="M165" s="14">
        <v>59</v>
      </c>
    </row>
    <row r="166" spans="1:13" ht="15.75" customHeight="1" x14ac:dyDescent="0.2">
      <c r="A166" s="14" t="s">
        <v>733</v>
      </c>
      <c r="B166" s="14">
        <v>165</v>
      </c>
      <c r="C166" s="14" t="s">
        <v>735</v>
      </c>
      <c r="D166" s="14" t="s">
        <v>736</v>
      </c>
      <c r="E166" s="14" t="s">
        <v>737</v>
      </c>
      <c r="F166" s="15">
        <v>60.836000930744312</v>
      </c>
      <c r="G166" s="14">
        <v>4</v>
      </c>
      <c r="H166" s="14">
        <v>169</v>
      </c>
      <c r="I166" s="15">
        <v>66.113343449007743</v>
      </c>
      <c r="J166" s="14" t="s">
        <v>293</v>
      </c>
      <c r="K166" s="14">
        <v>-5.2773425182634313</v>
      </c>
      <c r="L166" s="14">
        <v>68.3</v>
      </c>
      <c r="M166" s="14">
        <v>58.65</v>
      </c>
    </row>
    <row r="167" spans="1:13" ht="15.75" customHeight="1" x14ac:dyDescent="0.2">
      <c r="A167" s="14" t="s">
        <v>740</v>
      </c>
      <c r="B167" s="14">
        <v>166</v>
      </c>
      <c r="C167" s="14" t="s">
        <v>741</v>
      </c>
      <c r="D167" s="14" t="s">
        <v>742</v>
      </c>
      <c r="E167" s="14" t="s">
        <v>743</v>
      </c>
      <c r="F167" s="15">
        <v>60.847593667824199</v>
      </c>
      <c r="G167" s="14">
        <v>-2</v>
      </c>
      <c r="H167" s="14">
        <v>164</v>
      </c>
      <c r="I167" s="15">
        <v>58.884055443254624</v>
      </c>
      <c r="J167" s="14" t="s">
        <v>398</v>
      </c>
      <c r="K167" s="14">
        <v>1.9635382245695752</v>
      </c>
      <c r="L167" s="14">
        <v>60.8</v>
      </c>
      <c r="M167" s="14">
        <v>59.72</v>
      </c>
    </row>
    <row r="168" spans="1:13" ht="15.75" customHeight="1" x14ac:dyDescent="0.2">
      <c r="A168" s="14" t="s">
        <v>744</v>
      </c>
      <c r="B168" s="14">
        <v>167</v>
      </c>
      <c r="C168" s="14" t="s">
        <v>747</v>
      </c>
      <c r="D168" s="14" t="s">
        <v>748</v>
      </c>
      <c r="E168" s="14" t="s">
        <v>748</v>
      </c>
      <c r="F168" s="15">
        <v>62.230570686379295</v>
      </c>
      <c r="G168" s="14">
        <v>-1</v>
      </c>
      <c r="H168" s="14">
        <v>166</v>
      </c>
      <c r="I168" s="15">
        <v>65.797492340062291</v>
      </c>
      <c r="J168" s="14" t="s">
        <v>398</v>
      </c>
      <c r="K168" s="14">
        <v>-3.5669216536829964</v>
      </c>
      <c r="L168" s="14">
        <v>57.9</v>
      </c>
      <c r="M168" s="14">
        <v>61.68</v>
      </c>
    </row>
    <row r="169" spans="1:13" ht="15.75" customHeight="1" x14ac:dyDescent="0.2">
      <c r="A169" s="14" t="s">
        <v>749</v>
      </c>
      <c r="B169" s="14">
        <v>168</v>
      </c>
      <c r="C169" s="14" t="s">
        <v>752</v>
      </c>
      <c r="D169" s="14" t="s">
        <v>753</v>
      </c>
      <c r="E169" s="14" t="s">
        <v>753</v>
      </c>
      <c r="F169" s="15">
        <v>63.042212296221798</v>
      </c>
      <c r="G169" s="14">
        <v>-1</v>
      </c>
      <c r="H169" s="14">
        <v>167</v>
      </c>
      <c r="I169" s="15">
        <v>65.945043345552662</v>
      </c>
      <c r="J169" s="14" t="s">
        <v>137</v>
      </c>
      <c r="K169" s="14">
        <v>-2.9028310493308638</v>
      </c>
      <c r="L169" s="14">
        <v>60.9</v>
      </c>
      <c r="M169" s="14">
        <v>61.5</v>
      </c>
    </row>
    <row r="170" spans="1:13" ht="15.75" customHeight="1" x14ac:dyDescent="0.2">
      <c r="A170" s="14" t="s">
        <v>754</v>
      </c>
      <c r="B170" s="14">
        <v>169</v>
      </c>
      <c r="C170" s="14" t="s">
        <v>756</v>
      </c>
      <c r="D170" s="14" t="s">
        <v>758</v>
      </c>
      <c r="E170" s="14" t="s">
        <v>759</v>
      </c>
      <c r="F170" s="15">
        <v>63.128742263361048</v>
      </c>
      <c r="G170" s="14">
        <v>-1</v>
      </c>
      <c r="H170" s="14">
        <v>168</v>
      </c>
      <c r="I170" s="15">
        <v>66.018234313438796</v>
      </c>
      <c r="J170" s="14" t="s">
        <v>398</v>
      </c>
      <c r="K170" s="14">
        <v>-2.8894920500777488</v>
      </c>
      <c r="L170" s="14">
        <v>63.1</v>
      </c>
      <c r="M170" s="14">
        <v>61.89</v>
      </c>
    </row>
    <row r="171" spans="1:13" ht="15.75" customHeight="1" x14ac:dyDescent="0.2">
      <c r="A171" s="14" t="s">
        <v>762</v>
      </c>
      <c r="B171" s="14">
        <v>170</v>
      </c>
      <c r="C171" s="14" t="s">
        <v>763</v>
      </c>
      <c r="D171" s="14" t="s">
        <v>764</v>
      </c>
      <c r="E171" s="14" t="s">
        <v>763</v>
      </c>
      <c r="F171" s="15">
        <v>66.412567962693544</v>
      </c>
      <c r="G171" s="14">
        <v>0</v>
      </c>
      <c r="H171" s="14">
        <v>170</v>
      </c>
      <c r="I171" s="15">
        <v>66.412525362949779</v>
      </c>
      <c r="J171" s="14" t="s">
        <v>55</v>
      </c>
      <c r="K171" s="14">
        <v>4.2599743764526465E-5</v>
      </c>
      <c r="L171" s="14">
        <v>56</v>
      </c>
      <c r="M171" s="14">
        <v>66.41</v>
      </c>
    </row>
    <row r="172" spans="1:13" ht="15.75" customHeight="1" x14ac:dyDescent="0.2">
      <c r="A172" s="14" t="s">
        <v>767</v>
      </c>
      <c r="B172" s="14">
        <v>171</v>
      </c>
      <c r="C172" s="14" t="s">
        <v>768</v>
      </c>
      <c r="D172" s="14" t="s">
        <v>769</v>
      </c>
      <c r="E172" s="14" t="s">
        <v>770</v>
      </c>
      <c r="F172" s="15">
        <v>66.469272915193557</v>
      </c>
      <c r="G172" s="14">
        <v>0</v>
      </c>
      <c r="H172" s="14">
        <v>171</v>
      </c>
      <c r="I172" s="15">
        <v>66.469272914561415</v>
      </c>
      <c r="J172" s="14" t="s">
        <v>137</v>
      </c>
      <c r="K172" s="14">
        <v>6.3214145029633073E-10</v>
      </c>
      <c r="L172" s="14">
        <v>0</v>
      </c>
      <c r="M172" s="14">
        <v>66.47</v>
      </c>
    </row>
    <row r="173" spans="1:13" ht="15.75" customHeight="1" x14ac:dyDescent="0.2">
      <c r="A173" s="14" t="s">
        <v>773</v>
      </c>
      <c r="B173" s="14">
        <v>172</v>
      </c>
      <c r="C173" s="14" t="s">
        <v>774</v>
      </c>
      <c r="D173" s="14" t="s">
        <v>774</v>
      </c>
      <c r="E173" s="14" t="s">
        <v>774</v>
      </c>
      <c r="F173" s="15">
        <v>68.902990001912627</v>
      </c>
      <c r="G173" s="14">
        <v>1</v>
      </c>
      <c r="H173" s="14">
        <v>173</v>
      </c>
      <c r="I173" s="15">
        <v>71.752502193712857</v>
      </c>
      <c r="J173" s="14" t="s">
        <v>61</v>
      </c>
      <c r="K173" s="14">
        <v>-2.8495121918002297</v>
      </c>
      <c r="L173" s="14">
        <v>35.6</v>
      </c>
      <c r="M173" s="14">
        <v>68.900000000000006</v>
      </c>
    </row>
    <row r="174" spans="1:13" ht="15.75" customHeight="1" x14ac:dyDescent="0.2">
      <c r="A174" s="14" t="s">
        <v>775</v>
      </c>
      <c r="B174" s="14">
        <v>173</v>
      </c>
      <c r="C174" s="14" t="s">
        <v>776</v>
      </c>
      <c r="D174" s="14" t="s">
        <v>776</v>
      </c>
      <c r="E174" s="14" t="s">
        <v>777</v>
      </c>
      <c r="F174" s="15">
        <v>70.773246763846984</v>
      </c>
      <c r="G174" s="14">
        <v>-1</v>
      </c>
      <c r="H174" s="14">
        <v>172</v>
      </c>
      <c r="I174" s="15">
        <v>70.539680999495573</v>
      </c>
      <c r="J174" s="14" t="s">
        <v>137</v>
      </c>
      <c r="K174" s="14">
        <v>0.23356576435141108</v>
      </c>
      <c r="L174" s="14">
        <v>0</v>
      </c>
      <c r="M174" s="14">
        <v>70.77</v>
      </c>
    </row>
    <row r="175" spans="1:13" ht="15.75" customHeight="1" x14ac:dyDescent="0.2">
      <c r="A175" s="14" t="s">
        <v>778</v>
      </c>
      <c r="B175" s="14">
        <v>174</v>
      </c>
      <c r="C175" s="14" t="s">
        <v>779</v>
      </c>
      <c r="D175" s="14" t="s">
        <v>780</v>
      </c>
      <c r="E175" s="14" t="s">
        <v>781</v>
      </c>
      <c r="F175" s="15">
        <v>71.127878496207998</v>
      </c>
      <c r="G175" s="14">
        <v>0</v>
      </c>
      <c r="H175" s="14">
        <v>174</v>
      </c>
      <c r="I175" s="15">
        <v>73.561268507340756</v>
      </c>
      <c r="J175" s="14" t="s">
        <v>137</v>
      </c>
      <c r="K175" s="14">
        <v>-2.433390011132758</v>
      </c>
      <c r="L175" s="14">
        <v>23</v>
      </c>
      <c r="M175" s="14">
        <v>71.13</v>
      </c>
    </row>
    <row r="176" spans="1:13" ht="15.75" customHeight="1" x14ac:dyDescent="0.2">
      <c r="A176" s="14" t="s">
        <v>782</v>
      </c>
      <c r="B176" s="14">
        <v>175</v>
      </c>
      <c r="C176" s="14" t="s">
        <v>784</v>
      </c>
      <c r="D176" s="14" t="s">
        <v>786</v>
      </c>
      <c r="E176" s="14" t="s">
        <v>786</v>
      </c>
      <c r="F176" s="15">
        <v>75.045337822006331</v>
      </c>
      <c r="G176" s="14">
        <v>0</v>
      </c>
      <c r="H176" s="14">
        <v>175</v>
      </c>
      <c r="I176" s="15">
        <v>73.963970295379184</v>
      </c>
      <c r="J176" s="14" t="s">
        <v>55</v>
      </c>
      <c r="K176" s="14">
        <v>1.0813675266271474</v>
      </c>
      <c r="L176" s="14">
        <v>66</v>
      </c>
      <c r="M176" s="14">
        <v>75.05</v>
      </c>
    </row>
    <row r="177" spans="1:13" ht="15.75" customHeight="1" x14ac:dyDescent="0.2">
      <c r="A177" s="14" t="s">
        <v>787</v>
      </c>
      <c r="B177" s="14">
        <v>176</v>
      </c>
      <c r="C177" s="14" t="s">
        <v>788</v>
      </c>
      <c r="D177" s="14" t="s">
        <v>789</v>
      </c>
      <c r="E177" s="14" t="s">
        <v>789</v>
      </c>
      <c r="F177" s="15">
        <v>78.29339008622226</v>
      </c>
      <c r="G177" s="14">
        <v>0</v>
      </c>
      <c r="H177" s="14">
        <v>176</v>
      </c>
      <c r="I177" s="15">
        <v>77.662066609123272</v>
      </c>
      <c r="J177" s="14" t="s">
        <v>55</v>
      </c>
      <c r="K177" s="14">
        <v>0.63132347709898795</v>
      </c>
      <c r="L177" s="14">
        <v>81.7</v>
      </c>
      <c r="M177" s="14">
        <v>76.5</v>
      </c>
    </row>
    <row r="178" spans="1:13" ht="15.75" customHeight="1" x14ac:dyDescent="0.2">
      <c r="A178" s="14" t="s">
        <v>790</v>
      </c>
      <c r="B178" s="14">
        <v>177</v>
      </c>
      <c r="C178" s="14" t="s">
        <v>791</v>
      </c>
      <c r="D178" s="14" t="s">
        <v>792</v>
      </c>
      <c r="E178" s="14" t="s">
        <v>793</v>
      </c>
      <c r="F178" s="15">
        <v>79.219413772255294</v>
      </c>
      <c r="G178" s="14">
        <v>0</v>
      </c>
      <c r="H178" s="14">
        <v>177</v>
      </c>
      <c r="I178" s="15">
        <v>81.489564511256674</v>
      </c>
      <c r="J178" s="14" t="s">
        <v>398</v>
      </c>
      <c r="K178" s="14">
        <v>-2.2701507390013802</v>
      </c>
      <c r="L178" s="14">
        <v>81.599999999999994</v>
      </c>
      <c r="M178" s="14">
        <v>77</v>
      </c>
    </row>
    <row r="179" spans="1:13" ht="15.75" customHeight="1" x14ac:dyDescent="0.2">
      <c r="A179" s="14" t="s">
        <v>794</v>
      </c>
      <c r="B179" s="14">
        <v>178</v>
      </c>
      <c r="C179" s="14" t="s">
        <v>795</v>
      </c>
      <c r="D179" s="14" t="s">
        <v>796</v>
      </c>
      <c r="E179" s="14" t="s">
        <v>797</v>
      </c>
      <c r="F179" s="15">
        <v>84.197483447748581</v>
      </c>
      <c r="G179" s="14">
        <v>0</v>
      </c>
      <c r="H179" s="14">
        <v>178</v>
      </c>
      <c r="I179" s="15">
        <v>84.187639856671765</v>
      </c>
      <c r="J179" s="14" t="s">
        <v>293</v>
      </c>
      <c r="K179" s="14">
        <v>9.8435910768159829E-3</v>
      </c>
      <c r="L179" s="14">
        <v>34.299999999999997</v>
      </c>
      <c r="M179" s="14">
        <v>84.2</v>
      </c>
    </row>
    <row r="180" spans="1:13" ht="15.75" customHeight="1" x14ac:dyDescent="0.2">
      <c r="A180" s="14" t="s">
        <v>800</v>
      </c>
      <c r="B180" s="14">
        <v>179</v>
      </c>
      <c r="C180" s="14" t="s">
        <v>801</v>
      </c>
      <c r="D180" s="14" t="s">
        <v>802</v>
      </c>
      <c r="E180" s="14" t="s">
        <v>802</v>
      </c>
      <c r="F180" s="15">
        <v>84.24453416919809</v>
      </c>
      <c r="G180" s="14">
        <v>0</v>
      </c>
      <c r="H180" s="14">
        <v>179</v>
      </c>
      <c r="I180" s="15">
        <v>84.241046066281172</v>
      </c>
      <c r="J180" s="14" t="s">
        <v>137</v>
      </c>
      <c r="K180" s="14">
        <v>3.4881029169184785E-3</v>
      </c>
      <c r="L180" s="14">
        <v>71.400000000000006</v>
      </c>
      <c r="M180" s="14">
        <v>84.24</v>
      </c>
    </row>
    <row r="181" spans="1:13" ht="15.75" customHeight="1" x14ac:dyDescent="0.2">
      <c r="A181" s="14" t="s">
        <v>805</v>
      </c>
      <c r="B181" s="14">
        <v>180</v>
      </c>
      <c r="C181" s="14" t="s">
        <v>806</v>
      </c>
      <c r="D181" s="14" t="s">
        <v>807</v>
      </c>
      <c r="E181" s="14" t="s">
        <v>808</v>
      </c>
      <c r="F181" s="15">
        <v>88.865106618775272</v>
      </c>
      <c r="G181" s="14">
        <v>0</v>
      </c>
      <c r="H181" s="14">
        <v>180</v>
      </c>
      <c r="I181" s="15">
        <v>84.977563570294478</v>
      </c>
      <c r="J181" s="14" t="s">
        <v>55</v>
      </c>
      <c r="K181" s="14">
        <v>3.8875430484807936</v>
      </c>
      <c r="L181" s="14">
        <v>51.9</v>
      </c>
      <c r="M181" s="14">
        <v>88.87</v>
      </c>
    </row>
    <row r="182" spans="1:13" ht="15.75" customHeight="1" x14ac:dyDescent="0.2"/>
    <row r="183" spans="1:13" ht="15.75" customHeight="1" x14ac:dyDescent="0.2"/>
    <row r="184" spans="1:13" ht="15.75" customHeight="1" x14ac:dyDescent="0.2"/>
    <row r="185" spans="1:13" ht="15.75" customHeight="1" x14ac:dyDescent="0.2"/>
    <row r="186" spans="1:13" ht="15.75" customHeight="1" x14ac:dyDescent="0.2"/>
    <row r="187" spans="1:13" ht="15.75" customHeight="1" x14ac:dyDescent="0.2"/>
    <row r="188" spans="1:13" ht="15.75" customHeight="1" x14ac:dyDescent="0.2"/>
    <row r="189" spans="1:13" ht="15.75" customHeight="1" x14ac:dyDescent="0.2"/>
    <row r="190" spans="1:13" ht="15.75" customHeight="1" x14ac:dyDescent="0.2"/>
    <row r="191" spans="1:13" ht="15.75" customHeight="1" x14ac:dyDescent="0.2"/>
    <row r="192" spans="1:1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M181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selection activeCell="F6" sqref="F6"/>
    </sheetView>
  </sheetViews>
  <sheetFormatPr baseColWidth="10" defaultColWidth="14.33203125" defaultRowHeight="15" customHeight="1" x14ac:dyDescent="0.2"/>
  <cols>
    <col min="1" max="2" width="10.6640625" customWidth="1"/>
    <col min="3" max="3" width="24.1640625" customWidth="1"/>
    <col min="4" max="4" width="33.33203125" customWidth="1"/>
    <col min="5" max="5" width="22.5" customWidth="1"/>
    <col min="6" max="26" width="10.6640625" customWidth="1"/>
  </cols>
  <sheetData>
    <row r="1" spans="1:13" x14ac:dyDescent="0.2">
      <c r="A1" s="14" t="s">
        <v>0</v>
      </c>
      <c r="B1" s="14" t="s">
        <v>877</v>
      </c>
      <c r="C1" s="14" t="s">
        <v>2</v>
      </c>
      <c r="D1" s="14" t="s">
        <v>3</v>
      </c>
      <c r="E1" s="14" t="s">
        <v>4</v>
      </c>
      <c r="F1" s="14" t="s">
        <v>189</v>
      </c>
      <c r="G1" s="14" t="s">
        <v>8</v>
      </c>
      <c r="H1" s="14" t="s">
        <v>878</v>
      </c>
      <c r="I1" s="14" t="s">
        <v>879</v>
      </c>
      <c r="J1" s="14" t="s">
        <v>11</v>
      </c>
      <c r="K1" s="14" t="s">
        <v>880</v>
      </c>
      <c r="L1" s="14" t="s">
        <v>191</v>
      </c>
      <c r="M1" s="14" t="s">
        <v>883</v>
      </c>
    </row>
    <row r="2" spans="1:13" x14ac:dyDescent="0.2">
      <c r="A2" s="14" t="s">
        <v>12</v>
      </c>
      <c r="B2" s="14">
        <v>1</v>
      </c>
      <c r="C2" s="14" t="s">
        <v>13</v>
      </c>
      <c r="D2" s="14" t="s">
        <v>14</v>
      </c>
      <c r="E2" s="14" t="s">
        <v>15</v>
      </c>
      <c r="F2" s="14">
        <v>7.6</v>
      </c>
      <c r="G2" s="14">
        <v>2</v>
      </c>
      <c r="H2" s="14">
        <v>3</v>
      </c>
      <c r="I2" s="14">
        <v>8.7899999999999991</v>
      </c>
      <c r="J2" s="14" t="s">
        <v>18</v>
      </c>
      <c r="K2" s="14">
        <f t="shared" ref="K2:K181" si="0">F2-I2</f>
        <v>-1.1899999999999995</v>
      </c>
      <c r="L2" s="14">
        <v>0</v>
      </c>
      <c r="M2" s="14">
        <v>7.6</v>
      </c>
    </row>
    <row r="3" spans="1:13" x14ac:dyDescent="0.2">
      <c r="A3" s="14" t="s">
        <v>25</v>
      </c>
      <c r="B3" s="14">
        <v>2</v>
      </c>
      <c r="C3" s="14" t="s">
        <v>26</v>
      </c>
      <c r="D3" s="14" t="s">
        <v>27</v>
      </c>
      <c r="E3" s="14" t="s">
        <v>28</v>
      </c>
      <c r="F3" s="59">
        <v>8.27</v>
      </c>
      <c r="G3" s="14">
        <v>6</v>
      </c>
      <c r="H3" s="14">
        <v>8</v>
      </c>
      <c r="I3" s="14">
        <v>12.33</v>
      </c>
      <c r="J3" s="14" t="s">
        <v>18</v>
      </c>
      <c r="K3" s="14">
        <f t="shared" si="0"/>
        <v>-4.0600000000000005</v>
      </c>
      <c r="L3" s="59">
        <v>10.99</v>
      </c>
      <c r="M3" s="59">
        <v>7.59</v>
      </c>
    </row>
    <row r="4" spans="1:13" x14ac:dyDescent="0.2">
      <c r="A4" s="14" t="s">
        <v>19</v>
      </c>
      <c r="B4" s="14">
        <v>3</v>
      </c>
      <c r="C4" s="14" t="s">
        <v>20</v>
      </c>
      <c r="D4" s="14" t="s">
        <v>21</v>
      </c>
      <c r="E4" s="14" t="s">
        <v>22</v>
      </c>
      <c r="F4" s="14">
        <v>8.92</v>
      </c>
      <c r="G4" s="14">
        <v>-2</v>
      </c>
      <c r="H4" s="14">
        <v>1</v>
      </c>
      <c r="I4" s="14">
        <v>8.59</v>
      </c>
      <c r="J4" s="14" t="s">
        <v>18</v>
      </c>
      <c r="K4" s="14">
        <f t="shared" si="0"/>
        <v>0.33000000000000007</v>
      </c>
      <c r="L4" s="14">
        <v>0</v>
      </c>
      <c r="M4" s="14">
        <v>8.92</v>
      </c>
    </row>
    <row r="5" spans="1:13" x14ac:dyDescent="0.2">
      <c r="A5" s="14" t="s">
        <v>37</v>
      </c>
      <c r="B5" s="14">
        <v>4</v>
      </c>
      <c r="C5" s="14" t="s">
        <v>38</v>
      </c>
      <c r="D5" s="14" t="s">
        <v>39</v>
      </c>
      <c r="E5" s="14" t="s">
        <v>40</v>
      </c>
      <c r="F5" s="14">
        <v>10.36</v>
      </c>
      <c r="G5" s="14">
        <v>0</v>
      </c>
      <c r="H5" s="14">
        <v>4</v>
      </c>
      <c r="I5" s="14">
        <v>8.89</v>
      </c>
      <c r="J5" s="14" t="s">
        <v>18</v>
      </c>
      <c r="K5" s="14">
        <f t="shared" si="0"/>
        <v>1.4699999999999989</v>
      </c>
      <c r="L5" s="14">
        <v>0</v>
      </c>
      <c r="M5" s="14">
        <v>10.36</v>
      </c>
    </row>
    <row r="6" spans="1:13" x14ac:dyDescent="0.2">
      <c r="A6" s="14" t="s">
        <v>31</v>
      </c>
      <c r="B6" s="14">
        <v>5</v>
      </c>
      <c r="C6" s="14" t="s">
        <v>32</v>
      </c>
      <c r="D6" s="14" t="s">
        <v>33</v>
      </c>
      <c r="E6" s="14" t="s">
        <v>34</v>
      </c>
      <c r="F6" s="59">
        <v>11.28</v>
      </c>
      <c r="G6" s="14">
        <v>-3</v>
      </c>
      <c r="H6" s="14">
        <v>2</v>
      </c>
      <c r="I6" s="14">
        <v>8.76</v>
      </c>
      <c r="J6" s="14" t="s">
        <v>18</v>
      </c>
      <c r="K6" s="14">
        <f t="shared" si="0"/>
        <v>2.5199999999999996</v>
      </c>
      <c r="L6" s="59">
        <v>17.920000000000002</v>
      </c>
      <c r="M6" s="59">
        <v>9.6300000000000008</v>
      </c>
    </row>
    <row r="7" spans="1:13" x14ac:dyDescent="0.2">
      <c r="A7" s="14" t="s">
        <v>68</v>
      </c>
      <c r="B7" s="14">
        <v>6</v>
      </c>
      <c r="C7" s="14" t="s">
        <v>69</v>
      </c>
      <c r="D7" s="14" t="s">
        <v>69</v>
      </c>
      <c r="E7" s="14" t="s">
        <v>69</v>
      </c>
      <c r="F7" s="14">
        <v>11.93</v>
      </c>
      <c r="G7" s="14">
        <v>0</v>
      </c>
      <c r="H7" s="14">
        <v>6</v>
      </c>
      <c r="I7" s="14">
        <v>11.1</v>
      </c>
      <c r="J7" s="14" t="s">
        <v>61</v>
      </c>
      <c r="K7" s="14">
        <f t="shared" si="0"/>
        <v>0.83000000000000007</v>
      </c>
      <c r="L7" s="14">
        <v>0</v>
      </c>
      <c r="M7" s="14">
        <v>11.93</v>
      </c>
    </row>
    <row r="8" spans="1:13" x14ac:dyDescent="0.2">
      <c r="A8" s="14" t="s">
        <v>43</v>
      </c>
      <c r="B8" s="14">
        <v>7</v>
      </c>
      <c r="C8" s="14" t="s">
        <v>44</v>
      </c>
      <c r="D8" s="14" t="s">
        <v>45</v>
      </c>
      <c r="E8" s="14" t="s">
        <v>46</v>
      </c>
      <c r="F8" s="14">
        <v>12.13</v>
      </c>
      <c r="G8" s="14">
        <v>0</v>
      </c>
      <c r="H8" s="14">
        <v>7</v>
      </c>
      <c r="I8" s="14">
        <v>11.76</v>
      </c>
      <c r="J8" s="14" t="s">
        <v>18</v>
      </c>
      <c r="K8" s="14">
        <f t="shared" si="0"/>
        <v>0.37000000000000099</v>
      </c>
      <c r="L8" s="14">
        <v>0</v>
      </c>
      <c r="M8" s="14">
        <v>12.13</v>
      </c>
    </row>
    <row r="9" spans="1:13" x14ac:dyDescent="0.2">
      <c r="A9" s="14" t="s">
        <v>56</v>
      </c>
      <c r="B9" s="14">
        <v>8</v>
      </c>
      <c r="C9" s="14" t="s">
        <v>57</v>
      </c>
      <c r="D9" s="14" t="s">
        <v>58</v>
      </c>
      <c r="E9" s="14" t="s">
        <v>58</v>
      </c>
      <c r="F9" s="14">
        <v>12.73</v>
      </c>
      <c r="G9" s="14">
        <v>2</v>
      </c>
      <c r="H9" s="14">
        <v>10</v>
      </c>
      <c r="I9" s="14">
        <v>12.45</v>
      </c>
      <c r="J9" s="14" t="s">
        <v>61</v>
      </c>
      <c r="K9" s="14">
        <f t="shared" si="0"/>
        <v>0.28000000000000114</v>
      </c>
      <c r="L9" s="14">
        <v>0</v>
      </c>
      <c r="M9" s="14">
        <v>12.73</v>
      </c>
    </row>
    <row r="10" spans="1:13" x14ac:dyDescent="0.2">
      <c r="A10" s="14" t="s">
        <v>62</v>
      </c>
      <c r="B10" s="14">
        <v>9</v>
      </c>
      <c r="C10" s="14" t="s">
        <v>63</v>
      </c>
      <c r="D10" s="14" t="s">
        <v>64</v>
      </c>
      <c r="E10" s="14" t="s">
        <v>65</v>
      </c>
      <c r="F10" s="14">
        <v>12.75</v>
      </c>
      <c r="G10" s="14">
        <v>4</v>
      </c>
      <c r="H10" s="14">
        <v>13</v>
      </c>
      <c r="I10" s="14">
        <v>14.18</v>
      </c>
      <c r="J10" s="14" t="s">
        <v>18</v>
      </c>
      <c r="K10" s="14">
        <f t="shared" si="0"/>
        <v>-1.4299999999999997</v>
      </c>
      <c r="L10" s="14">
        <v>13.86</v>
      </c>
      <c r="M10" s="14">
        <v>12.47</v>
      </c>
    </row>
    <row r="11" spans="1:13" x14ac:dyDescent="0.2">
      <c r="A11" s="14" t="s">
        <v>87</v>
      </c>
      <c r="B11" s="14">
        <v>10</v>
      </c>
      <c r="C11" s="14" t="s">
        <v>88</v>
      </c>
      <c r="D11" s="14" t="s">
        <v>89</v>
      </c>
      <c r="E11" s="14" t="s">
        <v>90</v>
      </c>
      <c r="F11" s="14">
        <v>13.03</v>
      </c>
      <c r="G11" s="14">
        <v>9</v>
      </c>
      <c r="H11" s="14">
        <v>19</v>
      </c>
      <c r="I11" s="14">
        <v>15.3</v>
      </c>
      <c r="J11" s="14" t="s">
        <v>18</v>
      </c>
      <c r="K11" s="14">
        <f t="shared" si="0"/>
        <v>-2.2700000000000014</v>
      </c>
      <c r="L11" s="14">
        <v>0</v>
      </c>
      <c r="M11" s="14">
        <v>13.03</v>
      </c>
    </row>
    <row r="12" spans="1:13" x14ac:dyDescent="0.2">
      <c r="A12" s="14" t="s">
        <v>99</v>
      </c>
      <c r="B12" s="14">
        <v>11</v>
      </c>
      <c r="C12" s="14" t="s">
        <v>100</v>
      </c>
      <c r="D12" s="14" t="s">
        <v>101</v>
      </c>
      <c r="E12" s="14" t="s">
        <v>101</v>
      </c>
      <c r="F12" s="14">
        <v>13.47</v>
      </c>
      <c r="G12" s="14">
        <v>0</v>
      </c>
      <c r="H12" s="14">
        <v>11</v>
      </c>
      <c r="I12" s="14">
        <v>13.18</v>
      </c>
      <c r="J12" s="14" t="s">
        <v>18</v>
      </c>
      <c r="K12" s="14">
        <f t="shared" si="0"/>
        <v>0.29000000000000092</v>
      </c>
      <c r="L12" s="14">
        <v>0</v>
      </c>
      <c r="M12" s="14">
        <v>13.47</v>
      </c>
    </row>
    <row r="13" spans="1:13" x14ac:dyDescent="0.2">
      <c r="A13" s="14" t="s">
        <v>72</v>
      </c>
      <c r="B13" s="14">
        <v>12</v>
      </c>
      <c r="C13" s="14" t="s">
        <v>73</v>
      </c>
      <c r="D13" s="14" t="s">
        <v>74</v>
      </c>
      <c r="E13" s="14" t="s">
        <v>74</v>
      </c>
      <c r="F13" s="14">
        <v>13.55</v>
      </c>
      <c r="G13" s="14">
        <v>2</v>
      </c>
      <c r="H13" s="14">
        <v>14</v>
      </c>
      <c r="I13" s="14">
        <v>14.31</v>
      </c>
      <c r="J13" s="14" t="s">
        <v>18</v>
      </c>
      <c r="K13" s="14">
        <f t="shared" si="0"/>
        <v>-0.75999999999999979</v>
      </c>
      <c r="L13" s="14">
        <v>0</v>
      </c>
      <c r="M13" s="14">
        <v>13.55</v>
      </c>
    </row>
    <row r="14" spans="1:13" x14ac:dyDescent="0.2">
      <c r="A14" s="14" t="s">
        <v>49</v>
      </c>
      <c r="B14" s="14">
        <v>13</v>
      </c>
      <c r="C14" s="14" t="s">
        <v>50</v>
      </c>
      <c r="D14" s="14" t="s">
        <v>51</v>
      </c>
      <c r="E14" s="14" t="s">
        <v>52</v>
      </c>
      <c r="F14" s="14">
        <v>13.98</v>
      </c>
      <c r="G14" s="14">
        <v>-8</v>
      </c>
      <c r="H14" s="14">
        <v>5</v>
      </c>
      <c r="I14" s="14">
        <v>10.01</v>
      </c>
      <c r="J14" s="14" t="s">
        <v>55</v>
      </c>
      <c r="K14" s="14">
        <f t="shared" si="0"/>
        <v>3.9700000000000006</v>
      </c>
      <c r="L14" s="14">
        <v>0</v>
      </c>
      <c r="M14" s="14">
        <v>13.98</v>
      </c>
    </row>
    <row r="15" spans="1:13" x14ac:dyDescent="0.2">
      <c r="A15" s="14" t="s">
        <v>93</v>
      </c>
      <c r="B15" s="14">
        <v>14</v>
      </c>
      <c r="C15" s="14" t="s">
        <v>94</v>
      </c>
      <c r="D15" s="14" t="s">
        <v>95</v>
      </c>
      <c r="E15" s="14" t="s">
        <v>96</v>
      </c>
      <c r="F15" s="14">
        <v>14.08</v>
      </c>
      <c r="G15" s="14">
        <v>-5</v>
      </c>
      <c r="H15" s="14">
        <v>9</v>
      </c>
      <c r="I15" s="14">
        <v>12.4</v>
      </c>
      <c r="J15" s="14" t="s">
        <v>18</v>
      </c>
      <c r="K15" s="14">
        <f t="shared" si="0"/>
        <v>1.6799999999999997</v>
      </c>
      <c r="L15" s="14">
        <v>0</v>
      </c>
      <c r="M15" s="14">
        <v>14.08</v>
      </c>
    </row>
    <row r="16" spans="1:13" x14ac:dyDescent="0.2">
      <c r="A16" s="14" t="s">
        <v>104</v>
      </c>
      <c r="B16" s="14">
        <v>15</v>
      </c>
      <c r="C16" s="14" t="s">
        <v>105</v>
      </c>
      <c r="D16" s="14" t="s">
        <v>105</v>
      </c>
      <c r="E16" s="14" t="s">
        <v>106</v>
      </c>
      <c r="F16" s="14">
        <v>14.72</v>
      </c>
      <c r="G16" s="14">
        <v>0</v>
      </c>
      <c r="H16" s="14">
        <v>15</v>
      </c>
      <c r="I16" s="14">
        <v>14.43</v>
      </c>
      <c r="J16" s="14" t="s">
        <v>18</v>
      </c>
      <c r="K16" s="14">
        <f t="shared" si="0"/>
        <v>0.29000000000000092</v>
      </c>
      <c r="L16" s="14">
        <v>0</v>
      </c>
      <c r="M16" s="14">
        <v>14.72</v>
      </c>
    </row>
    <row r="17" spans="1:13" x14ac:dyDescent="0.2">
      <c r="A17" s="14" t="s">
        <v>81</v>
      </c>
      <c r="B17" s="14">
        <v>16</v>
      </c>
      <c r="C17" s="14" t="s">
        <v>82</v>
      </c>
      <c r="D17" s="14" t="s">
        <v>83</v>
      </c>
      <c r="E17" s="14" t="s">
        <v>84</v>
      </c>
      <c r="F17" s="14">
        <v>14.97</v>
      </c>
      <c r="G17" s="14">
        <v>0</v>
      </c>
      <c r="H17" s="14">
        <v>16</v>
      </c>
      <c r="I17" s="14">
        <v>14.8</v>
      </c>
      <c r="J17" s="14" t="s">
        <v>18</v>
      </c>
      <c r="K17" s="14">
        <f t="shared" si="0"/>
        <v>0.16999999999999993</v>
      </c>
      <c r="L17" s="14">
        <v>29.44</v>
      </c>
      <c r="M17" s="14">
        <v>11.35</v>
      </c>
    </row>
    <row r="18" spans="1:13" x14ac:dyDescent="0.2">
      <c r="A18" s="14" t="s">
        <v>193</v>
      </c>
      <c r="B18" s="14">
        <v>17</v>
      </c>
      <c r="C18" s="14" t="s">
        <v>194</v>
      </c>
      <c r="D18" s="14" t="s">
        <v>195</v>
      </c>
      <c r="E18" s="14" t="s">
        <v>196</v>
      </c>
      <c r="F18" s="14">
        <v>15.51</v>
      </c>
      <c r="G18" s="14">
        <v>-5</v>
      </c>
      <c r="H18" s="14">
        <v>12</v>
      </c>
      <c r="I18" s="14">
        <v>13.26</v>
      </c>
      <c r="J18" s="14" t="s">
        <v>18</v>
      </c>
      <c r="K18" s="14">
        <f t="shared" si="0"/>
        <v>2.25</v>
      </c>
      <c r="L18" s="14">
        <v>0</v>
      </c>
      <c r="M18" s="14">
        <v>15.51</v>
      </c>
    </row>
    <row r="19" spans="1:13" x14ac:dyDescent="0.2">
      <c r="A19" s="14" t="s">
        <v>77</v>
      </c>
      <c r="B19" s="14">
        <v>18</v>
      </c>
      <c r="C19" s="14" t="s">
        <v>78</v>
      </c>
      <c r="D19" s="14" t="s">
        <v>78</v>
      </c>
      <c r="E19" s="14" t="s">
        <v>78</v>
      </c>
      <c r="F19" s="14">
        <v>15.77</v>
      </c>
      <c r="G19" s="14">
        <v>5</v>
      </c>
      <c r="H19" s="14">
        <v>23</v>
      </c>
      <c r="I19" s="14">
        <v>17.27</v>
      </c>
      <c r="J19" s="14" t="s">
        <v>18</v>
      </c>
      <c r="K19" s="14">
        <f t="shared" si="0"/>
        <v>-1.5</v>
      </c>
      <c r="L19" s="14">
        <v>0</v>
      </c>
      <c r="M19" s="14">
        <v>15.77</v>
      </c>
    </row>
    <row r="20" spans="1:13" x14ac:dyDescent="0.2">
      <c r="A20" s="14" t="s">
        <v>123</v>
      </c>
      <c r="B20" s="14">
        <v>19</v>
      </c>
      <c r="C20" s="14" t="s">
        <v>124</v>
      </c>
      <c r="D20" s="14" t="s">
        <v>125</v>
      </c>
      <c r="E20" s="14" t="s">
        <v>125</v>
      </c>
      <c r="F20" s="14">
        <v>16.02</v>
      </c>
      <c r="G20" s="14">
        <v>6</v>
      </c>
      <c r="H20" s="14">
        <v>25</v>
      </c>
      <c r="I20" s="14">
        <v>17.84</v>
      </c>
      <c r="J20" s="14" t="s">
        <v>55</v>
      </c>
      <c r="K20" s="14">
        <f t="shared" si="0"/>
        <v>-1.8200000000000003</v>
      </c>
      <c r="L20" s="14">
        <v>0</v>
      </c>
      <c r="M20" s="14">
        <v>16.02</v>
      </c>
    </row>
    <row r="21" spans="1:13" ht="15.75" customHeight="1" x14ac:dyDescent="0.2">
      <c r="A21" s="14" t="s">
        <v>118</v>
      </c>
      <c r="B21" s="14">
        <v>20</v>
      </c>
      <c r="C21" s="14" t="s">
        <v>119</v>
      </c>
      <c r="D21" s="14" t="s">
        <v>120</v>
      </c>
      <c r="E21" s="14" t="s">
        <v>119</v>
      </c>
      <c r="F21" s="14">
        <v>16.07</v>
      </c>
      <c r="G21" s="14">
        <v>2</v>
      </c>
      <c r="H21" s="14">
        <v>22</v>
      </c>
      <c r="I21" s="14">
        <v>16.7</v>
      </c>
      <c r="J21" s="14" t="s">
        <v>61</v>
      </c>
      <c r="K21" s="14">
        <f t="shared" si="0"/>
        <v>-0.62999999999999901</v>
      </c>
      <c r="L21" s="14">
        <v>0</v>
      </c>
      <c r="M21" s="14">
        <v>16.07</v>
      </c>
    </row>
    <row r="22" spans="1:13" ht="15.75" customHeight="1" x14ac:dyDescent="0.2">
      <c r="A22" s="14" t="s">
        <v>128</v>
      </c>
      <c r="B22" s="14">
        <v>21</v>
      </c>
      <c r="C22" s="14" t="s">
        <v>129</v>
      </c>
      <c r="D22" s="14" t="s">
        <v>129</v>
      </c>
      <c r="E22" s="14" t="s">
        <v>129</v>
      </c>
      <c r="F22" s="14">
        <v>16.41</v>
      </c>
      <c r="G22" s="14">
        <v>8</v>
      </c>
      <c r="H22" s="14">
        <v>29</v>
      </c>
      <c r="I22" s="14">
        <v>18.8</v>
      </c>
      <c r="J22" s="14" t="s">
        <v>55</v>
      </c>
      <c r="K22" s="14">
        <f t="shared" si="0"/>
        <v>-2.3900000000000006</v>
      </c>
      <c r="L22" s="14">
        <v>0</v>
      </c>
      <c r="M22" s="14">
        <v>16.41</v>
      </c>
    </row>
    <row r="23" spans="1:13" ht="15.75" customHeight="1" x14ac:dyDescent="0.2">
      <c r="A23" s="14" t="s">
        <v>109</v>
      </c>
      <c r="B23" s="14">
        <v>22</v>
      </c>
      <c r="C23" s="14" t="s">
        <v>110</v>
      </c>
      <c r="D23" s="14" t="s">
        <v>110</v>
      </c>
      <c r="E23" s="14" t="s">
        <v>111</v>
      </c>
      <c r="F23" s="14">
        <v>16.53</v>
      </c>
      <c r="G23" s="14">
        <v>-4</v>
      </c>
      <c r="H23" s="14">
        <v>18</v>
      </c>
      <c r="I23" s="14">
        <v>15.26</v>
      </c>
      <c r="J23" s="14" t="s">
        <v>61</v>
      </c>
      <c r="K23" s="14">
        <f t="shared" si="0"/>
        <v>1.2700000000000014</v>
      </c>
      <c r="L23" s="14">
        <v>0</v>
      </c>
      <c r="M23" s="14">
        <v>16.53</v>
      </c>
    </row>
    <row r="24" spans="1:13" ht="15.75" customHeight="1" x14ac:dyDescent="0.2">
      <c r="A24" s="14" t="s">
        <v>201</v>
      </c>
      <c r="B24" s="14">
        <v>23</v>
      </c>
      <c r="C24" s="14" t="s">
        <v>202</v>
      </c>
      <c r="D24" s="14" t="s">
        <v>203</v>
      </c>
      <c r="E24" s="14" t="s">
        <v>204</v>
      </c>
      <c r="F24" s="14">
        <v>16.91</v>
      </c>
      <c r="G24" s="14">
        <v>-2</v>
      </c>
      <c r="H24" s="14">
        <v>21</v>
      </c>
      <c r="I24" s="14">
        <v>16.66</v>
      </c>
      <c r="J24" s="14" t="s">
        <v>18</v>
      </c>
      <c r="K24" s="14">
        <f t="shared" si="0"/>
        <v>0.25</v>
      </c>
      <c r="L24" s="14">
        <v>0</v>
      </c>
      <c r="M24" s="14">
        <v>16.91</v>
      </c>
    </row>
    <row r="25" spans="1:13" ht="15.75" customHeight="1" x14ac:dyDescent="0.2">
      <c r="A25" s="14" t="s">
        <v>132</v>
      </c>
      <c r="B25" s="14">
        <v>24</v>
      </c>
      <c r="C25" s="14" t="s">
        <v>133</v>
      </c>
      <c r="D25" s="14" t="s">
        <v>134</v>
      </c>
      <c r="E25" s="14" t="s">
        <v>134</v>
      </c>
      <c r="F25" s="14">
        <v>17.079999999999998</v>
      </c>
      <c r="G25" s="14">
        <v>-7</v>
      </c>
      <c r="H25" s="14">
        <v>17</v>
      </c>
      <c r="I25" s="14">
        <v>15.15</v>
      </c>
      <c r="J25" s="14" t="s">
        <v>137</v>
      </c>
      <c r="K25" s="14">
        <f t="shared" si="0"/>
        <v>1.9299999999999979</v>
      </c>
      <c r="L25" s="14">
        <v>0</v>
      </c>
      <c r="M25" s="14">
        <v>17.079999999999998</v>
      </c>
    </row>
    <row r="26" spans="1:13" ht="15.75" customHeight="1" x14ac:dyDescent="0.2">
      <c r="A26" s="14" t="s">
        <v>114</v>
      </c>
      <c r="B26" s="14">
        <v>25</v>
      </c>
      <c r="C26" s="14" t="s">
        <v>930</v>
      </c>
      <c r="D26" s="14" t="s">
        <v>115</v>
      </c>
      <c r="E26" s="14" t="s">
        <v>115</v>
      </c>
      <c r="F26" s="14">
        <v>17.43</v>
      </c>
      <c r="G26" s="14">
        <v>-5</v>
      </c>
      <c r="H26" s="14">
        <v>20</v>
      </c>
      <c r="I26" s="14">
        <v>15.88</v>
      </c>
      <c r="J26" s="14" t="s">
        <v>61</v>
      </c>
      <c r="K26" s="14">
        <f t="shared" si="0"/>
        <v>1.5499999999999989</v>
      </c>
      <c r="L26" s="14">
        <v>6.93</v>
      </c>
      <c r="M26" s="14">
        <v>17.43</v>
      </c>
    </row>
    <row r="27" spans="1:13" ht="15.75" customHeight="1" x14ac:dyDescent="0.2">
      <c r="A27" s="14" t="s">
        <v>154</v>
      </c>
      <c r="B27" s="14">
        <v>26</v>
      </c>
      <c r="C27" s="14" t="s">
        <v>155</v>
      </c>
      <c r="D27" s="14" t="s">
        <v>155</v>
      </c>
      <c r="E27" s="14" t="s">
        <v>155</v>
      </c>
      <c r="F27" s="14">
        <v>17.95</v>
      </c>
      <c r="G27" s="14">
        <v>0</v>
      </c>
      <c r="H27" s="14">
        <v>26</v>
      </c>
      <c r="I27" s="14">
        <v>17.95</v>
      </c>
      <c r="J27" s="14" t="s">
        <v>137</v>
      </c>
      <c r="K27" s="14">
        <f t="shared" si="0"/>
        <v>0</v>
      </c>
      <c r="L27" s="14">
        <v>0</v>
      </c>
      <c r="M27" s="14">
        <v>17.95</v>
      </c>
    </row>
    <row r="28" spans="1:13" ht="15.75" customHeight="1" x14ac:dyDescent="0.2">
      <c r="A28" s="14" t="s">
        <v>144</v>
      </c>
      <c r="B28" s="14">
        <v>27</v>
      </c>
      <c r="C28" s="14" t="s">
        <v>145</v>
      </c>
      <c r="D28" s="14" t="s">
        <v>146</v>
      </c>
      <c r="E28" s="14" t="s">
        <v>147</v>
      </c>
      <c r="F28" s="14">
        <v>18.02</v>
      </c>
      <c r="G28" s="14">
        <v>5</v>
      </c>
      <c r="H28" s="14">
        <v>32</v>
      </c>
      <c r="I28" s="14">
        <v>19.82</v>
      </c>
      <c r="J28" s="14" t="s">
        <v>137</v>
      </c>
      <c r="K28" s="14">
        <f t="shared" si="0"/>
        <v>-1.8000000000000007</v>
      </c>
      <c r="L28" s="14">
        <v>0</v>
      </c>
      <c r="M28" s="14">
        <v>18.02</v>
      </c>
    </row>
    <row r="29" spans="1:13" ht="15.75" customHeight="1" x14ac:dyDescent="0.2">
      <c r="A29" s="14" t="s">
        <v>138</v>
      </c>
      <c r="B29" s="14">
        <v>28</v>
      </c>
      <c r="C29" s="14" t="s">
        <v>139</v>
      </c>
      <c r="D29" s="14" t="s">
        <v>140</v>
      </c>
      <c r="E29" s="14" t="s">
        <v>141</v>
      </c>
      <c r="F29" s="14">
        <v>18.62</v>
      </c>
      <c r="G29" s="14">
        <v>-4</v>
      </c>
      <c r="H29" s="14">
        <v>24</v>
      </c>
      <c r="I29" s="14">
        <v>17.38</v>
      </c>
      <c r="J29" s="14" t="s">
        <v>18</v>
      </c>
      <c r="K29" s="14">
        <f t="shared" si="0"/>
        <v>1.240000000000002</v>
      </c>
      <c r="L29" s="14">
        <v>0</v>
      </c>
      <c r="M29" s="14">
        <v>18.62</v>
      </c>
    </row>
    <row r="30" spans="1:13" ht="15.75" customHeight="1" x14ac:dyDescent="0.2">
      <c r="A30" s="14" t="s">
        <v>164</v>
      </c>
      <c r="B30" s="14">
        <v>29</v>
      </c>
      <c r="C30" s="14" t="s">
        <v>165</v>
      </c>
      <c r="D30" s="14" t="s">
        <v>166</v>
      </c>
      <c r="E30" s="14" t="s">
        <v>167</v>
      </c>
      <c r="F30" s="14">
        <v>18.690000000000001</v>
      </c>
      <c r="G30" s="14">
        <v>5</v>
      </c>
      <c r="H30" s="14">
        <v>34</v>
      </c>
      <c r="I30" s="14">
        <v>19.920000000000002</v>
      </c>
      <c r="J30" s="14" t="s">
        <v>18</v>
      </c>
      <c r="K30" s="14">
        <f t="shared" si="0"/>
        <v>-1.2300000000000004</v>
      </c>
      <c r="L30" s="14">
        <v>23.98</v>
      </c>
      <c r="M30" s="14">
        <v>17.36</v>
      </c>
    </row>
    <row r="31" spans="1:13" ht="15.75" customHeight="1" x14ac:dyDescent="0.2">
      <c r="A31" s="14" t="s">
        <v>158</v>
      </c>
      <c r="B31" s="14">
        <v>30</v>
      </c>
      <c r="C31" s="14" t="s">
        <v>159</v>
      </c>
      <c r="D31" s="14" t="s">
        <v>160</v>
      </c>
      <c r="E31" s="14" t="s">
        <v>161</v>
      </c>
      <c r="F31" s="14">
        <v>19.79</v>
      </c>
      <c r="G31" s="14">
        <v>-3</v>
      </c>
      <c r="H31" s="14">
        <v>27</v>
      </c>
      <c r="I31" s="14">
        <v>18.260000000000002</v>
      </c>
      <c r="J31" s="14" t="s">
        <v>18</v>
      </c>
      <c r="K31" s="14">
        <f t="shared" si="0"/>
        <v>1.5299999999999976</v>
      </c>
      <c r="L31" s="14">
        <v>0</v>
      </c>
      <c r="M31" s="14">
        <v>19.79</v>
      </c>
    </row>
    <row r="32" spans="1:13" ht="15.75" customHeight="1" x14ac:dyDescent="0.2">
      <c r="A32" s="14" t="s">
        <v>176</v>
      </c>
      <c r="B32" s="14">
        <v>31</v>
      </c>
      <c r="C32" s="14" t="s">
        <v>177</v>
      </c>
      <c r="D32" s="14" t="s">
        <v>178</v>
      </c>
      <c r="E32" s="14" t="s">
        <v>179</v>
      </c>
      <c r="F32" s="14">
        <v>20.12</v>
      </c>
      <c r="G32" s="14">
        <v>8</v>
      </c>
      <c r="H32" s="14">
        <v>39</v>
      </c>
      <c r="I32" s="14">
        <v>21.92</v>
      </c>
      <c r="J32" s="14" t="s">
        <v>137</v>
      </c>
      <c r="K32" s="14">
        <f t="shared" si="0"/>
        <v>-1.8000000000000007</v>
      </c>
      <c r="L32" s="14">
        <v>0</v>
      </c>
      <c r="M32" s="14">
        <v>20.12</v>
      </c>
    </row>
    <row r="33" spans="1:13" ht="15.75" customHeight="1" x14ac:dyDescent="0.2">
      <c r="A33" s="14" t="s">
        <v>150</v>
      </c>
      <c r="B33" s="14">
        <v>32</v>
      </c>
      <c r="C33" s="14" t="s">
        <v>151</v>
      </c>
      <c r="D33" s="14" t="s">
        <v>151</v>
      </c>
      <c r="E33" s="14" t="s">
        <v>151</v>
      </c>
      <c r="F33" s="14">
        <v>20.309999999999999</v>
      </c>
      <c r="G33" s="14">
        <v>-4</v>
      </c>
      <c r="H33" s="14">
        <v>28</v>
      </c>
      <c r="I33" s="14">
        <v>18.36</v>
      </c>
      <c r="J33" s="14" t="s">
        <v>18</v>
      </c>
      <c r="K33" s="14">
        <f t="shared" si="0"/>
        <v>1.9499999999999993</v>
      </c>
      <c r="L33" s="14">
        <v>0</v>
      </c>
      <c r="M33" s="14">
        <v>20.309999999999999</v>
      </c>
    </row>
    <row r="34" spans="1:13" ht="15.75" customHeight="1" x14ac:dyDescent="0.2">
      <c r="A34" s="14" t="s">
        <v>210</v>
      </c>
      <c r="B34" s="14">
        <v>33</v>
      </c>
      <c r="C34" s="14" t="s">
        <v>211</v>
      </c>
      <c r="D34" s="14" t="s">
        <v>212</v>
      </c>
      <c r="E34" s="14" t="s">
        <v>212</v>
      </c>
      <c r="F34" s="14">
        <v>20.53</v>
      </c>
      <c r="G34" s="14">
        <v>-2</v>
      </c>
      <c r="H34" s="14">
        <v>31</v>
      </c>
      <c r="I34" s="14">
        <v>19.23</v>
      </c>
      <c r="J34" s="14" t="s">
        <v>61</v>
      </c>
      <c r="K34" s="14">
        <f t="shared" si="0"/>
        <v>1.3000000000000007</v>
      </c>
      <c r="L34" s="14">
        <v>20.79</v>
      </c>
      <c r="M34" s="14">
        <v>19.940000000000001</v>
      </c>
    </row>
    <row r="35" spans="1:13" ht="15.75" customHeight="1" x14ac:dyDescent="0.2">
      <c r="A35" s="14" t="s">
        <v>213</v>
      </c>
      <c r="B35" s="14">
        <v>34</v>
      </c>
      <c r="C35" s="14" t="s">
        <v>214</v>
      </c>
      <c r="D35" s="14" t="s">
        <v>215</v>
      </c>
      <c r="E35" s="14" t="s">
        <v>216</v>
      </c>
      <c r="F35" s="14">
        <v>20.62</v>
      </c>
      <c r="G35" s="14">
        <v>10</v>
      </c>
      <c r="H35" s="14">
        <v>44</v>
      </c>
      <c r="I35" s="14">
        <v>23.29</v>
      </c>
      <c r="J35" s="14" t="s">
        <v>61</v>
      </c>
      <c r="K35" s="14">
        <f t="shared" si="0"/>
        <v>-2.6699999999999982</v>
      </c>
      <c r="L35" s="14">
        <v>0</v>
      </c>
      <c r="M35" s="14">
        <v>20.62</v>
      </c>
    </row>
    <row r="36" spans="1:13" ht="15.75" customHeight="1" x14ac:dyDescent="0.2">
      <c r="A36" s="14" t="s">
        <v>207</v>
      </c>
      <c r="B36" s="14">
        <v>35</v>
      </c>
      <c r="C36" s="14" t="s">
        <v>208</v>
      </c>
      <c r="D36" s="14" t="s">
        <v>209</v>
      </c>
      <c r="E36" s="14" t="s">
        <v>209</v>
      </c>
      <c r="F36" s="14">
        <v>21.03</v>
      </c>
      <c r="G36" s="14">
        <v>-2</v>
      </c>
      <c r="H36" s="14">
        <v>33</v>
      </c>
      <c r="I36" s="14">
        <v>19.87</v>
      </c>
      <c r="J36" s="14" t="s">
        <v>18</v>
      </c>
      <c r="K36" s="14">
        <f t="shared" si="0"/>
        <v>1.1600000000000001</v>
      </c>
      <c r="L36" s="14">
        <v>0</v>
      </c>
      <c r="M36" s="14">
        <v>21.03</v>
      </c>
    </row>
    <row r="37" spans="1:13" ht="15.75" customHeight="1" x14ac:dyDescent="0.2">
      <c r="A37" s="14" t="s">
        <v>170</v>
      </c>
      <c r="B37" s="14">
        <v>36</v>
      </c>
      <c r="C37" s="14" t="s">
        <v>171</v>
      </c>
      <c r="D37" s="14" t="s">
        <v>172</v>
      </c>
      <c r="E37" s="14" t="s">
        <v>173</v>
      </c>
      <c r="F37" s="14">
        <v>21.37</v>
      </c>
      <c r="G37" s="14">
        <v>-1</v>
      </c>
      <c r="H37" s="14">
        <v>35</v>
      </c>
      <c r="I37" s="14">
        <v>19.95</v>
      </c>
      <c r="J37" s="14" t="s">
        <v>18</v>
      </c>
      <c r="K37" s="14">
        <f t="shared" si="0"/>
        <v>1.4200000000000017</v>
      </c>
      <c r="L37" s="14">
        <v>6.93</v>
      </c>
      <c r="M37" s="14">
        <v>21.37</v>
      </c>
    </row>
    <row r="38" spans="1:13" ht="15.75" customHeight="1" x14ac:dyDescent="0.2">
      <c r="A38" s="14" t="s">
        <v>197</v>
      </c>
      <c r="B38" s="14">
        <v>37</v>
      </c>
      <c r="C38" s="14" t="s">
        <v>198</v>
      </c>
      <c r="D38" s="14" t="s">
        <v>199</v>
      </c>
      <c r="E38" s="14" t="s">
        <v>200</v>
      </c>
      <c r="F38" s="14">
        <v>21.7</v>
      </c>
      <c r="G38" s="14">
        <v>3</v>
      </c>
      <c r="H38" s="14">
        <v>40</v>
      </c>
      <c r="I38" s="14">
        <v>22.26</v>
      </c>
      <c r="J38" s="14" t="s">
        <v>18</v>
      </c>
      <c r="K38" s="14">
        <f t="shared" si="0"/>
        <v>-0.56000000000000227</v>
      </c>
      <c r="L38" s="14">
        <v>0</v>
      </c>
      <c r="M38" s="14">
        <v>21.7</v>
      </c>
    </row>
    <row r="39" spans="1:13" ht="15.75" customHeight="1" x14ac:dyDescent="0.2">
      <c r="A39" s="14" t="s">
        <v>205</v>
      </c>
      <c r="B39" s="14">
        <v>38</v>
      </c>
      <c r="C39" s="14" t="s">
        <v>206</v>
      </c>
      <c r="D39" s="14" t="s">
        <v>206</v>
      </c>
      <c r="E39" s="14" t="s">
        <v>206</v>
      </c>
      <c r="F39" s="14">
        <v>22.1</v>
      </c>
      <c r="G39" s="14">
        <v>-8</v>
      </c>
      <c r="H39" s="14">
        <v>30</v>
      </c>
      <c r="I39" s="14">
        <v>18.91</v>
      </c>
      <c r="J39" s="14" t="s">
        <v>61</v>
      </c>
      <c r="K39" s="14">
        <f t="shared" si="0"/>
        <v>3.1900000000000013</v>
      </c>
      <c r="L39" s="14">
        <v>0</v>
      </c>
      <c r="M39" s="14">
        <v>22.1</v>
      </c>
    </row>
    <row r="40" spans="1:13" ht="15.75" customHeight="1" x14ac:dyDescent="0.2">
      <c r="A40" s="14" t="s">
        <v>182</v>
      </c>
      <c r="B40" s="14">
        <v>39</v>
      </c>
      <c r="C40" s="14" t="s">
        <v>183</v>
      </c>
      <c r="D40" s="14" t="s">
        <v>183</v>
      </c>
      <c r="E40" s="14" t="s">
        <v>184</v>
      </c>
      <c r="F40" s="14">
        <v>22.24</v>
      </c>
      <c r="G40" s="14">
        <v>6</v>
      </c>
      <c r="H40" s="14">
        <v>45</v>
      </c>
      <c r="I40" s="14">
        <v>23.83</v>
      </c>
      <c r="J40" s="14" t="s">
        <v>18</v>
      </c>
      <c r="K40" s="14">
        <f t="shared" si="0"/>
        <v>-1.5899999999999999</v>
      </c>
      <c r="L40" s="14">
        <v>23.03</v>
      </c>
      <c r="M40" s="14">
        <v>22.04</v>
      </c>
    </row>
    <row r="41" spans="1:13" ht="15.75" customHeight="1" x14ac:dyDescent="0.2">
      <c r="A41" s="14" t="s">
        <v>217</v>
      </c>
      <c r="B41" s="14">
        <v>40</v>
      </c>
      <c r="C41" s="14" t="s">
        <v>218</v>
      </c>
      <c r="D41" s="14" t="s">
        <v>219</v>
      </c>
      <c r="E41" s="14" t="s">
        <v>220</v>
      </c>
      <c r="F41" s="14">
        <v>22.26</v>
      </c>
      <c r="G41" s="14">
        <v>-2</v>
      </c>
      <c r="H41" s="14">
        <v>38</v>
      </c>
      <c r="I41" s="14">
        <v>21.7</v>
      </c>
      <c r="J41" s="14" t="s">
        <v>18</v>
      </c>
      <c r="K41" s="14">
        <f t="shared" si="0"/>
        <v>0.56000000000000227</v>
      </c>
      <c r="L41" s="14">
        <v>0</v>
      </c>
      <c r="M41" s="14">
        <v>22.26</v>
      </c>
    </row>
    <row r="42" spans="1:13" ht="15.75" customHeight="1" x14ac:dyDescent="0.2">
      <c r="A42" s="14" t="s">
        <v>243</v>
      </c>
      <c r="B42" s="14">
        <v>41</v>
      </c>
      <c r="C42" s="14" t="s">
        <v>244</v>
      </c>
      <c r="D42" s="14" t="s">
        <v>245</v>
      </c>
      <c r="E42" s="14" t="s">
        <v>246</v>
      </c>
      <c r="F42" s="14">
        <v>23.43</v>
      </c>
      <c r="G42" s="14">
        <v>-5</v>
      </c>
      <c r="H42" s="14">
        <v>36</v>
      </c>
      <c r="I42" s="14">
        <v>20.61</v>
      </c>
      <c r="J42" s="14" t="s">
        <v>61</v>
      </c>
      <c r="K42" s="14">
        <f t="shared" si="0"/>
        <v>2.8200000000000003</v>
      </c>
      <c r="L42" s="14">
        <v>0</v>
      </c>
      <c r="M42" s="14">
        <v>23.43</v>
      </c>
    </row>
    <row r="43" spans="1:13" ht="15.75" customHeight="1" x14ac:dyDescent="0.2">
      <c r="A43" s="14" t="s">
        <v>221</v>
      </c>
      <c r="B43" s="14">
        <v>42</v>
      </c>
      <c r="C43" s="14" t="s">
        <v>222</v>
      </c>
      <c r="D43" s="14" t="s">
        <v>222</v>
      </c>
      <c r="E43" s="14" t="s">
        <v>222</v>
      </c>
      <c r="F43" s="14">
        <v>23.85</v>
      </c>
      <c r="G43" s="14">
        <v>0</v>
      </c>
      <c r="H43" s="14">
        <v>42</v>
      </c>
      <c r="I43" s="14">
        <v>22.66</v>
      </c>
      <c r="J43" s="14" t="s">
        <v>137</v>
      </c>
      <c r="K43" s="14">
        <f t="shared" si="0"/>
        <v>1.1900000000000013</v>
      </c>
      <c r="L43" s="14">
        <v>6.93</v>
      </c>
      <c r="M43" s="14">
        <v>23.85</v>
      </c>
    </row>
    <row r="44" spans="1:13" ht="15.75" customHeight="1" x14ac:dyDescent="0.2">
      <c r="A44" s="14" t="s">
        <v>235</v>
      </c>
      <c r="B44" s="14">
        <v>43</v>
      </c>
      <c r="C44" s="14" t="s">
        <v>236</v>
      </c>
      <c r="D44" s="14" t="s">
        <v>237</v>
      </c>
      <c r="E44" s="14" t="s">
        <v>238</v>
      </c>
      <c r="F44" s="14">
        <v>23.88</v>
      </c>
      <c r="G44" s="14">
        <v>-2</v>
      </c>
      <c r="H44" s="14">
        <v>41</v>
      </c>
      <c r="I44" s="14">
        <v>22.49</v>
      </c>
      <c r="J44" s="14" t="s">
        <v>61</v>
      </c>
      <c r="K44" s="14">
        <f t="shared" si="0"/>
        <v>1.3900000000000006</v>
      </c>
      <c r="L44" s="14">
        <v>24.85</v>
      </c>
      <c r="M44" s="14">
        <v>23.27</v>
      </c>
    </row>
    <row r="45" spans="1:13" ht="15.75" customHeight="1" x14ac:dyDescent="0.2">
      <c r="A45" s="14" t="s">
        <v>250</v>
      </c>
      <c r="B45" s="14">
        <v>44</v>
      </c>
      <c r="C45" s="14" t="s">
        <v>251</v>
      </c>
      <c r="D45" s="14" t="s">
        <v>252</v>
      </c>
      <c r="E45" s="14" t="s">
        <v>253</v>
      </c>
      <c r="F45" s="14">
        <v>24.33</v>
      </c>
      <c r="G45" s="14">
        <v>6</v>
      </c>
      <c r="H45" s="14">
        <v>50</v>
      </c>
      <c r="I45" s="14">
        <v>24.33</v>
      </c>
      <c r="J45" s="14" t="s">
        <v>137</v>
      </c>
      <c r="K45" s="14">
        <f t="shared" si="0"/>
        <v>0</v>
      </c>
      <c r="L45" s="14">
        <v>0</v>
      </c>
      <c r="M45" s="14">
        <v>24.33</v>
      </c>
    </row>
    <row r="46" spans="1:13" ht="15.75" customHeight="1" x14ac:dyDescent="0.2">
      <c r="A46" s="14" t="s">
        <v>223</v>
      </c>
      <c r="B46" s="14">
        <v>45</v>
      </c>
      <c r="C46" s="14" t="s">
        <v>224</v>
      </c>
      <c r="D46" s="14" t="s">
        <v>225</v>
      </c>
      <c r="E46" s="14" t="s">
        <v>226</v>
      </c>
      <c r="F46" s="14">
        <v>24.37</v>
      </c>
      <c r="G46" s="14">
        <v>6</v>
      </c>
      <c r="H46" s="14">
        <v>51</v>
      </c>
      <c r="I46" s="14">
        <v>24.37</v>
      </c>
      <c r="J46" s="14" t="s">
        <v>55</v>
      </c>
      <c r="K46" s="14">
        <f t="shared" si="0"/>
        <v>0</v>
      </c>
      <c r="L46" s="14">
        <v>0</v>
      </c>
      <c r="M46" s="14">
        <v>24.37</v>
      </c>
    </row>
    <row r="47" spans="1:13" ht="15.75" customHeight="1" x14ac:dyDescent="0.2">
      <c r="A47" s="14" t="s">
        <v>231</v>
      </c>
      <c r="B47" s="14">
        <v>46</v>
      </c>
      <c r="C47" s="14" t="s">
        <v>232</v>
      </c>
      <c r="D47" s="14" t="s">
        <v>233</v>
      </c>
      <c r="E47" s="14" t="s">
        <v>234</v>
      </c>
      <c r="F47" s="14">
        <v>24.46</v>
      </c>
      <c r="G47" s="14">
        <v>3</v>
      </c>
      <c r="H47" s="14">
        <v>49</v>
      </c>
      <c r="I47" s="14">
        <v>24.29</v>
      </c>
      <c r="J47" s="14" t="s">
        <v>18</v>
      </c>
      <c r="K47" s="14">
        <f t="shared" si="0"/>
        <v>0.17000000000000171</v>
      </c>
      <c r="L47" s="14">
        <v>0</v>
      </c>
      <c r="M47" s="14">
        <v>24.46</v>
      </c>
    </row>
    <row r="48" spans="1:13" ht="15.75" customHeight="1" x14ac:dyDescent="0.2">
      <c r="A48" s="14" t="s">
        <v>305</v>
      </c>
      <c r="B48" s="14">
        <v>47</v>
      </c>
      <c r="C48" s="14" t="s">
        <v>306</v>
      </c>
      <c r="D48" s="14" t="s">
        <v>307</v>
      </c>
      <c r="E48" s="14" t="s">
        <v>307</v>
      </c>
      <c r="F48" s="14">
        <v>24.76</v>
      </c>
      <c r="G48" s="14">
        <v>-1</v>
      </c>
      <c r="H48" s="14">
        <v>46</v>
      </c>
      <c r="I48" s="14">
        <v>23.84</v>
      </c>
      <c r="J48" s="14" t="s">
        <v>18</v>
      </c>
      <c r="K48" s="14">
        <f t="shared" si="0"/>
        <v>0.92000000000000171</v>
      </c>
      <c r="L48" s="14">
        <v>0</v>
      </c>
      <c r="M48" s="14">
        <v>24.76</v>
      </c>
    </row>
    <row r="49" spans="1:13" ht="15.75" customHeight="1" x14ac:dyDescent="0.2">
      <c r="A49" s="14" t="s">
        <v>247</v>
      </c>
      <c r="B49" s="14">
        <v>48</v>
      </c>
      <c r="C49" s="14" t="s">
        <v>248</v>
      </c>
      <c r="D49" s="14" t="s">
        <v>248</v>
      </c>
      <c r="E49" s="14" t="s">
        <v>249</v>
      </c>
      <c r="F49" s="14">
        <v>24.93</v>
      </c>
      <c r="G49" s="14">
        <v>-5</v>
      </c>
      <c r="H49" s="14">
        <v>43</v>
      </c>
      <c r="I49" s="14">
        <v>22.91</v>
      </c>
      <c r="J49" s="14" t="s">
        <v>137</v>
      </c>
      <c r="K49" s="14">
        <f t="shared" si="0"/>
        <v>2.0199999999999996</v>
      </c>
      <c r="L49" s="14">
        <v>0</v>
      </c>
      <c r="M49" s="14">
        <v>24.93</v>
      </c>
    </row>
    <row r="50" spans="1:13" ht="15.75" customHeight="1" x14ac:dyDescent="0.2">
      <c r="A50" s="14" t="s">
        <v>257</v>
      </c>
      <c r="B50" s="14">
        <v>49</v>
      </c>
      <c r="C50" s="14" t="s">
        <v>258</v>
      </c>
      <c r="D50" s="14" t="s">
        <v>258</v>
      </c>
      <c r="E50" s="14" t="s">
        <v>258</v>
      </c>
      <c r="F50" s="14">
        <v>24.97</v>
      </c>
      <c r="G50" s="14">
        <v>-12</v>
      </c>
      <c r="H50" s="14">
        <v>37</v>
      </c>
      <c r="I50" s="14">
        <v>21.24</v>
      </c>
      <c r="J50" s="14" t="s">
        <v>55</v>
      </c>
      <c r="K50" s="14">
        <f t="shared" si="0"/>
        <v>3.7300000000000004</v>
      </c>
      <c r="L50" s="14">
        <v>0</v>
      </c>
      <c r="M50" s="14">
        <v>24.97</v>
      </c>
    </row>
    <row r="51" spans="1:13" ht="15.75" customHeight="1" x14ac:dyDescent="0.2">
      <c r="A51" s="14" t="s">
        <v>259</v>
      </c>
      <c r="B51" s="14">
        <v>50</v>
      </c>
      <c r="C51" s="14" t="s">
        <v>260</v>
      </c>
      <c r="D51" s="14" t="s">
        <v>261</v>
      </c>
      <c r="E51" s="14" t="s">
        <v>261</v>
      </c>
      <c r="F51" s="14">
        <v>25.07</v>
      </c>
      <c r="G51" s="14">
        <v>4</v>
      </c>
      <c r="H51" s="14">
        <v>54</v>
      </c>
      <c r="I51" s="14">
        <v>25.09</v>
      </c>
      <c r="J51" s="14" t="s">
        <v>61</v>
      </c>
      <c r="K51" s="14">
        <f t="shared" si="0"/>
        <v>-1.9999999999999574E-2</v>
      </c>
      <c r="L51" s="14">
        <v>37.14</v>
      </c>
      <c r="M51" s="14">
        <v>22.05</v>
      </c>
    </row>
    <row r="52" spans="1:13" ht="15.75" customHeight="1" x14ac:dyDescent="0.2">
      <c r="A52" s="14" t="s">
        <v>262</v>
      </c>
      <c r="B52" s="14">
        <v>51</v>
      </c>
      <c r="C52" s="14" t="s">
        <v>263</v>
      </c>
      <c r="D52" s="14" t="s">
        <v>264</v>
      </c>
      <c r="E52" s="14" t="s">
        <v>265</v>
      </c>
      <c r="F52" s="14">
        <v>25.07</v>
      </c>
      <c r="G52" s="14">
        <v>4</v>
      </c>
      <c r="H52" s="14">
        <v>55</v>
      </c>
      <c r="I52" s="14">
        <v>25.81</v>
      </c>
      <c r="J52" s="14" t="s">
        <v>55</v>
      </c>
      <c r="K52" s="14">
        <f t="shared" si="0"/>
        <v>-0.73999999999999844</v>
      </c>
      <c r="L52" s="14">
        <v>0</v>
      </c>
      <c r="M52" s="14">
        <v>25.07</v>
      </c>
    </row>
    <row r="53" spans="1:13" ht="15.75" customHeight="1" x14ac:dyDescent="0.2">
      <c r="A53" s="14" t="s">
        <v>239</v>
      </c>
      <c r="B53" s="14">
        <v>52</v>
      </c>
      <c r="C53" s="14" t="s">
        <v>240</v>
      </c>
      <c r="D53" s="14" t="s">
        <v>241</v>
      </c>
      <c r="E53" s="14" t="s">
        <v>242</v>
      </c>
      <c r="F53" s="14">
        <v>26.26</v>
      </c>
      <c r="G53" s="14">
        <v>25</v>
      </c>
      <c r="H53" s="14">
        <v>77</v>
      </c>
      <c r="I53" s="14">
        <v>28.93</v>
      </c>
      <c r="J53" s="14" t="s">
        <v>18</v>
      </c>
      <c r="K53" s="14">
        <f t="shared" si="0"/>
        <v>-2.6699999999999982</v>
      </c>
      <c r="L53" s="14">
        <v>30.45</v>
      </c>
      <c r="M53" s="14">
        <v>25.04</v>
      </c>
    </row>
    <row r="54" spans="1:13" ht="15.75" customHeight="1" x14ac:dyDescent="0.2">
      <c r="A54" s="14" t="s">
        <v>286</v>
      </c>
      <c r="B54" s="14">
        <v>53</v>
      </c>
      <c r="C54" s="14" t="s">
        <v>287</v>
      </c>
      <c r="D54" s="14" t="s">
        <v>288</v>
      </c>
      <c r="E54" s="14" t="s">
        <v>289</v>
      </c>
      <c r="F54" s="14">
        <v>26.36</v>
      </c>
      <c r="G54" s="14">
        <v>0</v>
      </c>
      <c r="H54" s="14">
        <v>53</v>
      </c>
      <c r="I54" s="14">
        <v>24.66</v>
      </c>
      <c r="J54" s="14" t="s">
        <v>61</v>
      </c>
      <c r="K54" s="14">
        <f t="shared" si="0"/>
        <v>1.6999999999999993</v>
      </c>
      <c r="L54" s="14">
        <v>16.09</v>
      </c>
      <c r="M54" s="14">
        <v>26.36</v>
      </c>
    </row>
    <row r="55" spans="1:13" ht="15.75" customHeight="1" x14ac:dyDescent="0.2">
      <c r="A55" s="14" t="s">
        <v>278</v>
      </c>
      <c r="B55" s="14">
        <v>54</v>
      </c>
      <c r="C55" s="14" t="s">
        <v>279</v>
      </c>
      <c r="D55" s="14" t="s">
        <v>280</v>
      </c>
      <c r="E55" s="14" t="s">
        <v>281</v>
      </c>
      <c r="F55" s="14">
        <v>26.47</v>
      </c>
      <c r="G55" s="14">
        <v>-7</v>
      </c>
      <c r="H55" s="14">
        <v>47</v>
      </c>
      <c r="I55" s="14">
        <v>23.89</v>
      </c>
      <c r="J55" s="14" t="s">
        <v>18</v>
      </c>
      <c r="K55" s="14">
        <f t="shared" si="0"/>
        <v>2.5799999999999983</v>
      </c>
      <c r="L55" s="14">
        <v>0</v>
      </c>
      <c r="M55" s="14">
        <v>26.47</v>
      </c>
    </row>
    <row r="56" spans="1:13" ht="15.75" customHeight="1" x14ac:dyDescent="0.2">
      <c r="A56" s="14" t="s">
        <v>333</v>
      </c>
      <c r="B56" s="14">
        <v>55</v>
      </c>
      <c r="C56" s="14" t="s">
        <v>334</v>
      </c>
      <c r="D56" s="14" t="s">
        <v>335</v>
      </c>
      <c r="E56" s="14" t="s">
        <v>335</v>
      </c>
      <c r="F56" s="14">
        <v>26.49</v>
      </c>
      <c r="G56" s="14">
        <v>-7</v>
      </c>
      <c r="H56" s="14">
        <v>48</v>
      </c>
      <c r="I56" s="14">
        <v>24.03</v>
      </c>
      <c r="J56" s="14" t="s">
        <v>137</v>
      </c>
      <c r="K56" s="14">
        <f t="shared" si="0"/>
        <v>2.4599999999999973</v>
      </c>
      <c r="L56" s="14">
        <v>13.86</v>
      </c>
      <c r="M56" s="14">
        <v>26.26</v>
      </c>
    </row>
    <row r="57" spans="1:13" ht="15.75" customHeight="1" x14ac:dyDescent="0.2">
      <c r="A57" s="14" t="s">
        <v>270</v>
      </c>
      <c r="B57" s="14">
        <v>56</v>
      </c>
      <c r="C57" s="14" t="s">
        <v>271</v>
      </c>
      <c r="D57" s="14" t="s">
        <v>272</v>
      </c>
      <c r="E57" s="14" t="s">
        <v>273</v>
      </c>
      <c r="F57" s="14">
        <v>26.67</v>
      </c>
      <c r="G57" s="14">
        <v>5</v>
      </c>
      <c r="H57" s="14">
        <v>61</v>
      </c>
      <c r="I57" s="14">
        <v>27.69</v>
      </c>
      <c r="J57" s="14" t="s">
        <v>137</v>
      </c>
      <c r="K57" s="14">
        <f t="shared" si="0"/>
        <v>-1.0199999999999996</v>
      </c>
      <c r="L57" s="14">
        <v>0</v>
      </c>
      <c r="M57" s="14">
        <v>26.67</v>
      </c>
    </row>
    <row r="58" spans="1:13" ht="15.75" customHeight="1" x14ac:dyDescent="0.2">
      <c r="A58" s="14" t="s">
        <v>266</v>
      </c>
      <c r="B58" s="14">
        <v>57</v>
      </c>
      <c r="C58" s="14" t="s">
        <v>267</v>
      </c>
      <c r="D58" s="14" t="s">
        <v>267</v>
      </c>
      <c r="E58" s="14" t="s">
        <v>267</v>
      </c>
      <c r="F58" s="14">
        <v>26.71</v>
      </c>
      <c r="G58" s="14">
        <v>-1</v>
      </c>
      <c r="H58" s="14">
        <v>56</v>
      </c>
      <c r="I58" s="14">
        <v>27.04</v>
      </c>
      <c r="J58" s="14" t="s">
        <v>137</v>
      </c>
      <c r="K58" s="14">
        <f t="shared" si="0"/>
        <v>-0.32999999999999829</v>
      </c>
      <c r="L58" s="14">
        <v>0</v>
      </c>
      <c r="M58" s="14">
        <v>26.71</v>
      </c>
    </row>
    <row r="59" spans="1:13" ht="15.75" customHeight="1" x14ac:dyDescent="0.2">
      <c r="A59" s="14" t="s">
        <v>254</v>
      </c>
      <c r="B59" s="14">
        <v>58</v>
      </c>
      <c r="C59" s="14" t="s">
        <v>255</v>
      </c>
      <c r="D59" s="14" t="s">
        <v>256</v>
      </c>
      <c r="E59" s="14" t="s">
        <v>256</v>
      </c>
      <c r="F59" s="14">
        <v>26.72</v>
      </c>
      <c r="G59" s="14">
        <v>7</v>
      </c>
      <c r="H59" s="14">
        <v>65</v>
      </c>
      <c r="I59" s="14">
        <v>27.99</v>
      </c>
      <c r="J59" s="14" t="s">
        <v>137</v>
      </c>
      <c r="K59" s="14">
        <f t="shared" si="0"/>
        <v>-1.2699999999999996</v>
      </c>
      <c r="L59" s="14">
        <v>0</v>
      </c>
      <c r="M59" s="14">
        <v>26.72</v>
      </c>
    </row>
    <row r="60" spans="1:13" ht="15.75" customHeight="1" x14ac:dyDescent="0.2">
      <c r="A60" s="14" t="s">
        <v>282</v>
      </c>
      <c r="B60" s="14">
        <v>59</v>
      </c>
      <c r="C60" s="14" t="s">
        <v>983</v>
      </c>
      <c r="D60" s="14" t="s">
        <v>284</v>
      </c>
      <c r="E60" s="14" t="s">
        <v>285</v>
      </c>
      <c r="F60" s="14">
        <v>26.76</v>
      </c>
      <c r="G60" s="14">
        <v>3</v>
      </c>
      <c r="H60" s="14">
        <v>62</v>
      </c>
      <c r="I60" s="14">
        <v>27.9</v>
      </c>
      <c r="J60" s="14" t="s">
        <v>61</v>
      </c>
      <c r="K60" s="14">
        <f t="shared" si="0"/>
        <v>-1.139999999999997</v>
      </c>
      <c r="L60" s="14">
        <v>13.86</v>
      </c>
      <c r="M60" s="14">
        <v>26.76</v>
      </c>
    </row>
    <row r="61" spans="1:13" ht="15.75" customHeight="1" x14ac:dyDescent="0.2">
      <c r="A61" s="14" t="s">
        <v>268</v>
      </c>
      <c r="B61" s="14">
        <v>60</v>
      </c>
      <c r="C61" s="14" t="s">
        <v>269</v>
      </c>
      <c r="D61" s="14" t="s">
        <v>269</v>
      </c>
      <c r="E61" s="14" t="s">
        <v>269</v>
      </c>
      <c r="F61" s="14">
        <v>26.8</v>
      </c>
      <c r="G61" s="14">
        <v>-3</v>
      </c>
      <c r="H61" s="14">
        <v>57</v>
      </c>
      <c r="I61" s="14">
        <v>27.07</v>
      </c>
      <c r="J61" s="14" t="s">
        <v>61</v>
      </c>
      <c r="K61" s="14">
        <f t="shared" si="0"/>
        <v>-0.26999999999999957</v>
      </c>
      <c r="L61" s="14">
        <v>0</v>
      </c>
      <c r="M61" s="14">
        <v>26.8</v>
      </c>
    </row>
    <row r="62" spans="1:13" ht="15.75" customHeight="1" x14ac:dyDescent="0.2">
      <c r="A62" s="14" t="s">
        <v>298</v>
      </c>
      <c r="B62" s="14">
        <v>61</v>
      </c>
      <c r="C62" s="14" t="s">
        <v>299</v>
      </c>
      <c r="D62" s="14" t="s">
        <v>299</v>
      </c>
      <c r="E62" s="14" t="s">
        <v>299</v>
      </c>
      <c r="F62" s="14">
        <v>27.21</v>
      </c>
      <c r="G62" s="14">
        <v>-9</v>
      </c>
      <c r="H62" s="14">
        <v>52</v>
      </c>
      <c r="I62" s="14">
        <v>24.62</v>
      </c>
      <c r="J62" s="14" t="s">
        <v>137</v>
      </c>
      <c r="K62" s="14">
        <f t="shared" si="0"/>
        <v>2.59</v>
      </c>
      <c r="L62" s="14">
        <v>10.99</v>
      </c>
      <c r="M62" s="14">
        <v>27.21</v>
      </c>
    </row>
    <row r="63" spans="1:13" ht="15.75" customHeight="1" x14ac:dyDescent="0.2">
      <c r="A63" s="14" t="s">
        <v>308</v>
      </c>
      <c r="B63" s="14">
        <v>62</v>
      </c>
      <c r="C63" s="14" t="s">
        <v>309</v>
      </c>
      <c r="D63" s="14" t="s">
        <v>309</v>
      </c>
      <c r="E63" s="14" t="s">
        <v>309</v>
      </c>
      <c r="F63" s="14">
        <v>27.24</v>
      </c>
      <c r="G63" s="14">
        <v>-4</v>
      </c>
      <c r="H63" s="14">
        <v>58</v>
      </c>
      <c r="I63" s="14">
        <v>27.2</v>
      </c>
      <c r="J63" s="14" t="s">
        <v>61</v>
      </c>
      <c r="K63" s="14">
        <f t="shared" si="0"/>
        <v>3.9999999999999147E-2</v>
      </c>
      <c r="L63" s="14">
        <v>45.22</v>
      </c>
      <c r="M63" s="14">
        <v>22.75</v>
      </c>
    </row>
    <row r="64" spans="1:13" ht="15.75" customHeight="1" x14ac:dyDescent="0.2">
      <c r="A64" s="14" t="s">
        <v>227</v>
      </c>
      <c r="B64" s="14">
        <v>63</v>
      </c>
      <c r="C64" s="14" t="s">
        <v>228</v>
      </c>
      <c r="D64" s="14" t="s">
        <v>229</v>
      </c>
      <c r="E64" s="14" t="s">
        <v>230</v>
      </c>
      <c r="F64" s="14">
        <v>27.61</v>
      </c>
      <c r="G64" s="14">
        <v>7</v>
      </c>
      <c r="H64" s="14">
        <v>70</v>
      </c>
      <c r="I64" s="14">
        <v>28.58</v>
      </c>
      <c r="J64" s="14" t="s">
        <v>55</v>
      </c>
      <c r="K64" s="14">
        <f t="shared" si="0"/>
        <v>-0.96999999999999886</v>
      </c>
      <c r="L64" s="14">
        <v>0</v>
      </c>
      <c r="M64" s="14">
        <v>27.61</v>
      </c>
    </row>
    <row r="65" spans="1:13" ht="15.75" customHeight="1" x14ac:dyDescent="0.2">
      <c r="A65" s="14" t="s">
        <v>290</v>
      </c>
      <c r="B65" s="14">
        <v>64</v>
      </c>
      <c r="C65" s="14" t="s">
        <v>291</v>
      </c>
      <c r="D65" s="14" t="s">
        <v>292</v>
      </c>
      <c r="E65" s="14" t="s">
        <v>292</v>
      </c>
      <c r="F65" s="14">
        <v>27.76</v>
      </c>
      <c r="G65" s="14">
        <v>0</v>
      </c>
      <c r="H65" s="14">
        <v>64</v>
      </c>
      <c r="I65" s="14">
        <v>27.96</v>
      </c>
      <c r="J65" s="14" t="s">
        <v>293</v>
      </c>
      <c r="K65" s="14">
        <f t="shared" si="0"/>
        <v>-0.19999999999999929</v>
      </c>
      <c r="L65" s="14">
        <v>0</v>
      </c>
      <c r="M65" s="14">
        <v>27.76</v>
      </c>
    </row>
    <row r="66" spans="1:13" ht="15.75" customHeight="1" x14ac:dyDescent="0.2">
      <c r="A66" s="14" t="s">
        <v>294</v>
      </c>
      <c r="B66" s="14">
        <v>65</v>
      </c>
      <c r="C66" s="14" t="s">
        <v>295</v>
      </c>
      <c r="D66" s="14" t="s">
        <v>296</v>
      </c>
      <c r="E66" s="14" t="s">
        <v>297</v>
      </c>
      <c r="F66" s="14">
        <v>27.83</v>
      </c>
      <c r="G66" s="14">
        <v>3</v>
      </c>
      <c r="H66" s="14">
        <v>68</v>
      </c>
      <c r="I66" s="14">
        <v>28.45</v>
      </c>
      <c r="J66" s="14" t="s">
        <v>18</v>
      </c>
      <c r="K66" s="14">
        <f t="shared" si="0"/>
        <v>-0.62000000000000099</v>
      </c>
      <c r="L66" s="14">
        <v>21.97</v>
      </c>
      <c r="M66" s="14">
        <v>27.71</v>
      </c>
    </row>
    <row r="67" spans="1:13" ht="15.75" customHeight="1" x14ac:dyDescent="0.2">
      <c r="A67" s="14" t="s">
        <v>347</v>
      </c>
      <c r="B67" s="14">
        <v>66</v>
      </c>
      <c r="C67" s="14" t="s">
        <v>348</v>
      </c>
      <c r="D67" s="14" t="s">
        <v>349</v>
      </c>
      <c r="E67" s="14" t="s">
        <v>349</v>
      </c>
      <c r="F67" s="14">
        <v>28.05</v>
      </c>
      <c r="G67" s="14">
        <v>-7</v>
      </c>
      <c r="H67" s="14">
        <v>59</v>
      </c>
      <c r="I67" s="14">
        <v>27.6</v>
      </c>
      <c r="J67" s="14" t="s">
        <v>18</v>
      </c>
      <c r="K67" s="14">
        <f t="shared" si="0"/>
        <v>0.44999999999999929</v>
      </c>
      <c r="L67" s="14">
        <v>6.93</v>
      </c>
      <c r="M67" s="14">
        <v>28.05</v>
      </c>
    </row>
    <row r="68" spans="1:13" ht="15.75" customHeight="1" x14ac:dyDescent="0.2">
      <c r="A68" s="14" t="s">
        <v>274</v>
      </c>
      <c r="B68" s="14">
        <v>67</v>
      </c>
      <c r="C68" s="14" t="s">
        <v>275</v>
      </c>
      <c r="D68" s="14" t="s">
        <v>276</v>
      </c>
      <c r="E68" s="14" t="s">
        <v>277</v>
      </c>
      <c r="F68" s="14">
        <v>28.64</v>
      </c>
      <c r="G68" s="14">
        <v>13</v>
      </c>
      <c r="H68" s="14">
        <v>80</v>
      </c>
      <c r="I68" s="14">
        <v>29.37</v>
      </c>
      <c r="J68" s="14" t="s">
        <v>55</v>
      </c>
      <c r="K68" s="14">
        <f t="shared" si="0"/>
        <v>-0.73000000000000043</v>
      </c>
      <c r="L68" s="14">
        <v>0</v>
      </c>
      <c r="M68" s="14">
        <v>28.64</v>
      </c>
    </row>
    <row r="69" spans="1:13" ht="15.75" customHeight="1" x14ac:dyDescent="0.2">
      <c r="A69" s="14" t="s">
        <v>316</v>
      </c>
      <c r="B69" s="14">
        <v>68</v>
      </c>
      <c r="C69" s="14" t="s">
        <v>317</v>
      </c>
      <c r="D69" s="14" t="s">
        <v>317</v>
      </c>
      <c r="E69" s="14" t="s">
        <v>318</v>
      </c>
      <c r="F69" s="14">
        <v>28.78</v>
      </c>
      <c r="G69" s="14">
        <v>5</v>
      </c>
      <c r="H69" s="14">
        <v>73</v>
      </c>
      <c r="I69" s="14">
        <v>28.78</v>
      </c>
      <c r="J69" s="14" t="s">
        <v>137</v>
      </c>
      <c r="K69" s="14">
        <f t="shared" si="0"/>
        <v>0</v>
      </c>
      <c r="L69" s="14">
        <v>10.99</v>
      </c>
      <c r="M69" s="14">
        <v>28.78</v>
      </c>
    </row>
    <row r="70" spans="1:13" ht="15.75" customHeight="1" x14ac:dyDescent="0.2">
      <c r="A70" s="14" t="s">
        <v>330</v>
      </c>
      <c r="B70" s="14">
        <v>69</v>
      </c>
      <c r="C70" s="14" t="s">
        <v>331</v>
      </c>
      <c r="D70" s="14" t="s">
        <v>332</v>
      </c>
      <c r="E70" s="14" t="s">
        <v>332</v>
      </c>
      <c r="F70" s="14">
        <v>28.95</v>
      </c>
      <c r="G70" s="14">
        <v>-9</v>
      </c>
      <c r="H70" s="14">
        <v>60</v>
      </c>
      <c r="I70" s="14">
        <v>27.61</v>
      </c>
      <c r="J70" s="14" t="s">
        <v>55</v>
      </c>
      <c r="K70" s="14">
        <f t="shared" si="0"/>
        <v>1.3399999999999999</v>
      </c>
      <c r="L70" s="14">
        <v>0</v>
      </c>
      <c r="M70" s="14">
        <v>28.95</v>
      </c>
    </row>
    <row r="71" spans="1:13" ht="15.75" customHeight="1" x14ac:dyDescent="0.2">
      <c r="A71" s="14" t="s">
        <v>302</v>
      </c>
      <c r="B71" s="14">
        <v>70</v>
      </c>
      <c r="C71" s="14" t="s">
        <v>303</v>
      </c>
      <c r="D71" s="14" t="s">
        <v>303</v>
      </c>
      <c r="E71" s="14" t="s">
        <v>304</v>
      </c>
      <c r="F71" s="14">
        <v>28.97</v>
      </c>
      <c r="G71" s="14">
        <v>-4</v>
      </c>
      <c r="H71" s="14">
        <v>66</v>
      </c>
      <c r="I71" s="14">
        <v>28.12</v>
      </c>
      <c r="J71" s="14" t="s">
        <v>137</v>
      </c>
      <c r="K71" s="14">
        <f t="shared" si="0"/>
        <v>0.84999999999999787</v>
      </c>
      <c r="L71" s="14">
        <v>0</v>
      </c>
      <c r="M71" s="14">
        <v>28.97</v>
      </c>
    </row>
    <row r="72" spans="1:13" ht="15.75" customHeight="1" x14ac:dyDescent="0.2">
      <c r="A72" s="14" t="s">
        <v>336</v>
      </c>
      <c r="B72" s="14">
        <v>71</v>
      </c>
      <c r="C72" s="14" t="s">
        <v>337</v>
      </c>
      <c r="D72" s="14" t="s">
        <v>338</v>
      </c>
      <c r="E72" s="14" t="s">
        <v>339</v>
      </c>
      <c r="F72" s="14">
        <v>29.01</v>
      </c>
      <c r="G72" s="14">
        <v>-4</v>
      </c>
      <c r="H72" s="14">
        <v>67</v>
      </c>
      <c r="I72" s="14">
        <v>28.17</v>
      </c>
      <c r="J72" s="14" t="s">
        <v>18</v>
      </c>
      <c r="K72" s="14">
        <f t="shared" si="0"/>
        <v>0.83999999999999986</v>
      </c>
      <c r="L72" s="14">
        <v>6.93</v>
      </c>
      <c r="M72" s="14">
        <v>29.01</v>
      </c>
    </row>
    <row r="73" spans="1:13" ht="15.75" customHeight="1" x14ac:dyDescent="0.2">
      <c r="A73" s="14" t="s">
        <v>310</v>
      </c>
      <c r="B73" s="14">
        <v>72</v>
      </c>
      <c r="C73" s="14" t="s">
        <v>312</v>
      </c>
      <c r="D73" s="14" t="s">
        <v>314</v>
      </c>
      <c r="E73" s="14" t="s">
        <v>315</v>
      </c>
      <c r="F73" s="14">
        <v>29.44</v>
      </c>
      <c r="G73" s="14">
        <v>0</v>
      </c>
      <c r="H73" s="14">
        <v>72</v>
      </c>
      <c r="I73" s="14">
        <v>28.67</v>
      </c>
      <c r="J73" s="14" t="s">
        <v>55</v>
      </c>
      <c r="K73" s="14">
        <f t="shared" si="0"/>
        <v>0.76999999999999957</v>
      </c>
      <c r="L73" s="14">
        <v>0</v>
      </c>
      <c r="M73" s="14">
        <v>29.44</v>
      </c>
    </row>
    <row r="74" spans="1:13" ht="15.75" customHeight="1" x14ac:dyDescent="0.2">
      <c r="A74" s="14" t="s">
        <v>327</v>
      </c>
      <c r="B74" s="14">
        <v>73</v>
      </c>
      <c r="C74" s="14" t="s">
        <v>328</v>
      </c>
      <c r="D74" s="14" t="s">
        <v>329</v>
      </c>
      <c r="E74" s="14" t="s">
        <v>329</v>
      </c>
      <c r="F74" s="14">
        <v>29.46</v>
      </c>
      <c r="G74" s="14">
        <v>-4</v>
      </c>
      <c r="H74" s="14">
        <v>69</v>
      </c>
      <c r="I74" s="14">
        <v>28.5</v>
      </c>
      <c r="J74" s="14" t="s">
        <v>55</v>
      </c>
      <c r="K74" s="14">
        <f t="shared" si="0"/>
        <v>0.96000000000000085</v>
      </c>
      <c r="L74" s="14">
        <v>19.46</v>
      </c>
      <c r="M74" s="14">
        <v>29.46</v>
      </c>
    </row>
    <row r="75" spans="1:13" ht="15.75" customHeight="1" x14ac:dyDescent="0.2">
      <c r="A75" s="14" t="s">
        <v>321</v>
      </c>
      <c r="B75" s="14">
        <v>74</v>
      </c>
      <c r="C75" s="14" t="s">
        <v>322</v>
      </c>
      <c r="D75" s="14" t="s">
        <v>324</v>
      </c>
      <c r="E75" s="14" t="s">
        <v>326</v>
      </c>
      <c r="F75" s="14">
        <v>29.59</v>
      </c>
      <c r="G75" s="14">
        <v>-11</v>
      </c>
      <c r="H75" s="14">
        <v>63</v>
      </c>
      <c r="I75" s="14">
        <v>27.91</v>
      </c>
      <c r="J75" s="14" t="s">
        <v>18</v>
      </c>
      <c r="K75" s="14">
        <f t="shared" si="0"/>
        <v>1.6799999999999997</v>
      </c>
      <c r="L75" s="14">
        <v>16.09</v>
      </c>
      <c r="M75" s="14">
        <v>29.59</v>
      </c>
    </row>
    <row r="76" spans="1:13" ht="15.75" customHeight="1" x14ac:dyDescent="0.2">
      <c r="A76" s="14" t="s">
        <v>158</v>
      </c>
      <c r="B76" s="14">
        <v>75</v>
      </c>
      <c r="C76" s="14" t="s">
        <v>351</v>
      </c>
      <c r="D76" s="14" t="s">
        <v>352</v>
      </c>
      <c r="E76" s="14" t="s">
        <v>353</v>
      </c>
      <c r="F76" s="14">
        <v>29.88</v>
      </c>
      <c r="G76" s="14">
        <v>6</v>
      </c>
      <c r="H76" s="14">
        <v>81</v>
      </c>
      <c r="I76" s="14">
        <v>29.54</v>
      </c>
      <c r="J76" s="14" t="s">
        <v>18</v>
      </c>
      <c r="K76" s="14">
        <f t="shared" si="0"/>
        <v>0.33999999999999986</v>
      </c>
      <c r="L76" s="14">
        <v>0</v>
      </c>
      <c r="M76" s="14">
        <v>29.88</v>
      </c>
    </row>
    <row r="77" spans="1:13" ht="15.75" customHeight="1" x14ac:dyDescent="0.2">
      <c r="A77" s="14" t="s">
        <v>344</v>
      </c>
      <c r="B77" s="14">
        <v>76</v>
      </c>
      <c r="C77" s="14" t="s">
        <v>345</v>
      </c>
      <c r="D77" s="14" t="s">
        <v>346</v>
      </c>
      <c r="E77" s="14" t="s">
        <v>346</v>
      </c>
      <c r="F77" s="14">
        <v>29.92</v>
      </c>
      <c r="G77" s="14">
        <v>6</v>
      </c>
      <c r="H77" s="14">
        <v>82</v>
      </c>
      <c r="I77" s="14">
        <v>29.92</v>
      </c>
      <c r="J77" s="14" t="s">
        <v>18</v>
      </c>
      <c r="K77" s="14">
        <f t="shared" si="0"/>
        <v>0</v>
      </c>
      <c r="L77" s="14">
        <v>16.09</v>
      </c>
      <c r="M77" s="14">
        <v>29.92</v>
      </c>
    </row>
    <row r="78" spans="1:13" ht="15.75" customHeight="1" x14ac:dyDescent="0.2">
      <c r="A78" s="14" t="s">
        <v>377</v>
      </c>
      <c r="B78" s="14">
        <v>77</v>
      </c>
      <c r="C78" s="14" t="s">
        <v>378</v>
      </c>
      <c r="D78" s="14" t="s">
        <v>379</v>
      </c>
      <c r="E78" s="14" t="s">
        <v>380</v>
      </c>
      <c r="F78" s="14">
        <v>30.09</v>
      </c>
      <c r="G78" s="14">
        <v>2</v>
      </c>
      <c r="H78" s="14">
        <v>79</v>
      </c>
      <c r="I78" s="14">
        <v>29.03</v>
      </c>
      <c r="J78" s="14" t="s">
        <v>137</v>
      </c>
      <c r="K78" s="14">
        <f t="shared" si="0"/>
        <v>1.0599999999999987</v>
      </c>
      <c r="L78" s="14">
        <v>0</v>
      </c>
      <c r="M78" s="14">
        <v>30.09</v>
      </c>
    </row>
    <row r="79" spans="1:13" ht="15.75" customHeight="1" x14ac:dyDescent="0.2">
      <c r="A79" s="14" t="s">
        <v>382</v>
      </c>
      <c r="B79" s="14">
        <v>78</v>
      </c>
      <c r="C79" s="14" t="s">
        <v>383</v>
      </c>
      <c r="D79" s="14" t="s">
        <v>384</v>
      </c>
      <c r="E79" s="14" t="s">
        <v>385</v>
      </c>
      <c r="F79" s="14">
        <v>30.32</v>
      </c>
      <c r="G79" s="14">
        <v>0</v>
      </c>
      <c r="H79" s="14">
        <v>78</v>
      </c>
      <c r="I79" s="14">
        <v>28.97</v>
      </c>
      <c r="J79" s="14" t="s">
        <v>137</v>
      </c>
      <c r="K79" s="14">
        <f t="shared" si="0"/>
        <v>1.3500000000000014</v>
      </c>
      <c r="L79" s="14">
        <v>0</v>
      </c>
      <c r="M79" s="14">
        <v>30.32</v>
      </c>
    </row>
    <row r="80" spans="1:13" ht="15.75" customHeight="1" x14ac:dyDescent="0.2">
      <c r="A80" s="14" t="s">
        <v>362</v>
      </c>
      <c r="B80" s="14">
        <v>79</v>
      </c>
      <c r="C80" s="14" t="s">
        <v>364</v>
      </c>
      <c r="D80" s="14" t="s">
        <v>365</v>
      </c>
      <c r="E80" s="14" t="s">
        <v>365</v>
      </c>
      <c r="F80" s="14">
        <v>30.38</v>
      </c>
      <c r="G80" s="14">
        <v>-5</v>
      </c>
      <c r="H80" s="14">
        <v>74</v>
      </c>
      <c r="I80" s="14">
        <v>28.79</v>
      </c>
      <c r="J80" s="14" t="s">
        <v>293</v>
      </c>
      <c r="K80" s="14">
        <f t="shared" si="0"/>
        <v>1.5899999999999999</v>
      </c>
      <c r="L80" s="14">
        <v>24.85</v>
      </c>
      <c r="M80" s="14">
        <v>30.38</v>
      </c>
    </row>
    <row r="81" spans="1:13" ht="15.75" customHeight="1" x14ac:dyDescent="0.2">
      <c r="A81" s="14" t="s">
        <v>367</v>
      </c>
      <c r="B81" s="14">
        <v>80</v>
      </c>
      <c r="C81" s="14" t="s">
        <v>368</v>
      </c>
      <c r="D81" s="14" t="s">
        <v>369</v>
      </c>
      <c r="E81" s="14" t="s">
        <v>370</v>
      </c>
      <c r="F81" s="14">
        <v>30.41</v>
      </c>
      <c r="G81" s="14">
        <v>-4</v>
      </c>
      <c r="H81" s="14">
        <v>76</v>
      </c>
      <c r="I81" s="14">
        <v>28.83</v>
      </c>
      <c r="J81" s="14" t="s">
        <v>293</v>
      </c>
      <c r="K81" s="14">
        <f t="shared" si="0"/>
        <v>1.5800000000000018</v>
      </c>
      <c r="L81" s="14">
        <v>10.99</v>
      </c>
      <c r="M81" s="14">
        <v>30.41</v>
      </c>
    </row>
    <row r="82" spans="1:13" ht="15.75" customHeight="1" x14ac:dyDescent="0.2">
      <c r="A82" s="14" t="s">
        <v>373</v>
      </c>
      <c r="B82" s="14">
        <v>81</v>
      </c>
      <c r="C82" s="14" t="s">
        <v>374</v>
      </c>
      <c r="D82" s="14" t="s">
        <v>375</v>
      </c>
      <c r="E82" s="14" t="s">
        <v>376</v>
      </c>
      <c r="F82" s="14">
        <v>30.42</v>
      </c>
      <c r="G82" s="14">
        <v>5</v>
      </c>
      <c r="H82" s="14">
        <v>86</v>
      </c>
      <c r="I82" s="14">
        <v>30.17</v>
      </c>
      <c r="J82" s="14" t="s">
        <v>137</v>
      </c>
      <c r="K82" s="14">
        <f t="shared" si="0"/>
        <v>0.25</v>
      </c>
      <c r="L82" s="14">
        <v>21.97</v>
      </c>
      <c r="M82" s="14">
        <v>30.27</v>
      </c>
    </row>
    <row r="83" spans="1:13" ht="15.75" customHeight="1" x14ac:dyDescent="0.2">
      <c r="A83" s="14" t="s">
        <v>354</v>
      </c>
      <c r="B83" s="14">
        <v>82</v>
      </c>
      <c r="C83" s="14" t="s">
        <v>355</v>
      </c>
      <c r="D83" s="14" t="s">
        <v>355</v>
      </c>
      <c r="E83" s="14" t="s">
        <v>355</v>
      </c>
      <c r="F83" s="14">
        <v>30.45</v>
      </c>
      <c r="G83" s="14">
        <v>8</v>
      </c>
      <c r="H83" s="14">
        <v>90</v>
      </c>
      <c r="I83" s="14">
        <v>30.5</v>
      </c>
      <c r="J83" s="14" t="s">
        <v>18</v>
      </c>
      <c r="K83" s="14">
        <f t="shared" si="0"/>
        <v>-5.0000000000000711E-2</v>
      </c>
      <c r="L83" s="14">
        <v>19.46</v>
      </c>
      <c r="M83" s="14">
        <v>30.45</v>
      </c>
    </row>
    <row r="84" spans="1:13" ht="15.75" customHeight="1" x14ac:dyDescent="0.2">
      <c r="A84" s="14" t="s">
        <v>418</v>
      </c>
      <c r="B84" s="14">
        <v>83</v>
      </c>
      <c r="C84" s="14" t="s">
        <v>419</v>
      </c>
      <c r="D84" s="14" t="s">
        <v>420</v>
      </c>
      <c r="E84" s="14" t="s">
        <v>420</v>
      </c>
      <c r="F84" s="14">
        <v>30.65</v>
      </c>
      <c r="G84" s="14">
        <v>-12</v>
      </c>
      <c r="H84" s="14">
        <v>71</v>
      </c>
      <c r="I84" s="14">
        <v>28.65</v>
      </c>
      <c r="J84" s="14" t="s">
        <v>137</v>
      </c>
      <c r="K84" s="14">
        <f t="shared" si="0"/>
        <v>2</v>
      </c>
      <c r="L84" s="14">
        <v>10.99</v>
      </c>
      <c r="M84" s="14">
        <v>30.65</v>
      </c>
    </row>
    <row r="85" spans="1:13" ht="15.75" customHeight="1" x14ac:dyDescent="0.2">
      <c r="A85" s="14" t="s">
        <v>421</v>
      </c>
      <c r="B85" s="14">
        <v>84</v>
      </c>
      <c r="C85" s="14" t="s">
        <v>422</v>
      </c>
      <c r="D85" s="14" t="s">
        <v>423</v>
      </c>
      <c r="E85" s="14" t="s">
        <v>424</v>
      </c>
      <c r="F85" s="14">
        <v>30.73</v>
      </c>
      <c r="G85" s="14">
        <v>10</v>
      </c>
      <c r="H85" s="14">
        <v>94</v>
      </c>
      <c r="I85" s="14">
        <v>30.73</v>
      </c>
      <c r="J85" s="14" t="s">
        <v>55</v>
      </c>
      <c r="K85" s="14">
        <f t="shared" si="0"/>
        <v>0</v>
      </c>
      <c r="L85" s="14">
        <v>0</v>
      </c>
      <c r="M85" s="14">
        <v>30.73</v>
      </c>
    </row>
    <row r="86" spans="1:13" ht="15.75" customHeight="1" x14ac:dyDescent="0.2">
      <c r="A86" s="14" t="s">
        <v>358</v>
      </c>
      <c r="B86" s="14">
        <v>85</v>
      </c>
      <c r="C86" s="14" t="s">
        <v>360</v>
      </c>
      <c r="D86" s="14" t="s">
        <v>360</v>
      </c>
      <c r="E86" s="14" t="s">
        <v>361</v>
      </c>
      <c r="F86" s="14">
        <v>30.73</v>
      </c>
      <c r="G86" s="14">
        <v>-2</v>
      </c>
      <c r="H86" s="14">
        <v>83</v>
      </c>
      <c r="I86" s="14">
        <v>29.94</v>
      </c>
      <c r="J86" s="14" t="s">
        <v>137</v>
      </c>
      <c r="K86" s="14">
        <f t="shared" si="0"/>
        <v>0.78999999999999915</v>
      </c>
      <c r="L86" s="14">
        <v>0</v>
      </c>
      <c r="M86" s="14">
        <v>30.73</v>
      </c>
    </row>
    <row r="87" spans="1:13" ht="15.75" customHeight="1" x14ac:dyDescent="0.2">
      <c r="A87" s="14" t="s">
        <v>389</v>
      </c>
      <c r="B87" s="14">
        <v>86</v>
      </c>
      <c r="C87" s="14" t="s">
        <v>390</v>
      </c>
      <c r="D87" s="14" t="s">
        <v>390</v>
      </c>
      <c r="E87" s="14" t="s">
        <v>390</v>
      </c>
      <c r="F87" s="14">
        <v>30.75</v>
      </c>
      <c r="G87" s="14">
        <v>2</v>
      </c>
      <c r="H87" s="14">
        <v>88</v>
      </c>
      <c r="I87" s="14">
        <v>30.31</v>
      </c>
      <c r="J87" s="14" t="s">
        <v>137</v>
      </c>
      <c r="K87" s="14">
        <f t="shared" si="0"/>
        <v>0.44000000000000128</v>
      </c>
      <c r="L87" s="14">
        <v>0</v>
      </c>
      <c r="M87" s="14">
        <v>30.75</v>
      </c>
    </row>
    <row r="88" spans="1:13" ht="15.75" customHeight="1" x14ac:dyDescent="0.2">
      <c r="A88" s="14" t="s">
        <v>387</v>
      </c>
      <c r="B88" s="14">
        <v>87</v>
      </c>
      <c r="C88" s="14" t="s">
        <v>388</v>
      </c>
      <c r="D88" s="14" t="s">
        <v>388</v>
      </c>
      <c r="E88" s="14" t="s">
        <v>388</v>
      </c>
      <c r="F88" s="14">
        <v>30.86</v>
      </c>
      <c r="G88" s="14">
        <v>5</v>
      </c>
      <c r="H88" s="14">
        <v>92</v>
      </c>
      <c r="I88" s="14">
        <v>30.6</v>
      </c>
      <c r="J88" s="14" t="s">
        <v>137</v>
      </c>
      <c r="K88" s="14">
        <f t="shared" si="0"/>
        <v>0.25999999999999801</v>
      </c>
      <c r="L88" s="14">
        <v>0</v>
      </c>
      <c r="M88" s="14">
        <v>30.86</v>
      </c>
    </row>
    <row r="89" spans="1:13" ht="15.75" customHeight="1" x14ac:dyDescent="0.2">
      <c r="A89" s="14" t="s">
        <v>340</v>
      </c>
      <c r="B89" s="14">
        <v>88</v>
      </c>
      <c r="C89" s="14" t="s">
        <v>341</v>
      </c>
      <c r="D89" s="14" t="s">
        <v>342</v>
      </c>
      <c r="E89" s="14" t="s">
        <v>343</v>
      </c>
      <c r="F89" s="14">
        <v>30.89</v>
      </c>
      <c r="G89" s="14">
        <v>1</v>
      </c>
      <c r="H89" s="14">
        <v>89</v>
      </c>
      <c r="I89" s="14">
        <v>30.35</v>
      </c>
      <c r="J89" s="14" t="s">
        <v>18</v>
      </c>
      <c r="K89" s="14">
        <f t="shared" si="0"/>
        <v>0.53999999999999915</v>
      </c>
      <c r="L89" s="14">
        <v>19.46</v>
      </c>
      <c r="M89" s="14">
        <v>30.89</v>
      </c>
    </row>
    <row r="90" spans="1:13" ht="15.75" customHeight="1" x14ac:dyDescent="0.2">
      <c r="A90" s="14" t="s">
        <v>438</v>
      </c>
      <c r="B90" s="14">
        <v>89</v>
      </c>
      <c r="C90" s="14" t="s">
        <v>439</v>
      </c>
      <c r="D90" s="14" t="s">
        <v>440</v>
      </c>
      <c r="E90" s="14" t="s">
        <v>441</v>
      </c>
      <c r="F90" s="14">
        <v>30.92</v>
      </c>
      <c r="G90" s="14">
        <v>-4</v>
      </c>
      <c r="H90" s="14">
        <v>85</v>
      </c>
      <c r="I90" s="14">
        <v>30.16</v>
      </c>
      <c r="J90" s="14" t="s">
        <v>293</v>
      </c>
      <c r="K90" s="14">
        <f t="shared" si="0"/>
        <v>0.76000000000000156</v>
      </c>
      <c r="L90" s="14">
        <v>10.99</v>
      </c>
      <c r="M90" s="14">
        <v>30.92</v>
      </c>
    </row>
    <row r="91" spans="1:13" ht="15.75" customHeight="1" x14ac:dyDescent="0.2">
      <c r="A91" s="14" t="s">
        <v>399</v>
      </c>
      <c r="B91" s="14">
        <v>90</v>
      </c>
      <c r="C91" s="14" t="s">
        <v>400</v>
      </c>
      <c r="D91" s="14" t="s">
        <v>401</v>
      </c>
      <c r="E91" s="14" t="s">
        <v>401</v>
      </c>
      <c r="F91" s="14">
        <v>30.98</v>
      </c>
      <c r="G91" s="14">
        <v>-6</v>
      </c>
      <c r="H91" s="14">
        <v>84</v>
      </c>
      <c r="I91" s="14">
        <v>29.99</v>
      </c>
      <c r="J91" s="14" t="s">
        <v>61</v>
      </c>
      <c r="K91" s="14">
        <f t="shared" si="0"/>
        <v>0.99000000000000199</v>
      </c>
      <c r="L91" s="14">
        <v>46.15</v>
      </c>
      <c r="M91" s="14">
        <v>27.19</v>
      </c>
    </row>
    <row r="92" spans="1:13" ht="15.75" customHeight="1" x14ac:dyDescent="0.2">
      <c r="A92" s="14" t="s">
        <v>393</v>
      </c>
      <c r="B92" s="14">
        <v>91</v>
      </c>
      <c r="C92" s="14" t="s">
        <v>394</v>
      </c>
      <c r="D92" s="14" t="s">
        <v>395</v>
      </c>
      <c r="E92" s="14" t="s">
        <v>395</v>
      </c>
      <c r="F92" s="14">
        <v>31.01</v>
      </c>
      <c r="G92" s="14">
        <v>10</v>
      </c>
      <c r="H92" s="14">
        <v>101</v>
      </c>
      <c r="I92" s="14">
        <v>32.58</v>
      </c>
      <c r="J92" s="14" t="s">
        <v>398</v>
      </c>
      <c r="K92" s="14">
        <f t="shared" si="0"/>
        <v>-1.5699999999999967</v>
      </c>
      <c r="L92" s="14">
        <v>13.86</v>
      </c>
      <c r="M92" s="14">
        <v>31.01</v>
      </c>
    </row>
    <row r="93" spans="1:13" ht="15.75" customHeight="1" x14ac:dyDescent="0.2">
      <c r="A93" s="14" t="s">
        <v>406</v>
      </c>
      <c r="B93" s="14">
        <v>92</v>
      </c>
      <c r="C93" s="14" t="s">
        <v>407</v>
      </c>
      <c r="D93" s="14" t="s">
        <v>407</v>
      </c>
      <c r="E93" s="14" t="s">
        <v>407</v>
      </c>
      <c r="F93" s="14">
        <v>31.01</v>
      </c>
      <c r="G93" s="14">
        <v>-17</v>
      </c>
      <c r="H93" s="14">
        <v>75</v>
      </c>
      <c r="I93" s="14">
        <v>28.82</v>
      </c>
      <c r="J93" s="14" t="s">
        <v>61</v>
      </c>
      <c r="K93" s="14">
        <f t="shared" si="0"/>
        <v>2.1900000000000013</v>
      </c>
      <c r="L93" s="14">
        <v>16.09</v>
      </c>
      <c r="M93" s="14">
        <v>31.01</v>
      </c>
    </row>
    <row r="94" spans="1:13" ht="15.75" customHeight="1" x14ac:dyDescent="0.2">
      <c r="A94" s="14" t="s">
        <v>442</v>
      </c>
      <c r="B94" s="14">
        <v>93</v>
      </c>
      <c r="C94" s="14" t="s">
        <v>443</v>
      </c>
      <c r="D94" s="14" t="s">
        <v>443</v>
      </c>
      <c r="E94" s="14" t="s">
        <v>443</v>
      </c>
      <c r="F94" s="14">
        <v>31.05</v>
      </c>
      <c r="G94" s="14">
        <v>-6</v>
      </c>
      <c r="H94" s="14">
        <v>87</v>
      </c>
      <c r="I94" s="14">
        <v>30.25</v>
      </c>
      <c r="J94" s="14" t="s">
        <v>137</v>
      </c>
      <c r="K94" s="14">
        <f t="shared" si="0"/>
        <v>0.80000000000000071</v>
      </c>
      <c r="L94" s="14">
        <v>23.03</v>
      </c>
      <c r="M94" s="14">
        <v>31.05</v>
      </c>
    </row>
    <row r="95" spans="1:13" ht="15.75" customHeight="1" x14ac:dyDescent="0.2">
      <c r="A95" s="14" t="s">
        <v>404</v>
      </c>
      <c r="B95" s="14">
        <v>94</v>
      </c>
      <c r="C95" s="14" t="s">
        <v>405</v>
      </c>
      <c r="D95" s="14" t="s">
        <v>405</v>
      </c>
      <c r="E95" s="14" t="s">
        <v>405</v>
      </c>
      <c r="F95" s="14">
        <v>31.12</v>
      </c>
      <c r="G95" s="14">
        <v>-1</v>
      </c>
      <c r="H95" s="14">
        <v>93</v>
      </c>
      <c r="I95" s="14">
        <v>30.71</v>
      </c>
      <c r="J95" s="14" t="s">
        <v>137</v>
      </c>
      <c r="K95" s="14">
        <f t="shared" si="0"/>
        <v>0.41000000000000014</v>
      </c>
      <c r="L95" s="14">
        <v>16.09</v>
      </c>
      <c r="M95" s="14">
        <v>31.12</v>
      </c>
    </row>
    <row r="96" spans="1:13" ht="15.75" customHeight="1" x14ac:dyDescent="0.2">
      <c r="A96" s="14" t="s">
        <v>429</v>
      </c>
      <c r="B96" s="14">
        <v>95</v>
      </c>
      <c r="C96" s="14" t="s">
        <v>430</v>
      </c>
      <c r="D96" s="14" t="s">
        <v>430</v>
      </c>
      <c r="E96" s="14" t="s">
        <v>431</v>
      </c>
      <c r="F96" s="14">
        <v>31.2</v>
      </c>
      <c r="G96" s="14">
        <v>0</v>
      </c>
      <c r="H96" s="14">
        <v>95</v>
      </c>
      <c r="I96" s="14">
        <v>31.16</v>
      </c>
      <c r="J96" s="14" t="s">
        <v>137</v>
      </c>
      <c r="K96" s="14">
        <f t="shared" si="0"/>
        <v>3.9999999999999147E-2</v>
      </c>
      <c r="L96" s="14">
        <v>45.95</v>
      </c>
      <c r="M96" s="14">
        <v>27.51</v>
      </c>
    </row>
    <row r="97" spans="1:13" ht="15.75" customHeight="1" x14ac:dyDescent="0.2">
      <c r="A97" s="14" t="s">
        <v>410</v>
      </c>
      <c r="B97" s="14">
        <v>96</v>
      </c>
      <c r="C97" s="14" t="s">
        <v>411</v>
      </c>
      <c r="D97" s="14" t="s">
        <v>411</v>
      </c>
      <c r="E97" s="14" t="s">
        <v>412</v>
      </c>
      <c r="F97" s="14">
        <v>32.119999999999997</v>
      </c>
      <c r="G97" s="14">
        <v>-5</v>
      </c>
      <c r="H97" s="14">
        <v>91</v>
      </c>
      <c r="I97" s="14">
        <v>30.59</v>
      </c>
      <c r="J97" s="14" t="s">
        <v>61</v>
      </c>
      <c r="K97" s="14">
        <f t="shared" si="0"/>
        <v>1.5299999999999976</v>
      </c>
      <c r="L97" s="14">
        <v>0</v>
      </c>
      <c r="M97" s="14">
        <v>32.119999999999997</v>
      </c>
    </row>
    <row r="98" spans="1:13" ht="15.75" customHeight="1" x14ac:dyDescent="0.2">
      <c r="A98" s="14" t="s">
        <v>432</v>
      </c>
      <c r="B98" s="14">
        <v>97</v>
      </c>
      <c r="C98" s="14" t="s">
        <v>433</v>
      </c>
      <c r="D98" s="14" t="s">
        <v>435</v>
      </c>
      <c r="E98" s="14" t="s">
        <v>437</v>
      </c>
      <c r="F98" s="14">
        <v>32.22</v>
      </c>
      <c r="G98" s="14">
        <v>-1</v>
      </c>
      <c r="H98" s="14">
        <v>96</v>
      </c>
      <c r="I98" s="14">
        <v>31.6</v>
      </c>
      <c r="J98" s="14" t="s">
        <v>398</v>
      </c>
      <c r="K98" s="14">
        <f t="shared" si="0"/>
        <v>0.61999999999999744</v>
      </c>
      <c r="L98" s="14">
        <v>21.97</v>
      </c>
      <c r="M98" s="14">
        <v>32.22</v>
      </c>
    </row>
    <row r="99" spans="1:13" ht="15.75" customHeight="1" x14ac:dyDescent="0.2">
      <c r="A99" s="14" t="s">
        <v>425</v>
      </c>
      <c r="B99" s="14">
        <v>98</v>
      </c>
      <c r="C99" s="14" t="s">
        <v>426</v>
      </c>
      <c r="D99" s="14" t="s">
        <v>427</v>
      </c>
      <c r="E99" s="14" t="s">
        <v>428</v>
      </c>
      <c r="F99" s="14">
        <v>32.82</v>
      </c>
      <c r="G99" s="14">
        <v>1</v>
      </c>
      <c r="H99" s="14">
        <v>99</v>
      </c>
      <c r="I99" s="14">
        <v>32.020000000000003</v>
      </c>
      <c r="J99" s="14" t="s">
        <v>55</v>
      </c>
      <c r="K99" s="14">
        <f t="shared" si="0"/>
        <v>0.79999999999999716</v>
      </c>
      <c r="L99" s="14">
        <v>0</v>
      </c>
      <c r="M99" s="14">
        <v>32.82</v>
      </c>
    </row>
    <row r="100" spans="1:13" ht="15.75" customHeight="1" x14ac:dyDescent="0.2">
      <c r="A100" s="14" t="s">
        <v>446</v>
      </c>
      <c r="B100" s="14">
        <v>99</v>
      </c>
      <c r="C100" s="14" t="s">
        <v>447</v>
      </c>
      <c r="D100" s="14" t="s">
        <v>448</v>
      </c>
      <c r="E100" s="14" t="s">
        <v>449</v>
      </c>
      <c r="F100" s="14">
        <v>33.01</v>
      </c>
      <c r="G100" s="14">
        <v>-1</v>
      </c>
      <c r="H100" s="14">
        <v>98</v>
      </c>
      <c r="I100" s="14">
        <v>31.95</v>
      </c>
      <c r="J100" s="14" t="s">
        <v>398</v>
      </c>
      <c r="K100" s="14">
        <f t="shared" si="0"/>
        <v>1.0599999999999987</v>
      </c>
      <c r="L100" s="14">
        <v>23.03</v>
      </c>
      <c r="M100" s="14">
        <v>32.9</v>
      </c>
    </row>
    <row r="101" spans="1:13" ht="15.75" customHeight="1" x14ac:dyDescent="0.2">
      <c r="A101" s="14" t="s">
        <v>476</v>
      </c>
      <c r="B101" s="14">
        <v>100</v>
      </c>
      <c r="C101" s="14" t="s">
        <v>477</v>
      </c>
      <c r="D101" s="14" t="s">
        <v>478</v>
      </c>
      <c r="E101" s="14" t="s">
        <v>478</v>
      </c>
      <c r="F101" s="14">
        <v>33.020000000000003</v>
      </c>
      <c r="G101" s="14">
        <v>5</v>
      </c>
      <c r="H101" s="14">
        <v>105</v>
      </c>
      <c r="I101" s="14">
        <v>32.619999999999997</v>
      </c>
      <c r="J101" s="14" t="s">
        <v>55</v>
      </c>
      <c r="K101" s="14">
        <f t="shared" si="0"/>
        <v>0.40000000000000568</v>
      </c>
      <c r="L101" s="14">
        <v>13.86</v>
      </c>
      <c r="M101" s="14">
        <v>33.020000000000003</v>
      </c>
    </row>
    <row r="102" spans="1:13" ht="15.75" customHeight="1" x14ac:dyDescent="0.2">
      <c r="A102" s="14" t="s">
        <v>466</v>
      </c>
      <c r="B102" s="14">
        <v>101</v>
      </c>
      <c r="C102" s="14" t="s">
        <v>467</v>
      </c>
      <c r="D102" s="14" t="s">
        <v>468</v>
      </c>
      <c r="E102" s="14" t="s">
        <v>468</v>
      </c>
      <c r="F102" s="14">
        <v>33.15</v>
      </c>
      <c r="G102" s="14">
        <v>7</v>
      </c>
      <c r="H102" s="14">
        <v>108</v>
      </c>
      <c r="I102" s="14">
        <v>33.08</v>
      </c>
      <c r="J102" s="14" t="s">
        <v>137</v>
      </c>
      <c r="K102" s="14">
        <f t="shared" si="0"/>
        <v>7.0000000000000284E-2</v>
      </c>
      <c r="L102" s="14">
        <v>45.75</v>
      </c>
      <c r="M102" s="14">
        <v>30</v>
      </c>
    </row>
    <row r="103" spans="1:13" ht="15.75" customHeight="1" x14ac:dyDescent="0.2">
      <c r="A103" s="14" t="s">
        <v>452</v>
      </c>
      <c r="B103" s="14">
        <v>102</v>
      </c>
      <c r="C103" s="14" t="s">
        <v>453</v>
      </c>
      <c r="D103" s="14" t="s">
        <v>453</v>
      </c>
      <c r="E103" s="14" t="s">
        <v>454</v>
      </c>
      <c r="F103" s="14">
        <v>33.19</v>
      </c>
      <c r="G103" s="14">
        <v>5</v>
      </c>
      <c r="H103" s="14">
        <v>107</v>
      </c>
      <c r="I103" s="14">
        <v>32.93</v>
      </c>
      <c r="J103" s="14" t="s">
        <v>293</v>
      </c>
      <c r="K103" s="14">
        <f t="shared" si="0"/>
        <v>0.25999999999999801</v>
      </c>
      <c r="L103" s="14">
        <v>50.43</v>
      </c>
      <c r="M103" s="14">
        <v>28.88</v>
      </c>
    </row>
    <row r="104" spans="1:13" ht="15.75" customHeight="1" x14ac:dyDescent="0.2">
      <c r="A104" s="14" t="s">
        <v>457</v>
      </c>
      <c r="B104" s="14">
        <v>103</v>
      </c>
      <c r="C104" s="14" t="s">
        <v>458</v>
      </c>
      <c r="D104" s="14" t="s">
        <v>459</v>
      </c>
      <c r="E104" s="14" t="s">
        <v>460</v>
      </c>
      <c r="F104" s="14">
        <v>33.58</v>
      </c>
      <c r="G104" s="14">
        <v>1</v>
      </c>
      <c r="H104" s="14">
        <v>104</v>
      </c>
      <c r="I104" s="14">
        <v>32.619999999999997</v>
      </c>
      <c r="J104" s="14" t="s">
        <v>61</v>
      </c>
      <c r="K104" s="14">
        <f t="shared" si="0"/>
        <v>0.96000000000000085</v>
      </c>
      <c r="L104" s="14">
        <v>58.92</v>
      </c>
      <c r="M104" s="14">
        <v>27.25</v>
      </c>
    </row>
    <row r="105" spans="1:13" ht="15.75" customHeight="1" x14ac:dyDescent="0.2">
      <c r="A105" s="14" t="s">
        <v>471</v>
      </c>
      <c r="B105" s="14">
        <v>104</v>
      </c>
      <c r="C105" s="14" t="s">
        <v>472</v>
      </c>
      <c r="D105" s="14" t="s">
        <v>473</v>
      </c>
      <c r="E105" s="14" t="s">
        <v>473</v>
      </c>
      <c r="F105" s="14">
        <v>33.61</v>
      </c>
      <c r="G105" s="14">
        <v>-1</v>
      </c>
      <c r="H105" s="14">
        <v>103</v>
      </c>
      <c r="I105" s="14">
        <v>32.590000000000003</v>
      </c>
      <c r="J105" s="14" t="s">
        <v>398</v>
      </c>
      <c r="K105" s="14">
        <f t="shared" si="0"/>
        <v>1.019999999999996</v>
      </c>
      <c r="L105" s="14">
        <v>40.94</v>
      </c>
      <c r="M105" s="14">
        <v>31.78</v>
      </c>
    </row>
    <row r="106" spans="1:13" ht="15.75" customHeight="1" x14ac:dyDescent="0.2">
      <c r="A106" s="14" t="s">
        <v>415</v>
      </c>
      <c r="B106" s="14">
        <v>105</v>
      </c>
      <c r="C106" s="14" t="s">
        <v>416</v>
      </c>
      <c r="D106" s="14" t="s">
        <v>417</v>
      </c>
      <c r="E106" s="14" t="s">
        <v>417</v>
      </c>
      <c r="F106" s="14">
        <v>33.64</v>
      </c>
      <c r="G106" s="14">
        <v>4</v>
      </c>
      <c r="H106" s="14">
        <v>109</v>
      </c>
      <c r="I106" s="14">
        <v>33.21</v>
      </c>
      <c r="J106" s="14" t="s">
        <v>61</v>
      </c>
      <c r="K106" s="14">
        <f t="shared" si="0"/>
        <v>0.42999999999999972</v>
      </c>
      <c r="L106" s="14">
        <v>32.19</v>
      </c>
      <c r="M106" s="14">
        <v>33.64</v>
      </c>
    </row>
    <row r="107" spans="1:13" ht="15.75" customHeight="1" x14ac:dyDescent="0.2">
      <c r="A107" s="14" t="s">
        <v>463</v>
      </c>
      <c r="B107" s="14">
        <v>106</v>
      </c>
      <c r="C107" s="14" t="s">
        <v>464</v>
      </c>
      <c r="D107" s="14" t="s">
        <v>465</v>
      </c>
      <c r="E107" s="14" t="s">
        <v>465</v>
      </c>
      <c r="F107" s="14">
        <v>33.65</v>
      </c>
      <c r="G107" s="14">
        <v>0</v>
      </c>
      <c r="H107" s="14">
        <v>106</v>
      </c>
      <c r="I107" s="14">
        <v>32.79</v>
      </c>
      <c r="J107" s="14" t="s">
        <v>18</v>
      </c>
      <c r="K107" s="14">
        <f t="shared" si="0"/>
        <v>0.85999999999999943</v>
      </c>
      <c r="L107" s="14">
        <v>0</v>
      </c>
      <c r="M107" s="14">
        <v>33.65</v>
      </c>
    </row>
    <row r="108" spans="1:13" ht="15.75" customHeight="1" x14ac:dyDescent="0.2">
      <c r="A108" s="14" t="s">
        <v>492</v>
      </c>
      <c r="B108" s="14">
        <v>107</v>
      </c>
      <c r="C108" s="14" t="s">
        <v>493</v>
      </c>
      <c r="D108" s="14" t="s">
        <v>494</v>
      </c>
      <c r="E108" s="14" t="s">
        <v>494</v>
      </c>
      <c r="F108" s="14">
        <v>33.880000000000003</v>
      </c>
      <c r="G108" s="14">
        <v>-10</v>
      </c>
      <c r="H108" s="14">
        <v>97</v>
      </c>
      <c r="I108" s="14">
        <v>31.78</v>
      </c>
      <c r="J108" s="14" t="s">
        <v>61</v>
      </c>
      <c r="K108" s="14">
        <f t="shared" si="0"/>
        <v>2.1000000000000014</v>
      </c>
      <c r="L108" s="14">
        <v>30.91</v>
      </c>
      <c r="M108" s="14">
        <v>33.880000000000003</v>
      </c>
    </row>
    <row r="109" spans="1:13" ht="15.75" customHeight="1" x14ac:dyDescent="0.2">
      <c r="A109" s="14" t="s">
        <v>483</v>
      </c>
      <c r="B109" s="14">
        <v>108</v>
      </c>
      <c r="C109" s="14" t="s">
        <v>484</v>
      </c>
      <c r="D109" s="14" t="s">
        <v>484</v>
      </c>
      <c r="E109" s="14" t="s">
        <v>485</v>
      </c>
      <c r="F109" s="14">
        <v>34.83</v>
      </c>
      <c r="G109" s="14">
        <v>-8</v>
      </c>
      <c r="H109" s="14">
        <v>100</v>
      </c>
      <c r="I109" s="14">
        <v>32.200000000000003</v>
      </c>
      <c r="J109" s="14" t="s">
        <v>137</v>
      </c>
      <c r="K109" s="14">
        <f t="shared" si="0"/>
        <v>2.6299999999999955</v>
      </c>
      <c r="L109" s="14">
        <v>34.340000000000003</v>
      </c>
      <c r="M109" s="14">
        <v>34.56</v>
      </c>
    </row>
    <row r="110" spans="1:13" ht="15.75" customHeight="1" x14ac:dyDescent="0.2">
      <c r="A110" s="14" t="s">
        <v>497</v>
      </c>
      <c r="B110" s="14">
        <v>109</v>
      </c>
      <c r="C110" s="14" t="s">
        <v>498</v>
      </c>
      <c r="D110" s="14" t="s">
        <v>499</v>
      </c>
      <c r="E110" s="14" t="s">
        <v>499</v>
      </c>
      <c r="F110" s="14">
        <v>35.01</v>
      </c>
      <c r="G110" s="14">
        <v>4</v>
      </c>
      <c r="H110" s="14">
        <v>113</v>
      </c>
      <c r="I110" s="14">
        <v>34.46</v>
      </c>
      <c r="J110" s="14" t="s">
        <v>18</v>
      </c>
      <c r="K110" s="14">
        <f t="shared" si="0"/>
        <v>0.54999999999999716</v>
      </c>
      <c r="L110" s="14">
        <v>6.93</v>
      </c>
      <c r="M110" s="14">
        <v>35.01</v>
      </c>
    </row>
    <row r="111" spans="1:13" ht="15.75" customHeight="1" x14ac:dyDescent="0.2">
      <c r="A111" s="14" t="s">
        <v>479</v>
      </c>
      <c r="B111" s="14">
        <v>110</v>
      </c>
      <c r="C111" s="14" t="s">
        <v>480</v>
      </c>
      <c r="D111" s="14" t="s">
        <v>480</v>
      </c>
      <c r="E111" s="14" t="s">
        <v>480</v>
      </c>
      <c r="F111" s="14">
        <v>35.64</v>
      </c>
      <c r="G111" s="14">
        <v>1</v>
      </c>
      <c r="H111" s="14">
        <v>111</v>
      </c>
      <c r="I111" s="14">
        <v>33.630000000000003</v>
      </c>
      <c r="J111" s="14" t="s">
        <v>61</v>
      </c>
      <c r="K111" s="14">
        <f t="shared" si="0"/>
        <v>2.009999999999998</v>
      </c>
      <c r="L111" s="14">
        <v>33.32</v>
      </c>
      <c r="M111" s="14">
        <v>34.53</v>
      </c>
    </row>
    <row r="112" spans="1:13" ht="15.75" customHeight="1" x14ac:dyDescent="0.2">
      <c r="A112" s="14" t="s">
        <v>486</v>
      </c>
      <c r="B112" s="14">
        <v>111</v>
      </c>
      <c r="C112" s="14" t="s">
        <v>487</v>
      </c>
      <c r="D112" s="14" t="s">
        <v>488</v>
      </c>
      <c r="E112" s="14" t="s">
        <v>490</v>
      </c>
      <c r="F112" s="14">
        <v>35.74</v>
      </c>
      <c r="G112" s="14">
        <v>7</v>
      </c>
      <c r="H112" s="14">
        <v>118</v>
      </c>
      <c r="I112" s="14">
        <v>36.090000000000003</v>
      </c>
      <c r="J112" s="14" t="s">
        <v>18</v>
      </c>
      <c r="K112" s="14">
        <f t="shared" si="0"/>
        <v>-0.35000000000000142</v>
      </c>
      <c r="L112" s="14">
        <v>21.97</v>
      </c>
      <c r="M112" s="14">
        <v>35.74</v>
      </c>
    </row>
    <row r="113" spans="1:13" ht="15.75" customHeight="1" x14ac:dyDescent="0.2">
      <c r="A113" s="14" t="s">
        <v>522</v>
      </c>
      <c r="B113" s="14">
        <v>112</v>
      </c>
      <c r="C113" s="14" t="s">
        <v>523</v>
      </c>
      <c r="D113" s="14" t="s">
        <v>524</v>
      </c>
      <c r="E113" s="14" t="s">
        <v>524</v>
      </c>
      <c r="F113" s="14">
        <v>35.94</v>
      </c>
      <c r="G113" s="14">
        <v>-10</v>
      </c>
      <c r="H113" s="14">
        <v>102</v>
      </c>
      <c r="I113" s="14">
        <v>32.58</v>
      </c>
      <c r="J113" s="14" t="s">
        <v>137</v>
      </c>
      <c r="K113" s="14">
        <f t="shared" si="0"/>
        <v>3.3599999999999994</v>
      </c>
      <c r="L113" s="14">
        <v>44.19</v>
      </c>
      <c r="M113" s="14">
        <v>33.880000000000003</v>
      </c>
    </row>
    <row r="114" spans="1:13" ht="15.75" customHeight="1" x14ac:dyDescent="0.2">
      <c r="A114" s="14" t="s">
        <v>500</v>
      </c>
      <c r="B114" s="14">
        <v>113</v>
      </c>
      <c r="C114" s="14" t="s">
        <v>501</v>
      </c>
      <c r="D114" s="14" t="s">
        <v>502</v>
      </c>
      <c r="E114" s="14" t="s">
        <v>503</v>
      </c>
      <c r="F114" s="14">
        <v>36.119999999999997</v>
      </c>
      <c r="G114" s="14">
        <v>-3</v>
      </c>
      <c r="H114" s="14">
        <v>110</v>
      </c>
      <c r="I114" s="14">
        <v>33.6</v>
      </c>
      <c r="J114" s="14" t="s">
        <v>137</v>
      </c>
      <c r="K114" s="14">
        <f t="shared" si="0"/>
        <v>2.519999999999996</v>
      </c>
      <c r="L114" s="14">
        <v>6.93</v>
      </c>
      <c r="M114" s="14">
        <v>36.119999999999997</v>
      </c>
    </row>
    <row r="115" spans="1:13" ht="15.75" customHeight="1" x14ac:dyDescent="0.2">
      <c r="A115" s="14" t="s">
        <v>504</v>
      </c>
      <c r="B115" s="14">
        <v>114</v>
      </c>
      <c r="C115" s="14" t="s">
        <v>507</v>
      </c>
      <c r="D115" s="14" t="s">
        <v>508</v>
      </c>
      <c r="E115" s="14" t="s">
        <v>508</v>
      </c>
      <c r="F115" s="14">
        <v>36.479999999999997</v>
      </c>
      <c r="G115" s="14">
        <v>0</v>
      </c>
      <c r="H115" s="14">
        <v>114</v>
      </c>
      <c r="I115" s="14">
        <v>35.08</v>
      </c>
      <c r="J115" s="14" t="s">
        <v>137</v>
      </c>
      <c r="K115" s="14">
        <f t="shared" si="0"/>
        <v>1.3999999999999986</v>
      </c>
      <c r="L115" s="14">
        <v>24.85</v>
      </c>
      <c r="M115" s="14">
        <v>36.479999999999997</v>
      </c>
    </row>
    <row r="116" spans="1:13" ht="15.75" customHeight="1" x14ac:dyDescent="0.2">
      <c r="A116" s="14" t="s">
        <v>509</v>
      </c>
      <c r="B116" s="14">
        <v>115</v>
      </c>
      <c r="C116" s="14" t="s">
        <v>510</v>
      </c>
      <c r="D116" s="14" t="s">
        <v>510</v>
      </c>
      <c r="E116" s="14" t="s">
        <v>511</v>
      </c>
      <c r="F116" s="14">
        <v>36.729999999999997</v>
      </c>
      <c r="G116" s="14">
        <v>0</v>
      </c>
      <c r="H116" s="14">
        <v>115</v>
      </c>
      <c r="I116" s="14">
        <v>35.840000000000003</v>
      </c>
      <c r="J116" s="14" t="s">
        <v>137</v>
      </c>
      <c r="K116" s="14">
        <f t="shared" si="0"/>
        <v>0.88999999999999346</v>
      </c>
      <c r="L116" s="14">
        <v>28.9</v>
      </c>
      <c r="M116" s="14">
        <v>36.729999999999997</v>
      </c>
    </row>
    <row r="117" spans="1:13" ht="15.75" customHeight="1" x14ac:dyDescent="0.2">
      <c r="A117" s="14" t="s">
        <v>512</v>
      </c>
      <c r="B117" s="14">
        <v>116</v>
      </c>
      <c r="C117" s="14" t="s">
        <v>513</v>
      </c>
      <c r="D117" s="14" t="s">
        <v>513</v>
      </c>
      <c r="E117" s="14" t="s">
        <v>515</v>
      </c>
      <c r="F117" s="14">
        <v>38.270000000000003</v>
      </c>
      <c r="G117" s="14">
        <v>6</v>
      </c>
      <c r="H117" s="14">
        <v>122</v>
      </c>
      <c r="I117" s="14">
        <v>39.83</v>
      </c>
      <c r="J117" s="14" t="s">
        <v>137</v>
      </c>
      <c r="K117" s="14">
        <f t="shared" si="0"/>
        <v>-1.5599999999999952</v>
      </c>
      <c r="L117" s="14">
        <v>23.03</v>
      </c>
      <c r="M117" s="14">
        <v>38.270000000000003</v>
      </c>
    </row>
    <row r="118" spans="1:13" ht="15.75" customHeight="1" x14ac:dyDescent="0.2">
      <c r="A118" s="14" t="s">
        <v>534</v>
      </c>
      <c r="B118" s="14">
        <v>117</v>
      </c>
      <c r="C118" s="14" t="s">
        <v>535</v>
      </c>
      <c r="D118" s="14" t="s">
        <v>535</v>
      </c>
      <c r="E118" s="14" t="s">
        <v>536</v>
      </c>
      <c r="F118" s="14">
        <v>39.299999999999997</v>
      </c>
      <c r="G118" s="14">
        <v>-5</v>
      </c>
      <c r="H118" s="14">
        <v>112</v>
      </c>
      <c r="I118" s="14">
        <v>34.17</v>
      </c>
      <c r="J118" s="14" t="s">
        <v>55</v>
      </c>
      <c r="K118" s="14">
        <f t="shared" si="0"/>
        <v>5.1299999999999955</v>
      </c>
      <c r="L118" s="14">
        <v>27.73</v>
      </c>
      <c r="M118" s="14">
        <v>39.299999999999997</v>
      </c>
    </row>
    <row r="119" spans="1:13" ht="15.75" customHeight="1" x14ac:dyDescent="0.2">
      <c r="A119" s="14" t="s">
        <v>517</v>
      </c>
      <c r="B119" s="14">
        <v>118</v>
      </c>
      <c r="C119" s="14" t="s">
        <v>518</v>
      </c>
      <c r="D119" s="14" t="s">
        <v>519</v>
      </c>
      <c r="E119" s="14" t="s">
        <v>519</v>
      </c>
      <c r="F119" s="14">
        <v>39.33</v>
      </c>
      <c r="G119" s="14">
        <v>3</v>
      </c>
      <c r="H119" s="14">
        <v>121</v>
      </c>
      <c r="I119" s="14">
        <v>38.03</v>
      </c>
      <c r="J119" s="14" t="s">
        <v>61</v>
      </c>
      <c r="K119" s="14">
        <f t="shared" si="0"/>
        <v>1.2999999999999972</v>
      </c>
      <c r="L119" s="14">
        <v>51.98</v>
      </c>
      <c r="M119" s="14">
        <v>36.17</v>
      </c>
    </row>
    <row r="120" spans="1:13" ht="15.75" customHeight="1" x14ac:dyDescent="0.2">
      <c r="A120" s="14" t="s">
        <v>559</v>
      </c>
      <c r="B120" s="14">
        <v>119</v>
      </c>
      <c r="C120" s="14" t="s">
        <v>560</v>
      </c>
      <c r="D120" s="14" t="s">
        <v>561</v>
      </c>
      <c r="E120" s="14" t="s">
        <v>562</v>
      </c>
      <c r="F120" s="14">
        <v>39.39</v>
      </c>
      <c r="G120" s="14">
        <v>0</v>
      </c>
      <c r="H120" s="14">
        <v>119</v>
      </c>
      <c r="I120" s="14">
        <v>36.729999999999997</v>
      </c>
      <c r="J120" s="14" t="s">
        <v>398</v>
      </c>
      <c r="K120" s="14">
        <f t="shared" si="0"/>
        <v>2.6600000000000037</v>
      </c>
      <c r="L120" s="14">
        <v>47.45</v>
      </c>
      <c r="M120" s="14">
        <v>37.369999999999997</v>
      </c>
    </row>
    <row r="121" spans="1:13" ht="15.75" customHeight="1" x14ac:dyDescent="0.2">
      <c r="A121" s="14" t="s">
        <v>527</v>
      </c>
      <c r="B121" s="14">
        <v>120</v>
      </c>
      <c r="C121" s="14" t="s">
        <v>528</v>
      </c>
      <c r="D121" s="14" t="s">
        <v>528</v>
      </c>
      <c r="E121" s="14" t="s">
        <v>529</v>
      </c>
      <c r="F121" s="14">
        <v>39.46</v>
      </c>
      <c r="G121" s="14">
        <v>0</v>
      </c>
      <c r="H121" s="14">
        <v>120</v>
      </c>
      <c r="I121" s="14">
        <v>37.75</v>
      </c>
      <c r="J121" s="14" t="s">
        <v>55</v>
      </c>
      <c r="K121" s="14">
        <f t="shared" si="0"/>
        <v>1.7100000000000009</v>
      </c>
      <c r="L121" s="14">
        <v>68.12</v>
      </c>
      <c r="M121" s="14">
        <v>32.29</v>
      </c>
    </row>
    <row r="122" spans="1:13" ht="15.75" customHeight="1" x14ac:dyDescent="0.2">
      <c r="A122" s="14" t="s">
        <v>544</v>
      </c>
      <c r="B122" s="14">
        <v>121</v>
      </c>
      <c r="C122" s="14" t="s">
        <v>545</v>
      </c>
      <c r="D122" s="14" t="s">
        <v>546</v>
      </c>
      <c r="E122" s="14" t="s">
        <v>546</v>
      </c>
      <c r="F122" s="14">
        <v>39.659999999999997</v>
      </c>
      <c r="G122" s="14">
        <v>6</v>
      </c>
      <c r="H122" s="14">
        <v>127</v>
      </c>
      <c r="I122" s="14">
        <v>40.590000000000003</v>
      </c>
      <c r="J122" s="14" t="s">
        <v>137</v>
      </c>
      <c r="K122" s="14">
        <f t="shared" si="0"/>
        <v>-0.93000000000000682</v>
      </c>
      <c r="L122" s="14">
        <v>10.99</v>
      </c>
      <c r="M122" s="14">
        <v>39.659999999999997</v>
      </c>
    </row>
    <row r="123" spans="1:13" ht="15.75" customHeight="1" x14ac:dyDescent="0.2">
      <c r="A123" s="14" t="s">
        <v>532</v>
      </c>
      <c r="B123" s="14">
        <v>122</v>
      </c>
      <c r="C123" s="14" t="s">
        <v>533</v>
      </c>
      <c r="D123" s="14" t="s">
        <v>533</v>
      </c>
      <c r="E123" s="14" t="s">
        <v>533</v>
      </c>
      <c r="F123" s="14">
        <v>39.69</v>
      </c>
      <c r="G123" s="14">
        <v>-6</v>
      </c>
      <c r="H123" s="14">
        <v>116</v>
      </c>
      <c r="I123" s="14">
        <v>35.9</v>
      </c>
      <c r="J123" s="14" t="s">
        <v>137</v>
      </c>
      <c r="K123" s="14">
        <f t="shared" si="0"/>
        <v>3.7899999999999991</v>
      </c>
      <c r="L123" s="14">
        <v>35.549999999999997</v>
      </c>
      <c r="M123" s="14">
        <v>39.69</v>
      </c>
    </row>
    <row r="124" spans="1:13" ht="15.75" customHeight="1" x14ac:dyDescent="0.2">
      <c r="A124" s="14" t="s">
        <v>550</v>
      </c>
      <c r="B124" s="14">
        <v>123</v>
      </c>
      <c r="C124" s="14" t="s">
        <v>551</v>
      </c>
      <c r="D124" s="14" t="s">
        <v>551</v>
      </c>
      <c r="E124" s="14" t="s">
        <v>552</v>
      </c>
      <c r="F124" s="14">
        <v>39.83</v>
      </c>
      <c r="G124" s="14">
        <v>-6</v>
      </c>
      <c r="H124" s="14">
        <v>117</v>
      </c>
      <c r="I124" s="14">
        <v>35.97</v>
      </c>
      <c r="J124" s="14" t="s">
        <v>398</v>
      </c>
      <c r="K124" s="14">
        <f t="shared" si="0"/>
        <v>3.8599999999999994</v>
      </c>
      <c r="L124" s="14">
        <v>10.99</v>
      </c>
      <c r="M124" s="14">
        <v>39.83</v>
      </c>
    </row>
    <row r="125" spans="1:13" ht="15.75" customHeight="1" x14ac:dyDescent="0.2">
      <c r="A125" s="14" t="s">
        <v>547</v>
      </c>
      <c r="B125" s="14">
        <v>124</v>
      </c>
      <c r="C125" s="14" t="s">
        <v>548</v>
      </c>
      <c r="D125" s="14" t="s">
        <v>549</v>
      </c>
      <c r="E125" s="14" t="s">
        <v>549</v>
      </c>
      <c r="F125" s="14">
        <v>39.93</v>
      </c>
      <c r="G125" s="14">
        <v>6</v>
      </c>
      <c r="H125" s="14">
        <v>130</v>
      </c>
      <c r="I125" s="14">
        <v>41.72</v>
      </c>
      <c r="J125" s="14" t="s">
        <v>55</v>
      </c>
      <c r="K125" s="14">
        <f t="shared" si="0"/>
        <v>-1.7899999999999991</v>
      </c>
      <c r="L125" s="14">
        <v>36.11</v>
      </c>
      <c r="M125" s="14">
        <v>39.29</v>
      </c>
    </row>
    <row r="126" spans="1:13" ht="15.75" customHeight="1" x14ac:dyDescent="0.2">
      <c r="A126" s="14" t="s">
        <v>539</v>
      </c>
      <c r="B126" s="14">
        <v>125</v>
      </c>
      <c r="C126" s="14" t="s">
        <v>540</v>
      </c>
      <c r="D126" s="14" t="s">
        <v>540</v>
      </c>
      <c r="E126" s="14" t="s">
        <v>540</v>
      </c>
      <c r="F126" s="14">
        <v>40.42</v>
      </c>
      <c r="G126" s="14">
        <v>-2</v>
      </c>
      <c r="H126" s="14">
        <v>123</v>
      </c>
      <c r="I126" s="14">
        <v>39.89</v>
      </c>
      <c r="J126" s="14" t="s">
        <v>137</v>
      </c>
      <c r="K126" s="14">
        <f t="shared" si="0"/>
        <v>0.53000000000000114</v>
      </c>
      <c r="L126" s="14">
        <v>0</v>
      </c>
      <c r="M126" s="14">
        <v>40.42</v>
      </c>
    </row>
    <row r="127" spans="1:13" ht="15.75" customHeight="1" x14ac:dyDescent="0.2">
      <c r="A127" s="14" t="s">
        <v>556</v>
      </c>
      <c r="B127" s="14">
        <v>126</v>
      </c>
      <c r="C127" s="14" t="s">
        <v>557</v>
      </c>
      <c r="D127" s="14" t="s">
        <v>557</v>
      </c>
      <c r="E127" s="14" t="s">
        <v>558</v>
      </c>
      <c r="F127" s="14">
        <v>40.46</v>
      </c>
      <c r="G127" s="14">
        <v>-1</v>
      </c>
      <c r="H127" s="14">
        <v>125</v>
      </c>
      <c r="I127" s="14">
        <v>40.43</v>
      </c>
      <c r="J127" s="14" t="s">
        <v>398</v>
      </c>
      <c r="K127" s="14">
        <f t="shared" si="0"/>
        <v>3.0000000000001137E-2</v>
      </c>
      <c r="L127" s="14">
        <v>37.14</v>
      </c>
      <c r="M127" s="14">
        <v>40.090000000000003</v>
      </c>
    </row>
    <row r="128" spans="1:13" ht="15.75" customHeight="1" x14ac:dyDescent="0.2">
      <c r="A128" s="14" t="s">
        <v>582</v>
      </c>
      <c r="B128" s="14">
        <v>127</v>
      </c>
      <c r="C128" s="14" t="s">
        <v>583</v>
      </c>
      <c r="D128" s="14" t="s">
        <v>583</v>
      </c>
      <c r="E128" s="14" t="s">
        <v>584</v>
      </c>
      <c r="F128" s="14">
        <v>41.08</v>
      </c>
      <c r="G128" s="14">
        <v>11</v>
      </c>
      <c r="H128" s="14">
        <v>138</v>
      </c>
      <c r="I128" s="14">
        <v>44.66</v>
      </c>
      <c r="J128" s="14" t="s">
        <v>55</v>
      </c>
      <c r="K128" s="14">
        <f t="shared" si="0"/>
        <v>-3.5799999999999983</v>
      </c>
      <c r="L128" s="14">
        <v>0</v>
      </c>
      <c r="M128" s="14">
        <v>41.08</v>
      </c>
    </row>
    <row r="129" spans="1:13" ht="15.75" customHeight="1" x14ac:dyDescent="0.2">
      <c r="A129" s="14" t="s">
        <v>553</v>
      </c>
      <c r="B129" s="14">
        <v>128</v>
      </c>
      <c r="C129" s="14" t="s">
        <v>554</v>
      </c>
      <c r="D129" s="14" t="s">
        <v>554</v>
      </c>
      <c r="E129" s="14" t="s">
        <v>555</v>
      </c>
      <c r="F129" s="14">
        <v>41.44</v>
      </c>
      <c r="G129" s="14">
        <v>-4</v>
      </c>
      <c r="H129" s="14">
        <v>124</v>
      </c>
      <c r="I129" s="14">
        <v>40.409999999999997</v>
      </c>
      <c r="J129" s="14" t="s">
        <v>137</v>
      </c>
      <c r="K129" s="14">
        <f t="shared" si="0"/>
        <v>1.0300000000000011</v>
      </c>
      <c r="L129" s="14">
        <v>38.5</v>
      </c>
      <c r="M129" s="14">
        <v>41.41</v>
      </c>
    </row>
    <row r="130" spans="1:13" ht="15.75" customHeight="1" x14ac:dyDescent="0.2">
      <c r="A130" s="14" t="s">
        <v>569</v>
      </c>
      <c r="B130" s="14">
        <v>129</v>
      </c>
      <c r="C130" s="14" t="s">
        <v>570</v>
      </c>
      <c r="D130" s="14" t="s">
        <v>571</v>
      </c>
      <c r="E130" s="14" t="s">
        <v>571</v>
      </c>
      <c r="F130" s="14">
        <v>41.47</v>
      </c>
      <c r="G130" s="14">
        <v>5</v>
      </c>
      <c r="H130" s="14">
        <v>134</v>
      </c>
      <c r="I130" s="14">
        <v>44.11</v>
      </c>
      <c r="J130" s="14" t="s">
        <v>61</v>
      </c>
      <c r="K130" s="14">
        <f t="shared" si="0"/>
        <v>-2.6400000000000006</v>
      </c>
      <c r="L130" s="14">
        <v>39.119999999999997</v>
      </c>
      <c r="M130" s="14">
        <v>41.47</v>
      </c>
    </row>
    <row r="131" spans="1:13" ht="15.75" customHeight="1" x14ac:dyDescent="0.2">
      <c r="A131" s="14" t="s">
        <v>563</v>
      </c>
      <c r="B131" s="14">
        <v>130</v>
      </c>
      <c r="C131" s="14" t="s">
        <v>566</v>
      </c>
      <c r="D131" s="14" t="s">
        <v>567</v>
      </c>
      <c r="E131" s="14" t="s">
        <v>568</v>
      </c>
      <c r="F131" s="14">
        <v>41.59</v>
      </c>
      <c r="G131" s="14">
        <v>-4</v>
      </c>
      <c r="H131" s="14">
        <v>126</v>
      </c>
      <c r="I131" s="14">
        <v>40.53</v>
      </c>
      <c r="J131" s="14" t="s">
        <v>137</v>
      </c>
      <c r="K131" s="14">
        <f t="shared" si="0"/>
        <v>1.0600000000000023</v>
      </c>
      <c r="L131" s="14">
        <v>30.91</v>
      </c>
      <c r="M131" s="14">
        <v>41.59</v>
      </c>
    </row>
    <row r="132" spans="1:13" ht="15.75" customHeight="1" x14ac:dyDescent="0.2">
      <c r="A132" s="14" t="s">
        <v>602</v>
      </c>
      <c r="B132" s="14">
        <v>131</v>
      </c>
      <c r="C132" s="14" t="s">
        <v>603</v>
      </c>
      <c r="D132" s="14" t="s">
        <v>604</v>
      </c>
      <c r="E132" s="14" t="s">
        <v>605</v>
      </c>
      <c r="F132" s="14">
        <v>41.82</v>
      </c>
      <c r="G132" s="14">
        <v>12</v>
      </c>
      <c r="H132" s="14">
        <v>143</v>
      </c>
      <c r="I132" s="14">
        <v>45.48</v>
      </c>
      <c r="J132" s="14" t="s">
        <v>55</v>
      </c>
      <c r="K132" s="14">
        <f t="shared" si="0"/>
        <v>-3.6599999999999966</v>
      </c>
      <c r="L132" s="14">
        <v>19.46</v>
      </c>
      <c r="M132" s="14">
        <v>41.82</v>
      </c>
    </row>
    <row r="133" spans="1:13" ht="15.75" customHeight="1" x14ac:dyDescent="0.2">
      <c r="A133" s="14" t="s">
        <v>624</v>
      </c>
      <c r="B133" s="14">
        <v>132</v>
      </c>
      <c r="C133" s="14" t="s">
        <v>625</v>
      </c>
      <c r="D133" s="14" t="s">
        <v>626</v>
      </c>
      <c r="E133" s="14" t="s">
        <v>627</v>
      </c>
      <c r="F133" s="14">
        <v>42.07</v>
      </c>
      <c r="G133" s="14">
        <v>-4</v>
      </c>
      <c r="H133" s="14">
        <v>128</v>
      </c>
      <c r="I133" s="14">
        <v>40.700000000000003</v>
      </c>
      <c r="J133" s="14" t="s">
        <v>55</v>
      </c>
      <c r="K133" s="14">
        <f t="shared" si="0"/>
        <v>1.3699999999999974</v>
      </c>
      <c r="L133" s="14">
        <v>0</v>
      </c>
      <c r="M133" s="14">
        <v>42.07</v>
      </c>
    </row>
    <row r="134" spans="1:13" ht="15.75" customHeight="1" x14ac:dyDescent="0.2">
      <c r="A134" s="14" t="s">
        <v>590</v>
      </c>
      <c r="B134" s="14">
        <v>133</v>
      </c>
      <c r="C134" s="14" t="s">
        <v>591</v>
      </c>
      <c r="D134" s="14" t="s">
        <v>592</v>
      </c>
      <c r="E134" s="14" t="s">
        <v>593</v>
      </c>
      <c r="F134" s="14">
        <v>42.42</v>
      </c>
      <c r="G134" s="14">
        <v>-2</v>
      </c>
      <c r="H134" s="14">
        <v>131</v>
      </c>
      <c r="I134" s="14">
        <v>42.64</v>
      </c>
      <c r="J134" s="14" t="s">
        <v>398</v>
      </c>
      <c r="K134" s="14">
        <f t="shared" si="0"/>
        <v>-0.21999999999999886</v>
      </c>
      <c r="L134" s="14">
        <v>31.35</v>
      </c>
      <c r="M134" s="14">
        <v>42.42</v>
      </c>
    </row>
    <row r="135" spans="1:13" ht="15.75" customHeight="1" x14ac:dyDescent="0.2">
      <c r="A135" s="14" t="s">
        <v>596</v>
      </c>
      <c r="B135" s="14">
        <v>134</v>
      </c>
      <c r="C135" s="14" t="s">
        <v>597</v>
      </c>
      <c r="D135" s="14" t="s">
        <v>598</v>
      </c>
      <c r="E135" s="14" t="s">
        <v>599</v>
      </c>
      <c r="F135" s="14">
        <v>42.83</v>
      </c>
      <c r="G135" s="14">
        <v>-5</v>
      </c>
      <c r="H135" s="14">
        <v>129</v>
      </c>
      <c r="I135" s="14">
        <v>41.69</v>
      </c>
      <c r="J135" s="14" t="s">
        <v>398</v>
      </c>
      <c r="K135" s="14">
        <f t="shared" si="0"/>
        <v>1.1400000000000006</v>
      </c>
      <c r="L135" s="14">
        <v>35.549999999999997</v>
      </c>
      <c r="M135" s="14">
        <v>42.37</v>
      </c>
    </row>
    <row r="136" spans="1:13" ht="15.75" customHeight="1" x14ac:dyDescent="0.2">
      <c r="A136" s="14" t="s">
        <v>587</v>
      </c>
      <c r="B136" s="14">
        <v>135</v>
      </c>
      <c r="C136" s="14" t="s">
        <v>588</v>
      </c>
      <c r="D136" s="14" t="s">
        <v>588</v>
      </c>
      <c r="E136" s="14" t="s">
        <v>589</v>
      </c>
      <c r="F136" s="14">
        <v>42.9</v>
      </c>
      <c r="G136" s="14">
        <v>-3</v>
      </c>
      <c r="H136" s="14">
        <v>132</v>
      </c>
      <c r="I136" s="14">
        <v>42.93</v>
      </c>
      <c r="J136" s="14" t="s">
        <v>398</v>
      </c>
      <c r="K136" s="14">
        <f t="shared" si="0"/>
        <v>-3.0000000000001137E-2</v>
      </c>
      <c r="L136" s="14">
        <v>27.73</v>
      </c>
      <c r="M136" s="14">
        <v>42.9</v>
      </c>
    </row>
    <row r="137" spans="1:13" ht="15.75" customHeight="1" x14ac:dyDescent="0.2">
      <c r="A137" s="14" t="s">
        <v>608</v>
      </c>
      <c r="B137" s="14">
        <v>136</v>
      </c>
      <c r="C137" s="14" t="s">
        <v>609</v>
      </c>
      <c r="D137" s="14" t="s">
        <v>610</v>
      </c>
      <c r="E137" s="14" t="s">
        <v>610</v>
      </c>
      <c r="F137" s="14">
        <v>42.94</v>
      </c>
      <c r="G137" s="14">
        <v>-3</v>
      </c>
      <c r="H137" s="14">
        <v>133</v>
      </c>
      <c r="I137" s="14">
        <v>43.17</v>
      </c>
      <c r="J137" s="14" t="s">
        <v>55</v>
      </c>
      <c r="K137" s="14">
        <f t="shared" si="0"/>
        <v>-0.23000000000000398</v>
      </c>
      <c r="L137" s="14">
        <v>57</v>
      </c>
      <c r="M137" s="14">
        <v>39.42</v>
      </c>
    </row>
    <row r="138" spans="1:13" ht="15.75" customHeight="1" x14ac:dyDescent="0.2">
      <c r="A138" s="14" t="s">
        <v>630</v>
      </c>
      <c r="B138" s="14">
        <v>137</v>
      </c>
      <c r="C138" s="14" t="s">
        <v>992</v>
      </c>
      <c r="D138" s="14" t="s">
        <v>631</v>
      </c>
      <c r="E138" s="14" t="s">
        <v>631</v>
      </c>
      <c r="F138" s="14">
        <v>42.94</v>
      </c>
      <c r="G138" s="14">
        <v>2</v>
      </c>
      <c r="H138" s="14">
        <v>139</v>
      </c>
      <c r="I138" s="14">
        <v>44.77</v>
      </c>
      <c r="J138" s="14" t="s">
        <v>61</v>
      </c>
      <c r="K138" s="14">
        <f t="shared" si="0"/>
        <v>-1.8300000000000054</v>
      </c>
      <c r="L138" s="14">
        <v>45.33</v>
      </c>
      <c r="M138" s="14">
        <v>42.34</v>
      </c>
    </row>
    <row r="139" spans="1:13" ht="15.75" customHeight="1" x14ac:dyDescent="0.2">
      <c r="A139" s="14" t="s">
        <v>576</v>
      </c>
      <c r="B139" s="14">
        <v>138</v>
      </c>
      <c r="C139" s="14" t="s">
        <v>577</v>
      </c>
      <c r="D139" s="14" t="s">
        <v>579</v>
      </c>
      <c r="E139" s="14" t="s">
        <v>581</v>
      </c>
      <c r="F139" s="14">
        <v>43.24</v>
      </c>
      <c r="G139" s="14">
        <v>-3</v>
      </c>
      <c r="H139" s="14">
        <v>135</v>
      </c>
      <c r="I139" s="14">
        <v>44.49</v>
      </c>
      <c r="J139" s="14" t="s">
        <v>398</v>
      </c>
      <c r="K139" s="14">
        <f t="shared" si="0"/>
        <v>-1.25</v>
      </c>
      <c r="L139" s="14">
        <v>45</v>
      </c>
      <c r="M139" s="14">
        <v>42.8</v>
      </c>
    </row>
    <row r="140" spans="1:13" ht="15.75" customHeight="1" x14ac:dyDescent="0.2">
      <c r="A140" s="14" t="s">
        <v>611</v>
      </c>
      <c r="B140" s="14">
        <v>139</v>
      </c>
      <c r="C140" s="14" t="s">
        <v>612</v>
      </c>
      <c r="D140" s="14" t="s">
        <v>612</v>
      </c>
      <c r="E140" s="14" t="s">
        <v>613</v>
      </c>
      <c r="F140" s="14">
        <v>43.55</v>
      </c>
      <c r="G140" s="14">
        <v>8</v>
      </c>
      <c r="H140" s="14">
        <v>147</v>
      </c>
      <c r="I140" s="14">
        <v>48.52</v>
      </c>
      <c r="J140" s="14" t="s">
        <v>55</v>
      </c>
      <c r="K140" s="14">
        <f t="shared" si="0"/>
        <v>-4.970000000000006</v>
      </c>
      <c r="L140" s="14">
        <v>52.2</v>
      </c>
      <c r="M140" s="14">
        <v>41.39</v>
      </c>
    </row>
    <row r="141" spans="1:13" ht="15.75" customHeight="1" x14ac:dyDescent="0.2">
      <c r="A141" s="14" t="s">
        <v>622</v>
      </c>
      <c r="B141" s="14">
        <v>140</v>
      </c>
      <c r="C141" s="14" t="s">
        <v>623</v>
      </c>
      <c r="D141" s="14" t="s">
        <v>623</v>
      </c>
      <c r="E141" s="14" t="s">
        <v>623</v>
      </c>
      <c r="F141" s="14">
        <v>43.75</v>
      </c>
      <c r="G141" s="14">
        <v>-3</v>
      </c>
      <c r="H141" s="14">
        <v>137</v>
      </c>
      <c r="I141" s="14">
        <v>44.62</v>
      </c>
      <c r="J141" s="14" t="s">
        <v>61</v>
      </c>
      <c r="K141" s="14">
        <f t="shared" si="0"/>
        <v>-0.86999999999999744</v>
      </c>
      <c r="L141" s="14">
        <v>48.44</v>
      </c>
      <c r="M141" s="14">
        <v>42.54</v>
      </c>
    </row>
    <row r="142" spans="1:13" ht="15.75" customHeight="1" x14ac:dyDescent="0.2">
      <c r="A142" s="14" t="s">
        <v>574</v>
      </c>
      <c r="B142" s="14">
        <v>141</v>
      </c>
      <c r="C142" s="14" t="s">
        <v>575</v>
      </c>
      <c r="D142" s="14" t="s">
        <v>575</v>
      </c>
      <c r="E142" s="14" t="s">
        <v>575</v>
      </c>
      <c r="F142" s="14">
        <v>44.34</v>
      </c>
      <c r="G142" s="14">
        <v>0</v>
      </c>
      <c r="H142" s="14">
        <v>141</v>
      </c>
      <c r="I142" s="14">
        <v>44.96</v>
      </c>
      <c r="J142" s="14" t="s">
        <v>55</v>
      </c>
      <c r="K142" s="14">
        <f t="shared" si="0"/>
        <v>-0.61999999999999744</v>
      </c>
      <c r="L142" s="14">
        <v>6.93</v>
      </c>
      <c r="M142" s="14">
        <v>44.34</v>
      </c>
    </row>
    <row r="143" spans="1:13" ht="15.75" customHeight="1" x14ac:dyDescent="0.2">
      <c r="A143" s="14" t="s">
        <v>616</v>
      </c>
      <c r="B143" s="14">
        <v>142</v>
      </c>
      <c r="C143" s="14" t="s">
        <v>617</v>
      </c>
      <c r="D143" s="14" t="s">
        <v>618</v>
      </c>
      <c r="E143" s="14" t="s">
        <v>620</v>
      </c>
      <c r="F143" s="14">
        <v>44.69</v>
      </c>
      <c r="G143" s="14">
        <v>-6</v>
      </c>
      <c r="H143" s="14">
        <v>136</v>
      </c>
      <c r="I143" s="14">
        <v>44.53</v>
      </c>
      <c r="J143" s="14" t="s">
        <v>55</v>
      </c>
      <c r="K143" s="14">
        <f t="shared" si="0"/>
        <v>0.15999999999999659</v>
      </c>
      <c r="L143" s="14">
        <v>49.49</v>
      </c>
      <c r="M143" s="14">
        <v>43.49</v>
      </c>
    </row>
    <row r="144" spans="1:13" ht="15.75" customHeight="1" x14ac:dyDescent="0.2">
      <c r="A144" s="14" t="s">
        <v>541</v>
      </c>
      <c r="B144" s="14">
        <v>143</v>
      </c>
      <c r="C144" s="14" t="s">
        <v>542</v>
      </c>
      <c r="D144" s="14" t="s">
        <v>543</v>
      </c>
      <c r="E144" s="14" t="s">
        <v>543</v>
      </c>
      <c r="F144" s="14">
        <v>46.7</v>
      </c>
      <c r="G144" s="14">
        <v>2</v>
      </c>
      <c r="H144" s="14">
        <v>145</v>
      </c>
      <c r="I144" s="14">
        <v>46.53</v>
      </c>
      <c r="J144" s="14" t="s">
        <v>137</v>
      </c>
      <c r="K144" s="14">
        <f t="shared" si="0"/>
        <v>0.17000000000000171</v>
      </c>
      <c r="L144" s="14">
        <v>45.43</v>
      </c>
      <c r="M144" s="14">
        <v>46.7</v>
      </c>
    </row>
    <row r="145" spans="1:13" ht="15.75" customHeight="1" x14ac:dyDescent="0.2">
      <c r="A145" s="14" t="s">
        <v>638</v>
      </c>
      <c r="B145" s="14">
        <v>144</v>
      </c>
      <c r="C145" s="14" t="s">
        <v>639</v>
      </c>
      <c r="D145" s="14" t="s">
        <v>640</v>
      </c>
      <c r="E145" s="14" t="s">
        <v>641</v>
      </c>
      <c r="F145" s="14">
        <v>46.89</v>
      </c>
      <c r="G145" s="14">
        <v>2</v>
      </c>
      <c r="H145" s="14">
        <v>146</v>
      </c>
      <c r="I145" s="14">
        <v>46.57</v>
      </c>
      <c r="J145" s="14" t="s">
        <v>55</v>
      </c>
      <c r="K145" s="14">
        <f t="shared" si="0"/>
        <v>0.32000000000000028</v>
      </c>
      <c r="L145" s="14">
        <v>6.93</v>
      </c>
      <c r="M145" s="14">
        <v>46.89</v>
      </c>
    </row>
    <row r="146" spans="1:13" ht="15.75" customHeight="1" x14ac:dyDescent="0.2">
      <c r="A146" s="14" t="s">
        <v>632</v>
      </c>
      <c r="B146" s="14">
        <v>145</v>
      </c>
      <c r="C146" s="14" t="s">
        <v>633</v>
      </c>
      <c r="D146" s="14" t="s">
        <v>635</v>
      </c>
      <c r="E146" s="14" t="s">
        <v>637</v>
      </c>
      <c r="F146" s="14">
        <v>48.16</v>
      </c>
      <c r="G146" s="14">
        <v>-5</v>
      </c>
      <c r="H146" s="14">
        <v>140</v>
      </c>
      <c r="I146" s="14">
        <v>44.87</v>
      </c>
      <c r="J146" s="14" t="s">
        <v>137</v>
      </c>
      <c r="K146" s="14">
        <f t="shared" si="0"/>
        <v>3.2899999999999991</v>
      </c>
      <c r="L146" s="14">
        <v>46.25</v>
      </c>
      <c r="M146" s="14">
        <v>46.88</v>
      </c>
    </row>
    <row r="147" spans="1:13" ht="15.75" customHeight="1" x14ac:dyDescent="0.2">
      <c r="A147" s="14" t="s">
        <v>642</v>
      </c>
      <c r="B147" s="14">
        <v>146</v>
      </c>
      <c r="C147" s="14" t="s">
        <v>643</v>
      </c>
      <c r="D147" s="14" t="s">
        <v>643</v>
      </c>
      <c r="E147" s="14" t="s">
        <v>644</v>
      </c>
      <c r="F147" s="14">
        <v>48.36</v>
      </c>
      <c r="G147" s="14">
        <v>-2</v>
      </c>
      <c r="H147" s="14">
        <v>144</v>
      </c>
      <c r="I147" s="14">
        <v>45.94</v>
      </c>
      <c r="J147" s="14" t="s">
        <v>55</v>
      </c>
      <c r="K147" s="14">
        <f t="shared" si="0"/>
        <v>2.4200000000000017</v>
      </c>
      <c r="L147" s="14">
        <v>53.03</v>
      </c>
      <c r="M147" s="14">
        <v>47.19</v>
      </c>
    </row>
    <row r="148" spans="1:13" ht="15.75" customHeight="1" x14ac:dyDescent="0.2">
      <c r="A148" s="14" t="s">
        <v>646</v>
      </c>
      <c r="B148" s="14">
        <v>147</v>
      </c>
      <c r="C148" s="14" t="s">
        <v>647</v>
      </c>
      <c r="D148" s="14" t="s">
        <v>648</v>
      </c>
      <c r="E148" s="14" t="s">
        <v>649</v>
      </c>
      <c r="F148" s="14">
        <v>48.97</v>
      </c>
      <c r="G148" s="14">
        <v>2</v>
      </c>
      <c r="H148" s="14">
        <v>149</v>
      </c>
      <c r="I148" s="14">
        <v>49.33</v>
      </c>
      <c r="J148" s="14" t="s">
        <v>61</v>
      </c>
      <c r="K148" s="14">
        <f t="shared" si="0"/>
        <v>-0.35999999999999943</v>
      </c>
      <c r="L148" s="14">
        <v>68.150000000000006</v>
      </c>
      <c r="M148" s="14">
        <v>44.18</v>
      </c>
    </row>
    <row r="149" spans="1:13" ht="15.75" customHeight="1" x14ac:dyDescent="0.2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4">
        <v>49.45</v>
      </c>
      <c r="G149" s="14">
        <v>0</v>
      </c>
      <c r="H149" s="14">
        <v>148</v>
      </c>
      <c r="I149" s="14">
        <v>49.03</v>
      </c>
      <c r="J149" s="14" t="s">
        <v>293</v>
      </c>
      <c r="K149" s="14">
        <f t="shared" si="0"/>
        <v>0.42000000000000171</v>
      </c>
      <c r="L149" s="14">
        <v>55.65</v>
      </c>
      <c r="M149" s="14">
        <v>47.9</v>
      </c>
    </row>
    <row r="150" spans="1:13" ht="15.75" customHeight="1" x14ac:dyDescent="0.2">
      <c r="A150" s="14" t="s">
        <v>654</v>
      </c>
      <c r="B150" s="14">
        <v>149</v>
      </c>
      <c r="C150" s="14" t="s">
        <v>655</v>
      </c>
      <c r="D150" s="14" t="s">
        <v>656</v>
      </c>
      <c r="E150" s="14" t="s">
        <v>658</v>
      </c>
      <c r="F150" s="14">
        <v>50.27</v>
      </c>
      <c r="G150" s="14">
        <v>1</v>
      </c>
      <c r="H150" s="14">
        <v>150</v>
      </c>
      <c r="I150" s="14">
        <v>50.34</v>
      </c>
      <c r="J150" s="14" t="s">
        <v>293</v>
      </c>
      <c r="K150" s="14">
        <f t="shared" si="0"/>
        <v>-7.0000000000000284E-2</v>
      </c>
      <c r="L150" s="14">
        <v>35.549999999999997</v>
      </c>
      <c r="M150" s="14">
        <v>50.27</v>
      </c>
    </row>
    <row r="151" spans="1:13" ht="15.75" customHeight="1" x14ac:dyDescent="0.2">
      <c r="A151" s="14" t="s">
        <v>660</v>
      </c>
      <c r="B151" s="14">
        <v>150</v>
      </c>
      <c r="C151" s="14" t="s">
        <v>661</v>
      </c>
      <c r="D151" s="14" t="s">
        <v>663</v>
      </c>
      <c r="E151" s="14" t="s">
        <v>665</v>
      </c>
      <c r="F151" s="14">
        <v>50.34</v>
      </c>
      <c r="G151" s="14">
        <v>-8</v>
      </c>
      <c r="H151" s="14">
        <v>142</v>
      </c>
      <c r="I151" s="14">
        <v>45.13</v>
      </c>
      <c r="J151" s="14" t="s">
        <v>137</v>
      </c>
      <c r="K151" s="14">
        <f t="shared" si="0"/>
        <v>5.2100000000000009</v>
      </c>
      <c r="L151" s="14">
        <v>59.66</v>
      </c>
      <c r="M151" s="14">
        <v>47.23</v>
      </c>
    </row>
    <row r="152" spans="1:13" ht="15.75" customHeight="1" x14ac:dyDescent="0.2">
      <c r="A152" s="14" t="s">
        <v>666</v>
      </c>
      <c r="B152" s="14">
        <v>151</v>
      </c>
      <c r="C152" s="14" t="s">
        <v>667</v>
      </c>
      <c r="D152" s="14" t="s">
        <v>668</v>
      </c>
      <c r="E152" s="14" t="s">
        <v>669</v>
      </c>
      <c r="F152" s="14">
        <v>51.1</v>
      </c>
      <c r="G152" s="14">
        <v>3</v>
      </c>
      <c r="H152" s="14">
        <v>154</v>
      </c>
      <c r="I152" s="14">
        <v>52.96</v>
      </c>
      <c r="J152" s="14" t="s">
        <v>55</v>
      </c>
      <c r="K152" s="14">
        <f t="shared" si="0"/>
        <v>-1.8599999999999994</v>
      </c>
      <c r="L152" s="14">
        <v>6.93</v>
      </c>
      <c r="M152" s="14">
        <v>51.1</v>
      </c>
    </row>
    <row r="153" spans="1:13" ht="15.75" customHeight="1" x14ac:dyDescent="0.2">
      <c r="A153" s="14" t="s">
        <v>670</v>
      </c>
      <c r="B153" s="14">
        <v>152</v>
      </c>
      <c r="C153" s="14" t="s">
        <v>671</v>
      </c>
      <c r="D153" s="14" t="s">
        <v>671</v>
      </c>
      <c r="E153" s="14" t="s">
        <v>672</v>
      </c>
      <c r="F153" s="14">
        <v>51.27</v>
      </c>
      <c r="G153" s="14">
        <v>1</v>
      </c>
      <c r="H153" s="14">
        <v>153</v>
      </c>
      <c r="I153" s="14">
        <v>52.37</v>
      </c>
      <c r="J153" s="14" t="s">
        <v>137</v>
      </c>
      <c r="K153" s="14">
        <f t="shared" si="0"/>
        <v>-1.0999999999999943</v>
      </c>
      <c r="L153" s="14">
        <v>0</v>
      </c>
      <c r="M153" s="14">
        <v>51.27</v>
      </c>
    </row>
    <row r="154" spans="1:13" ht="15.75" customHeight="1" x14ac:dyDescent="0.2">
      <c r="A154" s="14" t="s">
        <v>684</v>
      </c>
      <c r="B154" s="14">
        <v>153</v>
      </c>
      <c r="C154" s="14" t="s">
        <v>685</v>
      </c>
      <c r="D154" s="14" t="s">
        <v>686</v>
      </c>
      <c r="E154" s="14" t="s">
        <v>687</v>
      </c>
      <c r="F154" s="14">
        <v>52.43</v>
      </c>
      <c r="G154" s="14">
        <v>4</v>
      </c>
      <c r="H154" s="14">
        <v>157</v>
      </c>
      <c r="I154" s="14">
        <v>54.32</v>
      </c>
      <c r="J154" s="14" t="s">
        <v>293</v>
      </c>
      <c r="K154" s="14">
        <f t="shared" si="0"/>
        <v>-1.8900000000000006</v>
      </c>
      <c r="L154" s="14">
        <v>37.840000000000003</v>
      </c>
      <c r="M154" s="14">
        <v>52.43</v>
      </c>
    </row>
    <row r="155" spans="1:13" ht="15.75" customHeight="1" x14ac:dyDescent="0.2">
      <c r="A155" s="14" t="s">
        <v>679</v>
      </c>
      <c r="B155" s="14">
        <v>154</v>
      </c>
      <c r="C155" s="14" t="s">
        <v>680</v>
      </c>
      <c r="D155" s="14" t="s">
        <v>681</v>
      </c>
      <c r="E155" s="14" t="s">
        <v>680</v>
      </c>
      <c r="F155" s="14">
        <v>52.67</v>
      </c>
      <c r="G155" s="14">
        <v>-2</v>
      </c>
      <c r="H155" s="14">
        <v>152</v>
      </c>
      <c r="I155" s="14">
        <v>50.97</v>
      </c>
      <c r="J155" s="14" t="s">
        <v>137</v>
      </c>
      <c r="K155" s="14">
        <f t="shared" si="0"/>
        <v>1.7000000000000028</v>
      </c>
      <c r="L155" s="14">
        <v>50.94</v>
      </c>
      <c r="M155" s="14">
        <v>52.67</v>
      </c>
    </row>
    <row r="156" spans="1:13" ht="15.75" customHeight="1" x14ac:dyDescent="0.2">
      <c r="A156" s="14" t="s">
        <v>693</v>
      </c>
      <c r="B156" s="14">
        <v>155</v>
      </c>
      <c r="C156" s="14" t="s">
        <v>694</v>
      </c>
      <c r="D156" s="14" t="s">
        <v>695</v>
      </c>
      <c r="E156" s="14" t="s">
        <v>696</v>
      </c>
      <c r="F156" s="14">
        <v>52.98</v>
      </c>
      <c r="G156" s="14">
        <v>-4</v>
      </c>
      <c r="H156" s="14">
        <v>151</v>
      </c>
      <c r="I156" s="14">
        <v>50.76</v>
      </c>
      <c r="J156" s="14" t="s">
        <v>293</v>
      </c>
      <c r="K156" s="14">
        <f t="shared" si="0"/>
        <v>2.2199999999999989</v>
      </c>
      <c r="L156" s="14">
        <v>67.08</v>
      </c>
      <c r="M156" s="14">
        <v>49.46</v>
      </c>
    </row>
    <row r="157" spans="1:13" ht="15.75" customHeight="1" x14ac:dyDescent="0.2">
      <c r="A157" s="14" t="s">
        <v>673</v>
      </c>
      <c r="B157" s="14">
        <v>156</v>
      </c>
      <c r="C157" s="14" t="s">
        <v>675</v>
      </c>
      <c r="D157" s="14" t="s">
        <v>677</v>
      </c>
      <c r="E157" s="14" t="s">
        <v>678</v>
      </c>
      <c r="F157" s="14">
        <v>53.72</v>
      </c>
      <c r="G157" s="14">
        <v>-1</v>
      </c>
      <c r="H157" s="14">
        <v>155</v>
      </c>
      <c r="I157" s="14">
        <v>53.85</v>
      </c>
      <c r="J157" s="14" t="s">
        <v>55</v>
      </c>
      <c r="K157" s="14">
        <f t="shared" si="0"/>
        <v>-0.13000000000000256</v>
      </c>
      <c r="L157" s="14">
        <v>0</v>
      </c>
      <c r="M157" s="14">
        <v>51.48</v>
      </c>
    </row>
    <row r="158" spans="1:13" ht="15.75" customHeight="1" x14ac:dyDescent="0.2">
      <c r="A158" s="14" t="s">
        <v>699</v>
      </c>
      <c r="B158" s="14">
        <v>157</v>
      </c>
      <c r="C158" s="14" t="s">
        <v>700</v>
      </c>
      <c r="D158" s="14" t="s">
        <v>700</v>
      </c>
      <c r="E158" s="14" t="s">
        <v>701</v>
      </c>
      <c r="F158" s="14">
        <v>54.01</v>
      </c>
      <c r="G158" s="14">
        <v>3</v>
      </c>
      <c r="H158" s="14">
        <v>160</v>
      </c>
      <c r="I158" s="14">
        <v>54.55</v>
      </c>
      <c r="J158" s="14" t="s">
        <v>293</v>
      </c>
      <c r="K158" s="14">
        <f t="shared" si="0"/>
        <v>-0.53999999999999915</v>
      </c>
      <c r="L158" s="14">
        <v>44.19</v>
      </c>
      <c r="M158" s="14">
        <v>54.01</v>
      </c>
    </row>
    <row r="159" spans="1:13" ht="15.75" customHeight="1" x14ac:dyDescent="0.2">
      <c r="A159" s="14" t="s">
        <v>706</v>
      </c>
      <c r="B159" s="14">
        <v>158</v>
      </c>
      <c r="C159" s="14" t="s">
        <v>707</v>
      </c>
      <c r="D159" s="14" t="s">
        <v>708</v>
      </c>
      <c r="E159" s="14" t="s">
        <v>707</v>
      </c>
      <c r="F159" s="14">
        <v>54.03</v>
      </c>
      <c r="G159" s="14">
        <v>0</v>
      </c>
      <c r="H159" s="14">
        <v>158</v>
      </c>
      <c r="I159" s="14">
        <v>54.35</v>
      </c>
      <c r="J159" s="14" t="s">
        <v>398</v>
      </c>
      <c r="K159" s="14">
        <f t="shared" si="0"/>
        <v>-0.32000000000000028</v>
      </c>
      <c r="L159" s="14">
        <v>65.260000000000005</v>
      </c>
      <c r="M159" s="14">
        <v>51.22</v>
      </c>
    </row>
    <row r="160" spans="1:13" ht="15.75" customHeight="1" x14ac:dyDescent="0.2">
      <c r="A160" s="14" t="s">
        <v>688</v>
      </c>
      <c r="B160" s="14">
        <v>159</v>
      </c>
      <c r="C160" s="14" t="s">
        <v>689</v>
      </c>
      <c r="D160" s="14" t="s">
        <v>689</v>
      </c>
      <c r="E160" s="14" t="s">
        <v>690</v>
      </c>
      <c r="F160" s="14">
        <v>54.11</v>
      </c>
      <c r="G160" s="14">
        <v>2</v>
      </c>
      <c r="H160" s="14">
        <v>161</v>
      </c>
      <c r="I160" s="14">
        <v>54.61</v>
      </c>
      <c r="J160" s="14" t="s">
        <v>137</v>
      </c>
      <c r="K160" s="14">
        <f t="shared" si="0"/>
        <v>-0.5</v>
      </c>
      <c r="L160" s="14">
        <v>6.93</v>
      </c>
      <c r="M160" s="14">
        <v>54.11</v>
      </c>
    </row>
    <row r="161" spans="1:13" ht="15.75" customHeight="1" x14ac:dyDescent="0.2">
      <c r="A161" s="14" t="s">
        <v>704</v>
      </c>
      <c r="B161" s="14">
        <v>160</v>
      </c>
      <c r="C161" s="14" t="s">
        <v>705</v>
      </c>
      <c r="D161" s="14" t="s">
        <v>705</v>
      </c>
      <c r="E161" s="14" t="s">
        <v>705</v>
      </c>
      <c r="F161" s="14">
        <v>55.78</v>
      </c>
      <c r="G161" s="14">
        <v>-4</v>
      </c>
      <c r="H161" s="14">
        <v>156</v>
      </c>
      <c r="I161" s="14">
        <v>54.1</v>
      </c>
      <c r="J161" s="14" t="s">
        <v>137</v>
      </c>
      <c r="K161" s="14">
        <f t="shared" si="0"/>
        <v>1.6799999999999997</v>
      </c>
      <c r="L161" s="14">
        <v>40.6</v>
      </c>
      <c r="M161" s="14">
        <v>55.78</v>
      </c>
    </row>
    <row r="162" spans="1:13" ht="15.75" customHeight="1" x14ac:dyDescent="0.2">
      <c r="A162" s="14" t="s">
        <v>710</v>
      </c>
      <c r="B162" s="14">
        <v>161</v>
      </c>
      <c r="C162" s="14" t="s">
        <v>711</v>
      </c>
      <c r="D162" s="14" t="s">
        <v>712</v>
      </c>
      <c r="E162" s="14" t="s">
        <v>713</v>
      </c>
      <c r="F162" s="14">
        <v>55.78</v>
      </c>
      <c r="G162" s="14">
        <v>-2</v>
      </c>
      <c r="H162" s="14">
        <v>159</v>
      </c>
      <c r="I162" s="14">
        <v>54.45</v>
      </c>
      <c r="J162" s="14" t="s">
        <v>398</v>
      </c>
      <c r="K162" s="14">
        <f t="shared" si="0"/>
        <v>1.3299999999999983</v>
      </c>
      <c r="L162" s="14">
        <v>68.069999999999993</v>
      </c>
      <c r="M162" s="14">
        <v>52.71</v>
      </c>
    </row>
    <row r="163" spans="1:13" ht="15.75" customHeight="1" x14ac:dyDescent="0.2">
      <c r="A163" s="14" t="s">
        <v>722</v>
      </c>
      <c r="B163" s="14">
        <v>162</v>
      </c>
      <c r="C163" s="14" t="s">
        <v>723</v>
      </c>
      <c r="D163" s="14" t="s">
        <v>724</v>
      </c>
      <c r="E163" s="14" t="s">
        <v>725</v>
      </c>
      <c r="F163" s="14">
        <v>56.4</v>
      </c>
      <c r="G163" s="14">
        <v>1</v>
      </c>
      <c r="H163" s="14">
        <v>163</v>
      </c>
      <c r="I163" s="14">
        <v>57.89</v>
      </c>
      <c r="J163" s="14" t="s">
        <v>293</v>
      </c>
      <c r="K163" s="14">
        <f t="shared" si="0"/>
        <v>-1.490000000000002</v>
      </c>
      <c r="L163" s="14">
        <v>61.07</v>
      </c>
      <c r="M163" s="14">
        <v>55.23</v>
      </c>
    </row>
    <row r="164" spans="1:13" ht="15.75" customHeight="1" x14ac:dyDescent="0.2">
      <c r="A164" s="14" t="s">
        <v>716</v>
      </c>
      <c r="B164" s="14">
        <v>163</v>
      </c>
      <c r="C164" s="14" t="s">
        <v>717</v>
      </c>
      <c r="D164" s="14" t="s">
        <v>718</v>
      </c>
      <c r="E164" s="14" t="s">
        <v>719</v>
      </c>
      <c r="F164" s="14">
        <v>56.81</v>
      </c>
      <c r="G164" s="14">
        <v>1</v>
      </c>
      <c r="H164" s="14">
        <v>164</v>
      </c>
      <c r="I164" s="14">
        <v>57.89</v>
      </c>
      <c r="J164" s="14" t="s">
        <v>398</v>
      </c>
      <c r="K164" s="14">
        <f t="shared" si="0"/>
        <v>-1.0799999999999983</v>
      </c>
      <c r="L164" s="14">
        <v>60.98</v>
      </c>
      <c r="M164" s="14">
        <v>55.76</v>
      </c>
    </row>
    <row r="165" spans="1:13" ht="15.75" customHeight="1" x14ac:dyDescent="0.2">
      <c r="A165" s="14" t="s">
        <v>740</v>
      </c>
      <c r="B165" s="14">
        <v>164</v>
      </c>
      <c r="C165" s="14" t="s">
        <v>741</v>
      </c>
      <c r="D165" s="14" t="s">
        <v>742</v>
      </c>
      <c r="E165" s="14" t="s">
        <v>743</v>
      </c>
      <c r="F165" s="14">
        <v>58.88</v>
      </c>
      <c r="G165" s="14">
        <v>-2</v>
      </c>
      <c r="H165" s="14">
        <v>162</v>
      </c>
      <c r="I165" s="14">
        <v>54.86</v>
      </c>
      <c r="J165" s="14" t="s">
        <v>398</v>
      </c>
      <c r="K165" s="14">
        <f t="shared" si="0"/>
        <v>4.0200000000000031</v>
      </c>
      <c r="L165" s="14">
        <v>62.67</v>
      </c>
      <c r="M165" s="14">
        <v>57.94</v>
      </c>
    </row>
    <row r="166" spans="1:13" ht="15.75" customHeight="1" x14ac:dyDescent="0.2">
      <c r="A166" s="14" t="s">
        <v>728</v>
      </c>
      <c r="B166" s="14">
        <v>165</v>
      </c>
      <c r="C166" s="14" t="s">
        <v>729</v>
      </c>
      <c r="D166" s="14" t="s">
        <v>730</v>
      </c>
      <c r="E166" s="14" t="s">
        <v>731</v>
      </c>
      <c r="F166" s="14">
        <v>65.12</v>
      </c>
      <c r="G166" s="14">
        <v>4</v>
      </c>
      <c r="H166" s="14">
        <v>169</v>
      </c>
      <c r="I166" s="14">
        <v>66.52</v>
      </c>
      <c r="J166" s="14" t="s">
        <v>398</v>
      </c>
      <c r="K166" s="14">
        <f t="shared" si="0"/>
        <v>-1.3999999999999915</v>
      </c>
      <c r="L166" s="14">
        <v>70.760000000000005</v>
      </c>
      <c r="M166" s="14">
        <v>63.69</v>
      </c>
    </row>
    <row r="167" spans="1:13" ht="15.75" customHeight="1" x14ac:dyDescent="0.2">
      <c r="A167" s="14" t="s">
        <v>744</v>
      </c>
      <c r="B167" s="14">
        <v>166</v>
      </c>
      <c r="C167" s="14" t="s">
        <v>747</v>
      </c>
      <c r="D167" s="14" t="s">
        <v>748</v>
      </c>
      <c r="E167" s="14" t="s">
        <v>748</v>
      </c>
      <c r="F167" s="14">
        <v>65.8</v>
      </c>
      <c r="G167" s="14">
        <v>4</v>
      </c>
      <c r="H167" s="14">
        <v>170</v>
      </c>
      <c r="I167" s="14">
        <v>67.069999999999993</v>
      </c>
      <c r="J167" s="14" t="s">
        <v>398</v>
      </c>
      <c r="K167" s="14">
        <f t="shared" si="0"/>
        <v>-1.269999999999996</v>
      </c>
      <c r="L167" s="14">
        <v>63.42</v>
      </c>
      <c r="M167" s="14">
        <v>65.36</v>
      </c>
    </row>
    <row r="168" spans="1:13" ht="15.75" customHeight="1" x14ac:dyDescent="0.2">
      <c r="A168" s="14" t="s">
        <v>749</v>
      </c>
      <c r="B168" s="14">
        <v>167</v>
      </c>
      <c r="C168" s="14" t="s">
        <v>752</v>
      </c>
      <c r="D168" s="14" t="s">
        <v>753</v>
      </c>
      <c r="E168" s="14" t="s">
        <v>753</v>
      </c>
      <c r="F168" s="14">
        <v>65.95</v>
      </c>
      <c r="G168" s="14">
        <v>0</v>
      </c>
      <c r="H168" s="14">
        <v>167</v>
      </c>
      <c r="I168" s="14">
        <v>65.349999999999994</v>
      </c>
      <c r="J168" s="14" t="s">
        <v>137</v>
      </c>
      <c r="K168" s="14">
        <f t="shared" si="0"/>
        <v>0.60000000000000853</v>
      </c>
      <c r="L168" s="14">
        <v>55.68</v>
      </c>
      <c r="M168" s="14">
        <v>65.11</v>
      </c>
    </row>
    <row r="169" spans="1:13" ht="15.75" customHeight="1" x14ac:dyDescent="0.2">
      <c r="A169" s="14" t="s">
        <v>754</v>
      </c>
      <c r="B169" s="14">
        <v>168</v>
      </c>
      <c r="C169" s="14" t="s">
        <v>756</v>
      </c>
      <c r="D169" s="14" t="s">
        <v>758</v>
      </c>
      <c r="E169" s="14" t="s">
        <v>759</v>
      </c>
      <c r="F169" s="14">
        <v>66.02</v>
      </c>
      <c r="G169" s="14">
        <v>-3</v>
      </c>
      <c r="H169" s="14">
        <v>165</v>
      </c>
      <c r="I169" s="14">
        <v>59.72</v>
      </c>
      <c r="J169" s="14" t="s">
        <v>398</v>
      </c>
      <c r="K169" s="14">
        <f t="shared" si="0"/>
        <v>6.2999999999999972</v>
      </c>
      <c r="L169" s="14">
        <v>61.59</v>
      </c>
      <c r="M169" s="14">
        <v>64.97</v>
      </c>
    </row>
    <row r="170" spans="1:13" ht="15.75" customHeight="1" x14ac:dyDescent="0.2">
      <c r="A170" s="14" t="s">
        <v>733</v>
      </c>
      <c r="B170" s="14">
        <v>169</v>
      </c>
      <c r="C170" s="14" t="s">
        <v>735</v>
      </c>
      <c r="D170" s="14" t="s">
        <v>736</v>
      </c>
      <c r="E170" s="14" t="s">
        <v>737</v>
      </c>
      <c r="F170" s="14">
        <v>66.11</v>
      </c>
      <c r="G170" s="14">
        <v>-3</v>
      </c>
      <c r="H170" s="14">
        <v>166</v>
      </c>
      <c r="I170" s="14">
        <v>61.15</v>
      </c>
      <c r="J170" s="14" t="s">
        <v>293</v>
      </c>
      <c r="K170" s="14">
        <f t="shared" si="0"/>
        <v>4.9600000000000009</v>
      </c>
      <c r="L170" s="14">
        <v>64.849999999999994</v>
      </c>
      <c r="M170" s="14">
        <v>65.040000000000006</v>
      </c>
    </row>
    <row r="171" spans="1:13" ht="15.75" customHeight="1" x14ac:dyDescent="0.2">
      <c r="A171" s="14" t="s">
        <v>762</v>
      </c>
      <c r="B171" s="14">
        <v>170</v>
      </c>
      <c r="C171" s="14" t="s">
        <v>763</v>
      </c>
      <c r="D171" s="14" t="s">
        <v>764</v>
      </c>
      <c r="E171" s="14" t="s">
        <v>763</v>
      </c>
      <c r="F171" s="14">
        <v>66.41</v>
      </c>
      <c r="G171" s="14">
        <v>3</v>
      </c>
      <c r="H171" s="14">
        <v>173</v>
      </c>
      <c r="I171" s="14">
        <v>71.58</v>
      </c>
      <c r="J171" s="14" t="s">
        <v>55</v>
      </c>
      <c r="K171" s="14">
        <f t="shared" si="0"/>
        <v>-5.1700000000000017</v>
      </c>
      <c r="L171" s="14">
        <v>56.7</v>
      </c>
      <c r="M171" s="14">
        <v>66.41</v>
      </c>
    </row>
    <row r="172" spans="1:13" ht="15.75" customHeight="1" x14ac:dyDescent="0.2">
      <c r="A172" s="14" t="s">
        <v>767</v>
      </c>
      <c r="B172" s="14">
        <v>171</v>
      </c>
      <c r="C172" s="14" t="s">
        <v>768</v>
      </c>
      <c r="D172" s="14" t="s">
        <v>769</v>
      </c>
      <c r="E172" s="14" t="s">
        <v>770</v>
      </c>
      <c r="F172" s="14">
        <v>66.47</v>
      </c>
      <c r="G172" s="14">
        <v>-3</v>
      </c>
      <c r="H172" s="14">
        <v>168</v>
      </c>
      <c r="I172" s="14">
        <v>66.47</v>
      </c>
      <c r="J172" s="14" t="s">
        <v>137</v>
      </c>
      <c r="K172" s="14">
        <f t="shared" si="0"/>
        <v>0</v>
      </c>
      <c r="L172" s="14">
        <v>0</v>
      </c>
      <c r="M172" s="14">
        <v>66.47</v>
      </c>
    </row>
    <row r="173" spans="1:13" ht="15.75" customHeight="1" x14ac:dyDescent="0.2">
      <c r="A173" s="14" t="s">
        <v>775</v>
      </c>
      <c r="B173" s="14">
        <v>172</v>
      </c>
      <c r="C173" s="14" t="s">
        <v>776</v>
      </c>
      <c r="D173" s="14" t="s">
        <v>776</v>
      </c>
      <c r="E173" s="14" t="s">
        <v>777</v>
      </c>
      <c r="F173" s="14">
        <v>70.540000000000006</v>
      </c>
      <c r="G173" s="14">
        <v>0</v>
      </c>
      <c r="H173" s="14">
        <v>172</v>
      </c>
      <c r="I173" s="14">
        <v>70.900000000000006</v>
      </c>
      <c r="J173" s="14" t="s">
        <v>137</v>
      </c>
      <c r="K173" s="14">
        <f t="shared" si="0"/>
        <v>-0.35999999999999943</v>
      </c>
      <c r="L173" s="14">
        <v>32.19</v>
      </c>
      <c r="M173" s="14">
        <v>70.540000000000006</v>
      </c>
    </row>
    <row r="174" spans="1:13" ht="15.75" customHeight="1" x14ac:dyDescent="0.2">
      <c r="A174" s="14" t="s">
        <v>773</v>
      </c>
      <c r="B174" s="14">
        <v>173</v>
      </c>
      <c r="C174" s="14" t="s">
        <v>774</v>
      </c>
      <c r="D174" s="14" t="s">
        <v>774</v>
      </c>
      <c r="E174" s="14" t="s">
        <v>774</v>
      </c>
      <c r="F174" s="14">
        <v>71.75</v>
      </c>
      <c r="G174" s="14">
        <v>-2</v>
      </c>
      <c r="H174" s="14">
        <v>171</v>
      </c>
      <c r="I174" s="14">
        <v>70.23</v>
      </c>
      <c r="J174" s="14" t="s">
        <v>61</v>
      </c>
      <c r="K174" s="14">
        <f t="shared" si="0"/>
        <v>1.519999999999996</v>
      </c>
      <c r="L174" s="14">
        <v>51.93</v>
      </c>
      <c r="M174" s="14">
        <v>71.75</v>
      </c>
    </row>
    <row r="175" spans="1:13" ht="15.75" customHeight="1" x14ac:dyDescent="0.2">
      <c r="A175" s="14" t="s">
        <v>778</v>
      </c>
      <c r="B175" s="14">
        <v>174</v>
      </c>
      <c r="C175" s="14" t="s">
        <v>779</v>
      </c>
      <c r="D175" s="14" t="s">
        <v>780</v>
      </c>
      <c r="E175" s="14" t="s">
        <v>781</v>
      </c>
      <c r="F175" s="14">
        <v>73.56</v>
      </c>
      <c r="G175" s="14">
        <v>0</v>
      </c>
      <c r="H175" s="14">
        <v>174</v>
      </c>
      <c r="I175" s="14">
        <v>72.53</v>
      </c>
      <c r="J175" s="14" t="s">
        <v>137</v>
      </c>
      <c r="K175" s="14">
        <f t="shared" si="0"/>
        <v>1.0300000000000011</v>
      </c>
      <c r="L175" s="14">
        <v>27.73</v>
      </c>
      <c r="M175" s="14">
        <v>73.56</v>
      </c>
    </row>
    <row r="176" spans="1:13" ht="15.75" customHeight="1" x14ac:dyDescent="0.2">
      <c r="A176" s="14" t="s">
        <v>782</v>
      </c>
      <c r="B176" s="14">
        <v>175</v>
      </c>
      <c r="C176" s="14" t="s">
        <v>784</v>
      </c>
      <c r="D176" s="14" t="s">
        <v>786</v>
      </c>
      <c r="E176" s="14" t="s">
        <v>786</v>
      </c>
      <c r="F176" s="14">
        <v>73.959999999999994</v>
      </c>
      <c r="G176" s="14">
        <v>0</v>
      </c>
      <c r="H176" s="14">
        <v>175</v>
      </c>
      <c r="I176" s="14">
        <v>74.27</v>
      </c>
      <c r="J176" s="14" t="s">
        <v>55</v>
      </c>
      <c r="K176" s="14">
        <f t="shared" si="0"/>
        <v>-0.31000000000000227</v>
      </c>
      <c r="L176" s="14">
        <v>68.150000000000006</v>
      </c>
      <c r="M176" s="14">
        <v>73.959999999999994</v>
      </c>
    </row>
    <row r="177" spans="1:13" ht="15.75" customHeight="1" x14ac:dyDescent="0.2">
      <c r="A177" s="14" t="s">
        <v>787</v>
      </c>
      <c r="B177" s="14">
        <v>176</v>
      </c>
      <c r="C177" s="14" t="s">
        <v>788</v>
      </c>
      <c r="D177" s="14" t="s">
        <v>789</v>
      </c>
      <c r="E177" s="14" t="s">
        <v>789</v>
      </c>
      <c r="F177" s="14">
        <v>77.66</v>
      </c>
      <c r="G177" s="14">
        <v>0</v>
      </c>
      <c r="H177" s="14">
        <v>176</v>
      </c>
      <c r="I177" s="14">
        <v>80.959999999999994</v>
      </c>
      <c r="J177" s="14" t="s">
        <v>55</v>
      </c>
      <c r="K177" s="14">
        <f t="shared" si="0"/>
        <v>-3.2999999999999972</v>
      </c>
      <c r="L177" s="14">
        <v>89.24</v>
      </c>
      <c r="M177" s="14">
        <v>74.77</v>
      </c>
    </row>
    <row r="178" spans="1:13" ht="15.75" customHeight="1" x14ac:dyDescent="0.2">
      <c r="A178" s="14" t="s">
        <v>790</v>
      </c>
      <c r="B178" s="14">
        <v>177</v>
      </c>
      <c r="C178" s="14" t="s">
        <v>791</v>
      </c>
      <c r="D178" s="14" t="s">
        <v>792</v>
      </c>
      <c r="E178" s="14" t="s">
        <v>793</v>
      </c>
      <c r="F178" s="14">
        <v>81.489999999999995</v>
      </c>
      <c r="G178" s="14">
        <v>0</v>
      </c>
      <c r="H178" s="14">
        <v>177</v>
      </c>
      <c r="I178" s="14">
        <v>81.349999999999994</v>
      </c>
      <c r="J178" s="14" t="s">
        <v>398</v>
      </c>
      <c r="K178" s="14">
        <f t="shared" si="0"/>
        <v>0.14000000000000057</v>
      </c>
      <c r="L178" s="14">
        <v>82.76</v>
      </c>
      <c r="M178" s="14">
        <v>80.09</v>
      </c>
    </row>
    <row r="179" spans="1:13" ht="15.75" customHeight="1" x14ac:dyDescent="0.2">
      <c r="A179" s="14" t="s">
        <v>794</v>
      </c>
      <c r="B179" s="14">
        <v>178</v>
      </c>
      <c r="C179" s="14" t="s">
        <v>795</v>
      </c>
      <c r="D179" s="14" t="s">
        <v>796</v>
      </c>
      <c r="E179" s="14" t="s">
        <v>797</v>
      </c>
      <c r="F179" s="14">
        <v>84.19</v>
      </c>
      <c r="G179" s="14">
        <v>0</v>
      </c>
      <c r="H179" s="14">
        <v>178</v>
      </c>
      <c r="I179" s="14">
        <v>83.44</v>
      </c>
      <c r="J179" s="14" t="s">
        <v>293</v>
      </c>
      <c r="K179" s="14">
        <f t="shared" si="0"/>
        <v>0.75</v>
      </c>
      <c r="L179" s="14">
        <v>35.26</v>
      </c>
      <c r="M179" s="14">
        <v>84.19</v>
      </c>
    </row>
    <row r="180" spans="1:13" ht="15.75" customHeight="1" x14ac:dyDescent="0.2">
      <c r="A180" s="14" t="s">
        <v>800</v>
      </c>
      <c r="B180" s="14">
        <v>179</v>
      </c>
      <c r="C180" s="14" t="s">
        <v>801</v>
      </c>
      <c r="D180" s="14" t="s">
        <v>802</v>
      </c>
      <c r="E180" s="14" t="s">
        <v>802</v>
      </c>
      <c r="F180" s="14">
        <v>84.24</v>
      </c>
      <c r="G180" s="14">
        <v>1</v>
      </c>
      <c r="H180" s="14">
        <v>180</v>
      </c>
      <c r="I180" s="14">
        <v>83.92</v>
      </c>
      <c r="J180" s="14" t="s">
        <v>137</v>
      </c>
      <c r="K180" s="14">
        <f t="shared" si="0"/>
        <v>0.31999999999999318</v>
      </c>
      <c r="L180" s="14">
        <v>71.709999999999994</v>
      </c>
      <c r="M180" s="14">
        <v>84.24</v>
      </c>
    </row>
    <row r="181" spans="1:13" ht="15.75" customHeight="1" x14ac:dyDescent="0.2">
      <c r="A181" s="14" t="s">
        <v>805</v>
      </c>
      <c r="B181" s="14">
        <v>180</v>
      </c>
      <c r="C181" s="14" t="s">
        <v>806</v>
      </c>
      <c r="D181" s="14" t="s">
        <v>807</v>
      </c>
      <c r="E181" s="14" t="s">
        <v>808</v>
      </c>
      <c r="F181" s="14">
        <v>84.98</v>
      </c>
      <c r="G181" s="14">
        <v>-1</v>
      </c>
      <c r="H181" s="14">
        <v>179</v>
      </c>
      <c r="I181" s="14">
        <v>83.76</v>
      </c>
      <c r="J181" s="14" t="s">
        <v>55</v>
      </c>
      <c r="K181" s="14">
        <f t="shared" si="0"/>
        <v>1.2199999999999989</v>
      </c>
      <c r="L181" s="14">
        <v>51.93</v>
      </c>
      <c r="M181" s="14">
        <v>84.98</v>
      </c>
    </row>
    <row r="182" spans="1:13" ht="15.75" customHeight="1" x14ac:dyDescent="0.2"/>
    <row r="183" spans="1:13" ht="15.75" customHeight="1" x14ac:dyDescent="0.2"/>
    <row r="184" spans="1:13" ht="15.75" customHeight="1" x14ac:dyDescent="0.2"/>
    <row r="185" spans="1:13" ht="15.75" customHeight="1" x14ac:dyDescent="0.2"/>
    <row r="186" spans="1:13" ht="15.75" customHeight="1" x14ac:dyDescent="0.2"/>
    <row r="187" spans="1:13" ht="15.75" customHeight="1" x14ac:dyDescent="0.2"/>
    <row r="188" spans="1:13" ht="15.75" customHeight="1" x14ac:dyDescent="0.2"/>
    <row r="189" spans="1:13" ht="15.75" customHeight="1" x14ac:dyDescent="0.2"/>
    <row r="190" spans="1:13" ht="15.75" customHeight="1" x14ac:dyDescent="0.2"/>
    <row r="191" spans="1:13" ht="15.75" customHeight="1" x14ac:dyDescent="0.2"/>
    <row r="192" spans="1:1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M18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O21" sqref="O21"/>
    </sheetView>
  </sheetViews>
  <sheetFormatPr baseColWidth="10" defaultColWidth="14.33203125" defaultRowHeight="15" customHeight="1" x14ac:dyDescent="0.2"/>
  <cols>
    <col min="1" max="26" width="10.6640625" customWidth="1"/>
  </cols>
  <sheetData>
    <row r="1" spans="1:13" x14ac:dyDescent="0.2">
      <c r="A1" s="14" t="s">
        <v>0</v>
      </c>
      <c r="B1" s="14" t="s">
        <v>984</v>
      </c>
      <c r="C1" s="14" t="s">
        <v>2</v>
      </c>
      <c r="D1" s="14" t="s">
        <v>3</v>
      </c>
      <c r="E1" s="14" t="s">
        <v>4</v>
      </c>
      <c r="F1" s="14" t="s">
        <v>879</v>
      </c>
      <c r="G1" s="14" t="s">
        <v>8</v>
      </c>
      <c r="H1" s="14" t="s">
        <v>985</v>
      </c>
      <c r="I1" s="14" t="s">
        <v>986</v>
      </c>
      <c r="J1" s="14" t="s">
        <v>11</v>
      </c>
      <c r="K1" s="14" t="s">
        <v>880</v>
      </c>
      <c r="L1" s="14" t="s">
        <v>191</v>
      </c>
      <c r="M1" s="14" t="s">
        <v>883</v>
      </c>
    </row>
    <row r="2" spans="1:13" x14ac:dyDescent="0.2">
      <c r="A2" s="14" t="s">
        <v>19</v>
      </c>
      <c r="B2" s="14">
        <v>1</v>
      </c>
      <c r="C2" s="14" t="s">
        <v>20</v>
      </c>
      <c r="D2" s="14" t="s">
        <v>21</v>
      </c>
      <c r="E2" s="14" t="s">
        <v>22</v>
      </c>
      <c r="F2" s="14">
        <v>8.59</v>
      </c>
      <c r="G2" s="14">
        <v>0</v>
      </c>
      <c r="H2" s="14">
        <v>1</v>
      </c>
      <c r="I2" s="14">
        <v>7.52</v>
      </c>
      <c r="J2" s="14" t="s">
        <v>18</v>
      </c>
      <c r="K2" s="14">
        <f t="shared" ref="K2:K181" si="0">F2-I2</f>
        <v>1.0700000000000003</v>
      </c>
      <c r="L2" s="14">
        <v>0</v>
      </c>
      <c r="M2" s="14">
        <v>8.59</v>
      </c>
    </row>
    <row r="3" spans="1:13" x14ac:dyDescent="0.2">
      <c r="A3" s="14" t="s">
        <v>31</v>
      </c>
      <c r="B3" s="14">
        <v>2</v>
      </c>
      <c r="C3" s="14" t="s">
        <v>32</v>
      </c>
      <c r="D3" s="14" t="s">
        <v>33</v>
      </c>
      <c r="E3" s="14" t="s">
        <v>34</v>
      </c>
      <c r="F3" s="14">
        <v>8.76</v>
      </c>
      <c r="G3" s="14">
        <v>2</v>
      </c>
      <c r="H3" s="14">
        <v>4</v>
      </c>
      <c r="I3" s="14">
        <v>9.2200000000000006</v>
      </c>
      <c r="J3" s="14" t="s">
        <v>18</v>
      </c>
      <c r="K3" s="14">
        <f t="shared" si="0"/>
        <v>-0.46000000000000085</v>
      </c>
      <c r="L3" s="14">
        <v>0</v>
      </c>
      <c r="M3" s="14">
        <v>8.76</v>
      </c>
    </row>
    <row r="4" spans="1:13" x14ac:dyDescent="0.2">
      <c r="A4" s="14" t="s">
        <v>12</v>
      </c>
      <c r="B4" s="14">
        <v>3</v>
      </c>
      <c r="C4" s="14" t="s">
        <v>13</v>
      </c>
      <c r="D4" s="14" t="s">
        <v>14</v>
      </c>
      <c r="E4" s="14" t="s">
        <v>15</v>
      </c>
      <c r="F4" s="14">
        <v>8.7899999999999991</v>
      </c>
      <c r="G4" s="14">
        <v>-1</v>
      </c>
      <c r="H4" s="14">
        <v>2</v>
      </c>
      <c r="I4" s="14">
        <v>7.75</v>
      </c>
      <c r="J4" s="14" t="s">
        <v>18</v>
      </c>
      <c r="K4" s="14">
        <f t="shared" si="0"/>
        <v>1.0399999999999991</v>
      </c>
      <c r="L4" s="14">
        <v>0</v>
      </c>
      <c r="M4" s="14">
        <v>8.7899999999999991</v>
      </c>
    </row>
    <row r="5" spans="1:13" x14ac:dyDescent="0.2">
      <c r="A5" s="14" t="s">
        <v>37</v>
      </c>
      <c r="B5" s="14">
        <v>4</v>
      </c>
      <c r="C5" s="14" t="s">
        <v>38</v>
      </c>
      <c r="D5" s="14" t="s">
        <v>39</v>
      </c>
      <c r="E5" s="14" t="s">
        <v>40</v>
      </c>
      <c r="F5" s="14">
        <v>8.89</v>
      </c>
      <c r="G5" s="14">
        <v>-1</v>
      </c>
      <c r="H5" s="14">
        <v>3</v>
      </c>
      <c r="I5" s="14">
        <v>8.24</v>
      </c>
      <c r="J5" s="14" t="s">
        <v>18</v>
      </c>
      <c r="K5" s="14">
        <f t="shared" si="0"/>
        <v>0.65000000000000036</v>
      </c>
      <c r="L5" s="14">
        <v>0</v>
      </c>
      <c r="M5" s="14">
        <v>8.89</v>
      </c>
    </row>
    <row r="6" spans="1:13" x14ac:dyDescent="0.2">
      <c r="A6" s="14" t="s">
        <v>49</v>
      </c>
      <c r="B6" s="14">
        <v>5</v>
      </c>
      <c r="C6" s="14" t="s">
        <v>50</v>
      </c>
      <c r="D6" s="14" t="s">
        <v>51</v>
      </c>
      <c r="E6" s="14" t="s">
        <v>52</v>
      </c>
      <c r="F6" s="14">
        <v>10.01</v>
      </c>
      <c r="G6" s="14">
        <v>1</v>
      </c>
      <c r="H6" s="14">
        <v>6</v>
      </c>
      <c r="I6" s="14">
        <v>10.06</v>
      </c>
      <c r="J6" s="14" t="s">
        <v>55</v>
      </c>
      <c r="K6" s="14">
        <f t="shared" si="0"/>
        <v>-5.0000000000000711E-2</v>
      </c>
      <c r="L6" s="14">
        <v>0</v>
      </c>
      <c r="M6" s="14">
        <v>10.01</v>
      </c>
    </row>
    <row r="7" spans="1:13" x14ac:dyDescent="0.2">
      <c r="A7" s="14" t="s">
        <v>68</v>
      </c>
      <c r="B7" s="14">
        <v>6</v>
      </c>
      <c r="C7" s="14" t="s">
        <v>69</v>
      </c>
      <c r="D7" s="14" t="s">
        <v>69</v>
      </c>
      <c r="E7" s="14" t="s">
        <v>69</v>
      </c>
      <c r="F7" s="14">
        <v>11.1</v>
      </c>
      <c r="G7" s="14">
        <v>10</v>
      </c>
      <c r="H7" s="14">
        <v>16</v>
      </c>
      <c r="I7" s="14">
        <v>12.26</v>
      </c>
      <c r="J7" s="14" t="s">
        <v>61</v>
      </c>
      <c r="K7" s="14">
        <f t="shared" si="0"/>
        <v>-1.1600000000000001</v>
      </c>
      <c r="L7" s="14">
        <v>0</v>
      </c>
      <c r="M7" s="14">
        <v>11.1</v>
      </c>
    </row>
    <row r="8" spans="1:13" x14ac:dyDescent="0.2">
      <c r="A8" s="14" t="s">
        <v>43</v>
      </c>
      <c r="B8" s="14">
        <v>7</v>
      </c>
      <c r="C8" s="14" t="s">
        <v>44</v>
      </c>
      <c r="D8" s="14" t="s">
        <v>45</v>
      </c>
      <c r="E8" s="14" t="s">
        <v>46</v>
      </c>
      <c r="F8" s="14">
        <v>11.76</v>
      </c>
      <c r="G8" s="14">
        <v>13</v>
      </c>
      <c r="H8" s="14">
        <v>20</v>
      </c>
      <c r="I8" s="14">
        <v>13.85</v>
      </c>
      <c r="J8" s="14" t="s">
        <v>18</v>
      </c>
      <c r="K8" s="14">
        <f t="shared" si="0"/>
        <v>-2.09</v>
      </c>
      <c r="L8" s="14">
        <v>0</v>
      </c>
      <c r="M8" s="14">
        <v>11.76</v>
      </c>
    </row>
    <row r="9" spans="1:13" x14ac:dyDescent="0.2">
      <c r="A9" s="14" t="s">
        <v>25</v>
      </c>
      <c r="B9" s="14">
        <v>8</v>
      </c>
      <c r="C9" s="14" t="s">
        <v>990</v>
      </c>
      <c r="D9" s="14" t="s">
        <v>27</v>
      </c>
      <c r="E9" s="14" t="s">
        <v>28</v>
      </c>
      <c r="F9" s="14">
        <v>12.33</v>
      </c>
      <c r="G9" s="14">
        <v>-3</v>
      </c>
      <c r="H9" s="14">
        <v>5</v>
      </c>
      <c r="I9" s="14">
        <v>9.4700000000000006</v>
      </c>
      <c r="J9" s="14" t="s">
        <v>18</v>
      </c>
      <c r="K9" s="14">
        <f t="shared" si="0"/>
        <v>2.8599999999999994</v>
      </c>
      <c r="L9" s="14">
        <v>0</v>
      </c>
      <c r="M9" s="14">
        <v>12.33</v>
      </c>
    </row>
    <row r="10" spans="1:13" x14ac:dyDescent="0.2">
      <c r="A10" s="14" t="s">
        <v>93</v>
      </c>
      <c r="B10" s="14">
        <v>9</v>
      </c>
      <c r="C10" s="14" t="s">
        <v>94</v>
      </c>
      <c r="D10" s="14" t="s">
        <v>95</v>
      </c>
      <c r="E10" s="14" t="s">
        <v>96</v>
      </c>
      <c r="F10" s="14">
        <v>12.4</v>
      </c>
      <c r="G10" s="14">
        <v>2</v>
      </c>
      <c r="H10" s="14">
        <v>11</v>
      </c>
      <c r="I10" s="14">
        <v>11.2</v>
      </c>
      <c r="J10" s="14" t="s">
        <v>18</v>
      </c>
      <c r="K10" s="14">
        <f t="shared" si="0"/>
        <v>1.2000000000000011</v>
      </c>
      <c r="L10" s="14">
        <v>0</v>
      </c>
      <c r="M10" s="14">
        <v>12.4</v>
      </c>
    </row>
    <row r="11" spans="1:13" x14ac:dyDescent="0.2">
      <c r="A11" s="14" t="s">
        <v>56</v>
      </c>
      <c r="B11" s="14">
        <v>10</v>
      </c>
      <c r="C11" s="14" t="s">
        <v>57</v>
      </c>
      <c r="D11" s="14" t="s">
        <v>58</v>
      </c>
      <c r="E11" s="14" t="s">
        <v>58</v>
      </c>
      <c r="F11" s="14">
        <v>12.45</v>
      </c>
      <c r="G11" s="14">
        <v>-1</v>
      </c>
      <c r="H11" s="14">
        <v>9</v>
      </c>
      <c r="I11" s="14">
        <v>11.18</v>
      </c>
      <c r="J11" s="14" t="s">
        <v>61</v>
      </c>
      <c r="K11" s="14">
        <f t="shared" si="0"/>
        <v>1.2699999999999996</v>
      </c>
      <c r="L11" s="14">
        <v>0</v>
      </c>
      <c r="M11" s="14">
        <v>12.45</v>
      </c>
    </row>
    <row r="12" spans="1:13" x14ac:dyDescent="0.2">
      <c r="A12" s="14" t="s">
        <v>99</v>
      </c>
      <c r="B12" s="14">
        <v>11</v>
      </c>
      <c r="C12" s="14" t="s">
        <v>100</v>
      </c>
      <c r="D12" s="14" t="s">
        <v>101</v>
      </c>
      <c r="E12" s="14" t="s">
        <v>101</v>
      </c>
      <c r="F12" s="14">
        <v>13.18</v>
      </c>
      <c r="G12" s="14">
        <v>-4</v>
      </c>
      <c r="H12" s="14">
        <v>7</v>
      </c>
      <c r="I12" s="14">
        <v>10.85</v>
      </c>
      <c r="J12" s="14" t="s">
        <v>18</v>
      </c>
      <c r="K12" s="14">
        <f t="shared" si="0"/>
        <v>2.33</v>
      </c>
      <c r="L12" s="14">
        <v>0</v>
      </c>
      <c r="M12" s="14">
        <v>13.18</v>
      </c>
    </row>
    <row r="13" spans="1:13" x14ac:dyDescent="0.2">
      <c r="A13" s="14" t="s">
        <v>193</v>
      </c>
      <c r="B13" s="14">
        <v>12</v>
      </c>
      <c r="C13" s="14" t="s">
        <v>194</v>
      </c>
      <c r="D13" s="14" t="s">
        <v>195</v>
      </c>
      <c r="E13" s="14" t="s">
        <v>196</v>
      </c>
      <c r="F13" s="14">
        <v>13.26</v>
      </c>
      <c r="G13" s="14">
        <v>2</v>
      </c>
      <c r="H13" s="14">
        <v>14</v>
      </c>
      <c r="I13" s="14">
        <v>11.66</v>
      </c>
      <c r="J13" s="14" t="s">
        <v>18</v>
      </c>
      <c r="K13" s="14">
        <f t="shared" si="0"/>
        <v>1.5999999999999996</v>
      </c>
      <c r="L13" s="14">
        <v>0</v>
      </c>
      <c r="M13" s="14">
        <v>13.26</v>
      </c>
    </row>
    <row r="14" spans="1:13" x14ac:dyDescent="0.2">
      <c r="A14" s="14" t="s">
        <v>62</v>
      </c>
      <c r="B14" s="14">
        <v>13</v>
      </c>
      <c r="C14" s="14" t="s">
        <v>63</v>
      </c>
      <c r="D14" s="14" t="s">
        <v>64</v>
      </c>
      <c r="E14" s="14" t="s">
        <v>65</v>
      </c>
      <c r="F14" s="60">
        <v>14.18</v>
      </c>
      <c r="G14" s="14">
        <v>2</v>
      </c>
      <c r="H14" s="14">
        <v>15</v>
      </c>
      <c r="I14" s="14">
        <v>11.98</v>
      </c>
      <c r="J14" s="14" t="s">
        <v>18</v>
      </c>
      <c r="K14" s="14">
        <f t="shared" si="0"/>
        <v>2.1999999999999993</v>
      </c>
      <c r="L14" s="60">
        <v>13.86</v>
      </c>
      <c r="M14" s="60">
        <v>14.18</v>
      </c>
    </row>
    <row r="15" spans="1:13" x14ac:dyDescent="0.2">
      <c r="A15" s="14" t="s">
        <v>72</v>
      </c>
      <c r="B15" s="14">
        <v>14</v>
      </c>
      <c r="C15" s="14" t="s">
        <v>73</v>
      </c>
      <c r="D15" s="14" t="s">
        <v>74</v>
      </c>
      <c r="E15" s="14" t="s">
        <v>74</v>
      </c>
      <c r="F15" s="14">
        <v>14.31</v>
      </c>
      <c r="G15" s="14">
        <v>-4</v>
      </c>
      <c r="H15" s="14">
        <v>10</v>
      </c>
      <c r="I15" s="14">
        <v>11.19</v>
      </c>
      <c r="J15" s="14" t="s">
        <v>18</v>
      </c>
      <c r="K15" s="14">
        <f t="shared" si="0"/>
        <v>3.120000000000001</v>
      </c>
      <c r="L15" s="14">
        <v>0</v>
      </c>
      <c r="M15" s="14">
        <v>14.31</v>
      </c>
    </row>
    <row r="16" spans="1:13" x14ac:dyDescent="0.2">
      <c r="A16" s="14" t="s">
        <v>104</v>
      </c>
      <c r="B16" s="14">
        <v>15</v>
      </c>
      <c r="C16" s="14" t="s">
        <v>105</v>
      </c>
      <c r="D16" s="14" t="s">
        <v>105</v>
      </c>
      <c r="E16" s="14" t="s">
        <v>106</v>
      </c>
      <c r="F16" s="14">
        <v>14.43</v>
      </c>
      <c r="G16" s="14">
        <v>4</v>
      </c>
      <c r="H16" s="14">
        <v>19</v>
      </c>
      <c r="I16" s="14">
        <v>13.61</v>
      </c>
      <c r="J16" s="14" t="s">
        <v>18</v>
      </c>
      <c r="K16" s="14">
        <f t="shared" si="0"/>
        <v>0.82000000000000028</v>
      </c>
      <c r="L16" s="14">
        <v>0</v>
      </c>
      <c r="M16" s="14">
        <v>14.43</v>
      </c>
    </row>
    <row r="17" spans="1:13" x14ac:dyDescent="0.2">
      <c r="A17" s="14" t="s">
        <v>81</v>
      </c>
      <c r="B17" s="14">
        <v>16</v>
      </c>
      <c r="C17" s="14" t="s">
        <v>82</v>
      </c>
      <c r="D17" s="14" t="s">
        <v>83</v>
      </c>
      <c r="E17" s="14" t="s">
        <v>84</v>
      </c>
      <c r="F17" s="59">
        <v>14.8</v>
      </c>
      <c r="G17" s="14">
        <v>-4</v>
      </c>
      <c r="H17" s="14">
        <v>12</v>
      </c>
      <c r="I17" s="14">
        <v>11.47</v>
      </c>
      <c r="J17" s="14" t="s">
        <v>18</v>
      </c>
      <c r="K17" s="14">
        <f t="shared" si="0"/>
        <v>3.33</v>
      </c>
      <c r="L17" s="59">
        <v>37.14</v>
      </c>
      <c r="M17" s="59">
        <v>9.2100000000000009</v>
      </c>
    </row>
    <row r="18" spans="1:13" x14ac:dyDescent="0.2">
      <c r="A18" s="14" t="s">
        <v>132</v>
      </c>
      <c r="B18" s="14">
        <v>17</v>
      </c>
      <c r="C18" s="14" t="s">
        <v>133</v>
      </c>
      <c r="D18" s="14" t="s">
        <v>134</v>
      </c>
      <c r="E18" s="14" t="s">
        <v>134</v>
      </c>
      <c r="F18" s="14">
        <v>15.15</v>
      </c>
      <c r="G18" s="14">
        <v>0</v>
      </c>
      <c r="H18" s="14">
        <v>17</v>
      </c>
      <c r="I18" s="14">
        <v>12.5</v>
      </c>
      <c r="J18" s="14" t="s">
        <v>137</v>
      </c>
      <c r="K18" s="14">
        <f t="shared" si="0"/>
        <v>2.6500000000000004</v>
      </c>
      <c r="L18" s="14">
        <v>6.93</v>
      </c>
      <c r="M18" s="14">
        <v>15.15</v>
      </c>
    </row>
    <row r="19" spans="1:13" x14ac:dyDescent="0.2">
      <c r="A19" s="14" t="s">
        <v>109</v>
      </c>
      <c r="B19" s="14">
        <v>18</v>
      </c>
      <c r="C19" s="14" t="s">
        <v>110</v>
      </c>
      <c r="D19" s="14" t="s">
        <v>110</v>
      </c>
      <c r="E19" s="14" t="s">
        <v>111</v>
      </c>
      <c r="F19" s="14">
        <v>15.26</v>
      </c>
      <c r="G19" s="14">
        <v>-10</v>
      </c>
      <c r="H19" s="14">
        <v>8</v>
      </c>
      <c r="I19" s="14">
        <v>10.99</v>
      </c>
      <c r="J19" s="14" t="s">
        <v>61</v>
      </c>
      <c r="K19" s="14">
        <f t="shared" si="0"/>
        <v>4.2699999999999996</v>
      </c>
      <c r="L19" s="14">
        <v>0</v>
      </c>
      <c r="M19" s="14">
        <v>15.26</v>
      </c>
    </row>
    <row r="20" spans="1:13" x14ac:dyDescent="0.2">
      <c r="A20" s="14" t="s">
        <v>87</v>
      </c>
      <c r="B20" s="14">
        <v>19</v>
      </c>
      <c r="C20" s="14" t="s">
        <v>88</v>
      </c>
      <c r="D20" s="14" t="s">
        <v>89</v>
      </c>
      <c r="E20" s="14" t="s">
        <v>90</v>
      </c>
      <c r="F20" s="14">
        <v>15.3</v>
      </c>
      <c r="G20" s="14">
        <v>2</v>
      </c>
      <c r="H20" s="14">
        <v>21</v>
      </c>
      <c r="I20" s="14">
        <v>13.87</v>
      </c>
      <c r="J20" s="14" t="s">
        <v>18</v>
      </c>
      <c r="K20" s="14">
        <f t="shared" si="0"/>
        <v>1.4300000000000015</v>
      </c>
      <c r="L20" s="14">
        <v>0</v>
      </c>
      <c r="M20" s="14">
        <v>15.3</v>
      </c>
    </row>
    <row r="21" spans="1:13" ht="15.75" customHeight="1" x14ac:dyDescent="0.2">
      <c r="A21" s="14" t="s">
        <v>114</v>
      </c>
      <c r="B21" s="14">
        <v>20</v>
      </c>
      <c r="C21" s="14" t="s">
        <v>115</v>
      </c>
      <c r="D21" s="14" t="s">
        <v>115</v>
      </c>
      <c r="E21" s="14" t="s">
        <v>115</v>
      </c>
      <c r="F21" s="14">
        <v>15.88</v>
      </c>
      <c r="G21" s="14">
        <v>3</v>
      </c>
      <c r="H21" s="14">
        <v>23</v>
      </c>
      <c r="I21" s="14">
        <v>15.94</v>
      </c>
      <c r="J21" s="14" t="s">
        <v>61</v>
      </c>
      <c r="K21" s="14">
        <f t="shared" si="0"/>
        <v>-5.9999999999998721E-2</v>
      </c>
      <c r="L21" s="14">
        <v>0</v>
      </c>
      <c r="M21" s="14">
        <v>15.88</v>
      </c>
    </row>
    <row r="22" spans="1:13" ht="15.75" customHeight="1" x14ac:dyDescent="0.2">
      <c r="A22" s="14" t="s">
        <v>201</v>
      </c>
      <c r="B22" s="14">
        <v>21</v>
      </c>
      <c r="C22" s="14" t="s">
        <v>202</v>
      </c>
      <c r="D22" s="14" t="s">
        <v>203</v>
      </c>
      <c r="E22" s="14" t="s">
        <v>204</v>
      </c>
      <c r="F22" s="14">
        <v>16.66</v>
      </c>
      <c r="G22" s="14">
        <v>-8</v>
      </c>
      <c r="H22" s="14">
        <v>13</v>
      </c>
      <c r="I22" s="14">
        <v>11.62</v>
      </c>
      <c r="J22" s="14" t="s">
        <v>18</v>
      </c>
      <c r="K22" s="14">
        <f t="shared" si="0"/>
        <v>5.0400000000000009</v>
      </c>
      <c r="L22" s="14">
        <v>0</v>
      </c>
      <c r="M22" s="14">
        <v>16.66</v>
      </c>
    </row>
    <row r="23" spans="1:13" ht="15.75" customHeight="1" x14ac:dyDescent="0.2">
      <c r="A23" s="14" t="s">
        <v>118</v>
      </c>
      <c r="B23" s="14">
        <v>22</v>
      </c>
      <c r="C23" s="14" t="s">
        <v>119</v>
      </c>
      <c r="D23" s="14" t="s">
        <v>120</v>
      </c>
      <c r="E23" s="14" t="s">
        <v>119</v>
      </c>
      <c r="F23" s="14">
        <v>16.7</v>
      </c>
      <c r="G23" s="14">
        <v>7</v>
      </c>
      <c r="H23" s="14">
        <v>29</v>
      </c>
      <c r="I23" s="14">
        <v>18.2</v>
      </c>
      <c r="J23" s="14" t="s">
        <v>61</v>
      </c>
      <c r="K23" s="14">
        <f t="shared" si="0"/>
        <v>-1.5</v>
      </c>
      <c r="L23" s="14">
        <v>0</v>
      </c>
      <c r="M23" s="14">
        <v>16.7</v>
      </c>
    </row>
    <row r="24" spans="1:13" ht="15.75" customHeight="1" x14ac:dyDescent="0.2">
      <c r="A24" s="14" t="s">
        <v>77</v>
      </c>
      <c r="B24" s="14">
        <v>23</v>
      </c>
      <c r="C24" s="14" t="s">
        <v>78</v>
      </c>
      <c r="D24" s="14" t="s">
        <v>78</v>
      </c>
      <c r="E24" s="14" t="s">
        <v>78</v>
      </c>
      <c r="F24" s="14">
        <v>17.27</v>
      </c>
      <c r="G24" s="14">
        <v>3</v>
      </c>
      <c r="H24" s="14">
        <v>26</v>
      </c>
      <c r="I24" s="14">
        <v>17.11</v>
      </c>
      <c r="J24" s="14" t="s">
        <v>18</v>
      </c>
      <c r="K24" s="14">
        <f t="shared" si="0"/>
        <v>0.16000000000000014</v>
      </c>
      <c r="L24" s="14">
        <v>0</v>
      </c>
      <c r="M24" s="14">
        <v>17.27</v>
      </c>
    </row>
    <row r="25" spans="1:13" ht="15.75" customHeight="1" x14ac:dyDescent="0.2">
      <c r="A25" s="14" t="s">
        <v>138</v>
      </c>
      <c r="B25" s="14">
        <v>24</v>
      </c>
      <c r="C25" s="14" t="s">
        <v>139</v>
      </c>
      <c r="D25" s="14" t="s">
        <v>140</v>
      </c>
      <c r="E25" s="14" t="s">
        <v>141</v>
      </c>
      <c r="F25" s="14">
        <v>17.38</v>
      </c>
      <c r="G25" s="14">
        <v>4</v>
      </c>
      <c r="H25" s="14">
        <v>28</v>
      </c>
      <c r="I25" s="14">
        <v>18.12</v>
      </c>
      <c r="J25" s="14" t="s">
        <v>18</v>
      </c>
      <c r="K25" s="14">
        <f t="shared" si="0"/>
        <v>-0.74000000000000199</v>
      </c>
      <c r="L25" s="14">
        <v>0</v>
      </c>
      <c r="M25" s="14">
        <v>17.38</v>
      </c>
    </row>
    <row r="26" spans="1:13" ht="15.75" customHeight="1" x14ac:dyDescent="0.2">
      <c r="A26" s="14" t="s">
        <v>123</v>
      </c>
      <c r="B26" s="14">
        <v>25</v>
      </c>
      <c r="C26" s="14" t="s">
        <v>124</v>
      </c>
      <c r="D26" s="14" t="s">
        <v>125</v>
      </c>
      <c r="E26" s="14" t="s">
        <v>125</v>
      </c>
      <c r="F26" s="14">
        <v>17.84</v>
      </c>
      <c r="G26" s="14">
        <v>0</v>
      </c>
      <c r="H26" s="14">
        <v>25</v>
      </c>
      <c r="I26" s="14">
        <v>17.03</v>
      </c>
      <c r="J26" s="14" t="s">
        <v>55</v>
      </c>
      <c r="K26" s="14">
        <f t="shared" si="0"/>
        <v>0.80999999999999872</v>
      </c>
      <c r="L26" s="14">
        <v>6.93</v>
      </c>
      <c r="M26" s="14">
        <v>17.84</v>
      </c>
    </row>
    <row r="27" spans="1:13" ht="15.75" customHeight="1" x14ac:dyDescent="0.2">
      <c r="A27" s="14" t="s">
        <v>154</v>
      </c>
      <c r="B27" s="14">
        <v>26</v>
      </c>
      <c r="C27" s="14" t="s">
        <v>155</v>
      </c>
      <c r="D27" s="14" t="s">
        <v>155</v>
      </c>
      <c r="E27" s="14" t="s">
        <v>155</v>
      </c>
      <c r="F27" s="14">
        <v>17.95</v>
      </c>
      <c r="G27" s="14">
        <v>-4</v>
      </c>
      <c r="H27" s="14">
        <v>22</v>
      </c>
      <c r="I27" s="14">
        <v>15.5</v>
      </c>
      <c r="J27" s="14" t="s">
        <v>137</v>
      </c>
      <c r="K27" s="14">
        <f t="shared" si="0"/>
        <v>2.4499999999999993</v>
      </c>
      <c r="L27" s="14">
        <v>6.93</v>
      </c>
      <c r="M27" s="14">
        <v>17.95</v>
      </c>
    </row>
    <row r="28" spans="1:13" ht="15.75" customHeight="1" x14ac:dyDescent="0.2">
      <c r="A28" s="14" t="s">
        <v>158</v>
      </c>
      <c r="B28" s="14">
        <v>27</v>
      </c>
      <c r="C28" s="14" t="s">
        <v>159</v>
      </c>
      <c r="D28" s="14" t="s">
        <v>160</v>
      </c>
      <c r="E28" s="14" t="s">
        <v>161</v>
      </c>
      <c r="F28" s="14">
        <v>18.260000000000002</v>
      </c>
      <c r="G28" s="14">
        <v>-3</v>
      </c>
      <c r="H28" s="14">
        <v>24</v>
      </c>
      <c r="I28" s="14">
        <v>16.52</v>
      </c>
      <c r="J28" s="14" t="s">
        <v>18</v>
      </c>
      <c r="K28" s="14">
        <f t="shared" si="0"/>
        <v>1.740000000000002</v>
      </c>
      <c r="L28" s="14">
        <v>0</v>
      </c>
      <c r="M28" s="14">
        <v>18.260000000000002</v>
      </c>
    </row>
    <row r="29" spans="1:13" ht="15.75" customHeight="1" x14ac:dyDescent="0.2">
      <c r="A29" s="14" t="s">
        <v>150</v>
      </c>
      <c r="B29" s="14">
        <v>28</v>
      </c>
      <c r="C29" s="14" t="s">
        <v>151</v>
      </c>
      <c r="D29" s="14" t="s">
        <v>151</v>
      </c>
      <c r="E29" s="14" t="s">
        <v>151</v>
      </c>
      <c r="F29" s="14">
        <v>18.36</v>
      </c>
      <c r="G29" s="14">
        <v>-1</v>
      </c>
      <c r="H29" s="14">
        <v>27</v>
      </c>
      <c r="I29" s="14">
        <v>17.670000000000002</v>
      </c>
      <c r="J29" s="14" t="s">
        <v>18</v>
      </c>
      <c r="K29" s="14">
        <f t="shared" si="0"/>
        <v>0.68999999999999773</v>
      </c>
      <c r="L29" s="14">
        <v>0</v>
      </c>
      <c r="M29" s="14">
        <v>18.36</v>
      </c>
    </row>
    <row r="30" spans="1:13" ht="15.75" customHeight="1" x14ac:dyDescent="0.2">
      <c r="A30" s="14" t="s">
        <v>128</v>
      </c>
      <c r="B30" s="14">
        <v>29</v>
      </c>
      <c r="C30" s="14" t="s">
        <v>129</v>
      </c>
      <c r="D30" s="14" t="s">
        <v>129</v>
      </c>
      <c r="E30" s="14" t="s">
        <v>129</v>
      </c>
      <c r="F30" s="14">
        <v>18.8</v>
      </c>
      <c r="G30" s="14">
        <v>11</v>
      </c>
      <c r="H30" s="14">
        <v>40</v>
      </c>
      <c r="I30" s="14">
        <v>22.32</v>
      </c>
      <c r="J30" s="14" t="s">
        <v>55</v>
      </c>
      <c r="K30" s="14">
        <f t="shared" si="0"/>
        <v>-3.5199999999999996</v>
      </c>
      <c r="L30" s="14">
        <v>0</v>
      </c>
      <c r="M30" s="14">
        <v>18.8</v>
      </c>
    </row>
    <row r="31" spans="1:13" ht="15.75" customHeight="1" x14ac:dyDescent="0.2">
      <c r="A31" s="14" t="s">
        <v>205</v>
      </c>
      <c r="B31" s="14">
        <v>30</v>
      </c>
      <c r="C31" s="14" t="s">
        <v>206</v>
      </c>
      <c r="D31" s="14" t="s">
        <v>206</v>
      </c>
      <c r="E31" s="14" t="s">
        <v>206</v>
      </c>
      <c r="F31" s="14">
        <v>18.91</v>
      </c>
      <c r="G31" s="14">
        <v>7</v>
      </c>
      <c r="H31" s="14">
        <v>37</v>
      </c>
      <c r="I31" s="14">
        <v>21.02</v>
      </c>
      <c r="J31" s="14" t="s">
        <v>61</v>
      </c>
      <c r="K31" s="14">
        <f t="shared" si="0"/>
        <v>-2.1099999999999994</v>
      </c>
      <c r="L31" s="14">
        <v>0</v>
      </c>
      <c r="M31" s="14">
        <v>18.91</v>
      </c>
    </row>
    <row r="32" spans="1:13" ht="15.75" customHeight="1" x14ac:dyDescent="0.2">
      <c r="A32" s="14" t="s">
        <v>210</v>
      </c>
      <c r="B32" s="14">
        <v>31</v>
      </c>
      <c r="C32" s="14" t="s">
        <v>211</v>
      </c>
      <c r="D32" s="14" t="s">
        <v>212</v>
      </c>
      <c r="E32" s="14" t="s">
        <v>212</v>
      </c>
      <c r="F32" s="14">
        <v>19.23</v>
      </c>
      <c r="G32" s="14">
        <v>12</v>
      </c>
      <c r="H32" s="14">
        <v>43</v>
      </c>
      <c r="I32" s="14">
        <v>23</v>
      </c>
      <c r="J32" s="14" t="s">
        <v>61</v>
      </c>
      <c r="K32" s="14">
        <f t="shared" si="0"/>
        <v>-3.7699999999999996</v>
      </c>
      <c r="L32" s="14">
        <v>0</v>
      </c>
      <c r="M32" s="14">
        <v>19.23</v>
      </c>
    </row>
    <row r="33" spans="1:13" ht="15.75" customHeight="1" x14ac:dyDescent="0.2">
      <c r="A33" s="14" t="s">
        <v>144</v>
      </c>
      <c r="B33" s="14">
        <v>32</v>
      </c>
      <c r="C33" s="14" t="s">
        <v>145</v>
      </c>
      <c r="D33" s="14" t="s">
        <v>146</v>
      </c>
      <c r="E33" s="14" t="s">
        <v>147</v>
      </c>
      <c r="F33" s="14">
        <v>19.82</v>
      </c>
      <c r="G33" s="14">
        <v>4</v>
      </c>
      <c r="H33" s="14">
        <v>36</v>
      </c>
      <c r="I33" s="14">
        <v>20.69</v>
      </c>
      <c r="J33" s="14" t="s">
        <v>137</v>
      </c>
      <c r="K33" s="14">
        <f t="shared" si="0"/>
        <v>-0.87000000000000099</v>
      </c>
      <c r="L33" s="14">
        <v>0</v>
      </c>
      <c r="M33" s="14">
        <v>19.82</v>
      </c>
    </row>
    <row r="34" spans="1:13" ht="15.75" customHeight="1" x14ac:dyDescent="0.2">
      <c r="A34" s="14" t="s">
        <v>207</v>
      </c>
      <c r="B34" s="14">
        <v>33</v>
      </c>
      <c r="C34" s="14" t="s">
        <v>208</v>
      </c>
      <c r="D34" s="14" t="s">
        <v>209</v>
      </c>
      <c r="E34" s="14" t="s">
        <v>209</v>
      </c>
      <c r="F34" s="14">
        <v>19.87</v>
      </c>
      <c r="G34" s="14">
        <v>-1</v>
      </c>
      <c r="H34" s="14">
        <v>32</v>
      </c>
      <c r="I34" s="14">
        <v>19.87</v>
      </c>
      <c r="J34" s="14" t="s">
        <v>18</v>
      </c>
      <c r="K34" s="14">
        <f t="shared" si="0"/>
        <v>0</v>
      </c>
      <c r="L34" s="14">
        <v>0</v>
      </c>
      <c r="M34" s="14">
        <v>19.87</v>
      </c>
    </row>
    <row r="35" spans="1:13" ht="15.75" customHeight="1" x14ac:dyDescent="0.2">
      <c r="A35" s="14" t="s">
        <v>164</v>
      </c>
      <c r="B35" s="14">
        <v>34</v>
      </c>
      <c r="C35" s="14" t="s">
        <v>165</v>
      </c>
      <c r="D35" s="14" t="s">
        <v>166</v>
      </c>
      <c r="E35" s="14" t="s">
        <v>167</v>
      </c>
      <c r="F35" s="14">
        <v>19.920000000000002</v>
      </c>
      <c r="G35" s="14">
        <v>-1</v>
      </c>
      <c r="H35" s="14">
        <v>33</v>
      </c>
      <c r="I35" s="14">
        <v>19.95</v>
      </c>
      <c r="J35" s="14" t="s">
        <v>18</v>
      </c>
      <c r="K35" s="14">
        <f t="shared" si="0"/>
        <v>-2.9999999999997584E-2</v>
      </c>
      <c r="L35" s="14">
        <v>6.93</v>
      </c>
      <c r="M35" s="14">
        <v>19.920000000000002</v>
      </c>
    </row>
    <row r="36" spans="1:13" ht="15.75" customHeight="1" x14ac:dyDescent="0.2">
      <c r="A36" s="14" t="s">
        <v>170</v>
      </c>
      <c r="B36" s="14">
        <v>35</v>
      </c>
      <c r="C36" s="14" t="s">
        <v>171</v>
      </c>
      <c r="D36" s="14" t="s">
        <v>172</v>
      </c>
      <c r="E36" s="14" t="s">
        <v>173</v>
      </c>
      <c r="F36" s="14">
        <v>19.95</v>
      </c>
      <c r="G36" s="14">
        <v>-4</v>
      </c>
      <c r="H36" s="14">
        <v>31</v>
      </c>
      <c r="I36" s="14">
        <v>18.8</v>
      </c>
      <c r="J36" s="14" t="s">
        <v>18</v>
      </c>
      <c r="K36" s="14">
        <f t="shared" si="0"/>
        <v>1.1499999999999986</v>
      </c>
      <c r="L36" s="14">
        <v>0</v>
      </c>
      <c r="M36" s="14">
        <v>19.95</v>
      </c>
    </row>
    <row r="37" spans="1:13" ht="15.75" customHeight="1" x14ac:dyDescent="0.2">
      <c r="A37" s="14" t="s">
        <v>243</v>
      </c>
      <c r="B37" s="14">
        <v>36</v>
      </c>
      <c r="C37" s="14" t="s">
        <v>244</v>
      </c>
      <c r="D37" s="14" t="s">
        <v>245</v>
      </c>
      <c r="E37" s="14" t="s">
        <v>246</v>
      </c>
      <c r="F37" s="14">
        <v>20.61</v>
      </c>
      <c r="G37" s="14">
        <v>-6</v>
      </c>
      <c r="H37" s="14">
        <v>30</v>
      </c>
      <c r="I37" s="14">
        <v>18.54</v>
      </c>
      <c r="J37" s="14" t="s">
        <v>61</v>
      </c>
      <c r="K37" s="14">
        <f t="shared" si="0"/>
        <v>2.0700000000000003</v>
      </c>
      <c r="L37" s="14">
        <v>0</v>
      </c>
      <c r="M37" s="14">
        <v>20.61</v>
      </c>
    </row>
    <row r="38" spans="1:13" ht="15.75" customHeight="1" x14ac:dyDescent="0.2">
      <c r="A38" s="14" t="s">
        <v>257</v>
      </c>
      <c r="B38" s="14">
        <v>37</v>
      </c>
      <c r="C38" s="14" t="s">
        <v>258</v>
      </c>
      <c r="D38" s="14" t="s">
        <v>258</v>
      </c>
      <c r="E38" s="14" t="s">
        <v>258</v>
      </c>
      <c r="F38" s="14">
        <v>21.24</v>
      </c>
      <c r="G38" s="14">
        <v>7</v>
      </c>
      <c r="H38" s="14">
        <v>44</v>
      </c>
      <c r="I38" s="14">
        <v>23.37</v>
      </c>
      <c r="J38" s="14" t="s">
        <v>55</v>
      </c>
      <c r="K38" s="14">
        <f t="shared" si="0"/>
        <v>-2.1300000000000026</v>
      </c>
      <c r="L38" s="14">
        <v>0</v>
      </c>
      <c r="M38" s="14">
        <v>21.24</v>
      </c>
    </row>
    <row r="39" spans="1:13" ht="15.75" customHeight="1" x14ac:dyDescent="0.2">
      <c r="A39" s="14" t="s">
        <v>217</v>
      </c>
      <c r="B39" s="14">
        <v>38</v>
      </c>
      <c r="C39" s="14" t="s">
        <v>218</v>
      </c>
      <c r="D39" s="14" t="s">
        <v>219</v>
      </c>
      <c r="E39" s="14" t="s">
        <v>220</v>
      </c>
      <c r="F39" s="14">
        <v>21.7</v>
      </c>
      <c r="G39" s="14">
        <v>-4</v>
      </c>
      <c r="H39" s="14">
        <v>34</v>
      </c>
      <c r="I39" s="14">
        <v>20</v>
      </c>
      <c r="J39" s="14" t="s">
        <v>18</v>
      </c>
      <c r="K39" s="14">
        <f t="shared" si="0"/>
        <v>1.6999999999999993</v>
      </c>
      <c r="L39" s="14">
        <v>0</v>
      </c>
      <c r="M39" s="14">
        <v>21.7</v>
      </c>
    </row>
    <row r="40" spans="1:13" ht="15.75" customHeight="1" x14ac:dyDescent="0.2">
      <c r="A40" s="14" t="s">
        <v>176</v>
      </c>
      <c r="B40" s="14">
        <v>39</v>
      </c>
      <c r="C40" s="14" t="s">
        <v>177</v>
      </c>
      <c r="D40" s="14" t="s">
        <v>178</v>
      </c>
      <c r="E40" s="14" t="s">
        <v>179</v>
      </c>
      <c r="F40" s="14">
        <v>21.92</v>
      </c>
      <c r="G40" s="14">
        <v>0</v>
      </c>
      <c r="H40" s="14">
        <v>39</v>
      </c>
      <c r="I40" s="14">
        <v>22.06</v>
      </c>
      <c r="J40" s="14" t="s">
        <v>137</v>
      </c>
      <c r="K40" s="14">
        <f t="shared" si="0"/>
        <v>-0.13999999999999702</v>
      </c>
      <c r="L40" s="14">
        <v>16.09</v>
      </c>
      <c r="M40" s="14">
        <v>21.92</v>
      </c>
    </row>
    <row r="41" spans="1:13" ht="15.75" customHeight="1" x14ac:dyDescent="0.2">
      <c r="A41" s="14" t="s">
        <v>197</v>
      </c>
      <c r="B41" s="14">
        <v>40</v>
      </c>
      <c r="C41" s="14" t="s">
        <v>198</v>
      </c>
      <c r="D41" s="14" t="s">
        <v>199</v>
      </c>
      <c r="E41" s="14" t="s">
        <v>200</v>
      </c>
      <c r="F41" s="14">
        <v>22.26</v>
      </c>
      <c r="G41" s="14">
        <v>-5</v>
      </c>
      <c r="H41" s="14">
        <v>35</v>
      </c>
      <c r="I41" s="14">
        <v>20.55</v>
      </c>
      <c r="J41" s="14" t="s">
        <v>18</v>
      </c>
      <c r="K41" s="14">
        <f t="shared" si="0"/>
        <v>1.7100000000000009</v>
      </c>
      <c r="L41" s="14">
        <v>0</v>
      </c>
      <c r="M41" s="14">
        <v>22.26</v>
      </c>
    </row>
    <row r="42" spans="1:13" ht="15.75" customHeight="1" x14ac:dyDescent="0.2">
      <c r="A42" s="14" t="s">
        <v>235</v>
      </c>
      <c r="B42" s="14">
        <v>41</v>
      </c>
      <c r="C42" s="14" t="s">
        <v>991</v>
      </c>
      <c r="D42" s="14" t="s">
        <v>237</v>
      </c>
      <c r="E42" s="14" t="s">
        <v>238</v>
      </c>
      <c r="F42" s="14">
        <v>22.49</v>
      </c>
      <c r="G42" s="14">
        <v>8</v>
      </c>
      <c r="H42" s="14">
        <v>49</v>
      </c>
      <c r="I42" s="14">
        <v>24.41</v>
      </c>
      <c r="J42" s="14" t="s">
        <v>61</v>
      </c>
      <c r="K42" s="14">
        <f t="shared" si="0"/>
        <v>-1.9200000000000017</v>
      </c>
      <c r="L42" s="14">
        <v>13.86</v>
      </c>
      <c r="M42" s="14">
        <v>22.49</v>
      </c>
    </row>
    <row r="43" spans="1:13" ht="15.75" customHeight="1" x14ac:dyDescent="0.2">
      <c r="A43" s="14" t="s">
        <v>221</v>
      </c>
      <c r="B43" s="14">
        <v>42</v>
      </c>
      <c r="C43" s="14" t="s">
        <v>222</v>
      </c>
      <c r="D43" s="14" t="s">
        <v>222</v>
      </c>
      <c r="E43" s="14" t="s">
        <v>222</v>
      </c>
      <c r="F43" s="14">
        <v>22.66</v>
      </c>
      <c r="G43" s="14">
        <v>4</v>
      </c>
      <c r="H43" s="14">
        <v>46</v>
      </c>
      <c r="I43" s="14">
        <v>23.79</v>
      </c>
      <c r="J43" s="14" t="s">
        <v>137</v>
      </c>
      <c r="K43" s="14">
        <f t="shared" si="0"/>
        <v>-1.129999999999999</v>
      </c>
      <c r="L43" s="14">
        <v>27.08</v>
      </c>
      <c r="M43" s="14">
        <v>21.37</v>
      </c>
    </row>
    <row r="44" spans="1:13" ht="15.75" customHeight="1" x14ac:dyDescent="0.2">
      <c r="A44" s="14" t="s">
        <v>247</v>
      </c>
      <c r="B44" s="14">
        <v>43</v>
      </c>
      <c r="C44" s="14" t="s">
        <v>248</v>
      </c>
      <c r="D44" s="14" t="s">
        <v>248</v>
      </c>
      <c r="E44" s="14" t="s">
        <v>249</v>
      </c>
      <c r="F44" s="14">
        <v>22.91</v>
      </c>
      <c r="G44" s="14">
        <v>-1</v>
      </c>
      <c r="H44" s="14">
        <v>42</v>
      </c>
      <c r="I44" s="14">
        <v>22.91</v>
      </c>
      <c r="J44" s="14" t="s">
        <v>137</v>
      </c>
      <c r="K44" s="14">
        <f t="shared" si="0"/>
        <v>0</v>
      </c>
      <c r="L44" s="14">
        <v>0</v>
      </c>
      <c r="M44" s="14">
        <v>22.91</v>
      </c>
    </row>
    <row r="45" spans="1:13" ht="15.75" customHeight="1" x14ac:dyDescent="0.2">
      <c r="A45" s="14" t="s">
        <v>213</v>
      </c>
      <c r="B45" s="14">
        <v>44</v>
      </c>
      <c r="C45" s="14" t="s">
        <v>214</v>
      </c>
      <c r="D45" s="14" t="s">
        <v>215</v>
      </c>
      <c r="E45" s="14" t="s">
        <v>216</v>
      </c>
      <c r="F45" s="14">
        <v>23.29</v>
      </c>
      <c r="G45" s="14">
        <v>-3</v>
      </c>
      <c r="H45" s="14">
        <v>41</v>
      </c>
      <c r="I45" s="14">
        <v>22.39</v>
      </c>
      <c r="J45" s="14" t="s">
        <v>61</v>
      </c>
      <c r="K45" s="14">
        <f t="shared" si="0"/>
        <v>0.89999999999999858</v>
      </c>
      <c r="L45" s="14">
        <v>0</v>
      </c>
      <c r="M45" s="14">
        <v>23.29</v>
      </c>
    </row>
    <row r="46" spans="1:13" ht="15.75" customHeight="1" x14ac:dyDescent="0.2">
      <c r="A46" s="14" t="s">
        <v>182</v>
      </c>
      <c r="B46" s="14">
        <v>45</v>
      </c>
      <c r="C46" s="14" t="s">
        <v>183</v>
      </c>
      <c r="D46" s="14" t="s">
        <v>183</v>
      </c>
      <c r="E46" s="14" t="s">
        <v>184</v>
      </c>
      <c r="F46" s="14">
        <v>23.83</v>
      </c>
      <c r="G46" s="14">
        <v>-7</v>
      </c>
      <c r="H46" s="14">
        <v>38</v>
      </c>
      <c r="I46" s="14">
        <v>21.15</v>
      </c>
      <c r="J46" s="14" t="s">
        <v>18</v>
      </c>
      <c r="K46" s="14">
        <f t="shared" si="0"/>
        <v>2.6799999999999997</v>
      </c>
      <c r="L46" s="14">
        <v>65.89</v>
      </c>
      <c r="M46" s="14">
        <v>13.31</v>
      </c>
    </row>
    <row r="47" spans="1:13" ht="15.75" customHeight="1" x14ac:dyDescent="0.2">
      <c r="A47" s="14" t="s">
        <v>305</v>
      </c>
      <c r="B47" s="14">
        <v>46</v>
      </c>
      <c r="C47" s="14" t="s">
        <v>306</v>
      </c>
      <c r="D47" s="14" t="s">
        <v>307</v>
      </c>
      <c r="E47" s="14" t="s">
        <v>307</v>
      </c>
      <c r="F47" s="14">
        <v>23.84</v>
      </c>
      <c r="G47" s="14">
        <v>2</v>
      </c>
      <c r="H47" s="14">
        <v>48</v>
      </c>
      <c r="I47" s="14">
        <v>24.16</v>
      </c>
      <c r="J47" s="14" t="s">
        <v>18</v>
      </c>
      <c r="K47" s="14">
        <f t="shared" si="0"/>
        <v>-0.32000000000000028</v>
      </c>
      <c r="L47" s="14">
        <v>0</v>
      </c>
      <c r="M47" s="14">
        <v>23.84</v>
      </c>
    </row>
    <row r="48" spans="1:13" ht="15.75" customHeight="1" x14ac:dyDescent="0.2">
      <c r="A48" s="14" t="s">
        <v>278</v>
      </c>
      <c r="B48" s="14">
        <v>47</v>
      </c>
      <c r="C48" s="14" t="s">
        <v>279</v>
      </c>
      <c r="D48" s="14" t="s">
        <v>280</v>
      </c>
      <c r="E48" s="14" t="s">
        <v>281</v>
      </c>
      <c r="F48" s="14">
        <v>23.89</v>
      </c>
      <c r="G48" s="14">
        <v>-29</v>
      </c>
      <c r="H48" s="14">
        <v>18</v>
      </c>
      <c r="I48" s="14">
        <v>12.71</v>
      </c>
      <c r="J48" s="14" t="s">
        <v>18</v>
      </c>
      <c r="K48" s="14">
        <f t="shared" si="0"/>
        <v>11.18</v>
      </c>
      <c r="L48" s="14">
        <v>45.22</v>
      </c>
      <c r="M48" s="14">
        <v>18.559999999999999</v>
      </c>
    </row>
    <row r="49" spans="1:13" ht="15.75" customHeight="1" x14ac:dyDescent="0.2">
      <c r="A49" s="14" t="s">
        <v>333</v>
      </c>
      <c r="B49" s="14">
        <v>48</v>
      </c>
      <c r="C49" s="14" t="s">
        <v>334</v>
      </c>
      <c r="D49" s="14" t="s">
        <v>335</v>
      </c>
      <c r="E49" s="14" t="s">
        <v>335</v>
      </c>
      <c r="F49" s="14">
        <v>24.03</v>
      </c>
      <c r="G49" s="14">
        <v>7</v>
      </c>
      <c r="H49" s="14">
        <v>55</v>
      </c>
      <c r="I49" s="14">
        <v>25.27</v>
      </c>
      <c r="J49" s="14" t="s">
        <v>137</v>
      </c>
      <c r="K49" s="14">
        <f t="shared" si="0"/>
        <v>-1.2399999999999984</v>
      </c>
      <c r="L49" s="14">
        <v>45.11</v>
      </c>
      <c r="M49" s="14">
        <v>24.03</v>
      </c>
    </row>
    <row r="50" spans="1:13" ht="15.75" customHeight="1" x14ac:dyDescent="0.2">
      <c r="A50" s="14" t="s">
        <v>231</v>
      </c>
      <c r="B50" s="14">
        <v>49</v>
      </c>
      <c r="C50" s="14" t="s">
        <v>232</v>
      </c>
      <c r="D50" s="14" t="s">
        <v>233</v>
      </c>
      <c r="E50" s="14" t="s">
        <v>234</v>
      </c>
      <c r="F50" s="14">
        <v>24.29</v>
      </c>
      <c r="G50" s="14">
        <v>3</v>
      </c>
      <c r="H50" s="14">
        <v>52</v>
      </c>
      <c r="I50" s="14">
        <v>24.9</v>
      </c>
      <c r="J50" s="14" t="s">
        <v>18</v>
      </c>
      <c r="K50" s="14">
        <f t="shared" si="0"/>
        <v>-0.60999999999999943</v>
      </c>
      <c r="L50" s="14">
        <v>17.920000000000002</v>
      </c>
      <c r="M50" s="14">
        <v>24.29</v>
      </c>
    </row>
    <row r="51" spans="1:13" ht="15.75" customHeight="1" x14ac:dyDescent="0.2">
      <c r="A51" s="14" t="s">
        <v>250</v>
      </c>
      <c r="B51" s="14">
        <v>50</v>
      </c>
      <c r="C51" s="14" t="s">
        <v>251</v>
      </c>
      <c r="D51" s="14" t="s">
        <v>252</v>
      </c>
      <c r="E51" s="14" t="s">
        <v>253</v>
      </c>
      <c r="F51" s="14">
        <v>24.33</v>
      </c>
      <c r="G51" s="14">
        <v>0</v>
      </c>
      <c r="H51" s="14">
        <v>50</v>
      </c>
      <c r="I51" s="14">
        <v>24.52</v>
      </c>
      <c r="J51" s="14" t="s">
        <v>137</v>
      </c>
      <c r="K51" s="14">
        <f t="shared" si="0"/>
        <v>-0.19000000000000128</v>
      </c>
      <c r="L51" s="14">
        <v>0</v>
      </c>
      <c r="M51" s="14">
        <v>24.33</v>
      </c>
    </row>
    <row r="52" spans="1:13" ht="15.75" customHeight="1" x14ac:dyDescent="0.2">
      <c r="A52" s="14" t="s">
        <v>223</v>
      </c>
      <c r="B52" s="14">
        <v>51</v>
      </c>
      <c r="C52" s="14" t="s">
        <v>224</v>
      </c>
      <c r="D52" s="14" t="s">
        <v>225</v>
      </c>
      <c r="E52" s="14" t="s">
        <v>226</v>
      </c>
      <c r="F52" s="14">
        <v>24.37</v>
      </c>
      <c r="G52" s="14">
        <v>0</v>
      </c>
      <c r="H52" s="14">
        <v>51</v>
      </c>
      <c r="I52" s="14">
        <v>24.83</v>
      </c>
      <c r="J52" s="14" t="s">
        <v>55</v>
      </c>
      <c r="K52" s="14">
        <f t="shared" si="0"/>
        <v>-0.4599999999999973</v>
      </c>
      <c r="L52" s="14">
        <v>0</v>
      </c>
      <c r="M52" s="14">
        <v>24.37</v>
      </c>
    </row>
    <row r="53" spans="1:13" ht="15.75" customHeight="1" x14ac:dyDescent="0.2">
      <c r="A53" s="14" t="s">
        <v>298</v>
      </c>
      <c r="B53" s="14">
        <v>52</v>
      </c>
      <c r="C53" s="14" t="s">
        <v>299</v>
      </c>
      <c r="D53" s="14" t="s">
        <v>299</v>
      </c>
      <c r="E53" s="14" t="s">
        <v>299</v>
      </c>
      <c r="F53" s="14">
        <v>24.62</v>
      </c>
      <c r="G53" s="14">
        <v>-5</v>
      </c>
      <c r="H53" s="14">
        <v>47</v>
      </c>
      <c r="I53" s="14">
        <v>23.85</v>
      </c>
      <c r="J53" s="14" t="s">
        <v>137</v>
      </c>
      <c r="K53" s="14">
        <f t="shared" si="0"/>
        <v>0.76999999999999957</v>
      </c>
      <c r="L53" s="14">
        <v>27.08</v>
      </c>
      <c r="M53" s="14">
        <v>24.01</v>
      </c>
    </row>
    <row r="54" spans="1:13" ht="15.75" customHeight="1" x14ac:dyDescent="0.2">
      <c r="A54" s="14" t="s">
        <v>286</v>
      </c>
      <c r="B54" s="14">
        <v>53</v>
      </c>
      <c r="C54" s="14" t="s">
        <v>287</v>
      </c>
      <c r="D54" s="14" t="s">
        <v>288</v>
      </c>
      <c r="E54" s="14" t="s">
        <v>289</v>
      </c>
      <c r="F54" s="14">
        <v>24.66</v>
      </c>
      <c r="G54" s="14">
        <v>0</v>
      </c>
      <c r="H54" s="14">
        <v>53</v>
      </c>
      <c r="I54" s="14">
        <v>25.08</v>
      </c>
      <c r="J54" s="14" t="s">
        <v>61</v>
      </c>
      <c r="K54" s="14">
        <f t="shared" si="0"/>
        <v>-0.41999999999999815</v>
      </c>
      <c r="L54" s="14">
        <v>0</v>
      </c>
      <c r="M54" s="14">
        <v>24.66</v>
      </c>
    </row>
    <row r="55" spans="1:13" ht="15.75" customHeight="1" x14ac:dyDescent="0.2">
      <c r="A55" s="14" t="s">
        <v>259</v>
      </c>
      <c r="B55" s="14">
        <v>54</v>
      </c>
      <c r="C55" s="14" t="s">
        <v>260</v>
      </c>
      <c r="D55" s="14" t="s">
        <v>261</v>
      </c>
      <c r="E55" s="14" t="s">
        <v>261</v>
      </c>
      <c r="F55" s="14">
        <v>25.09</v>
      </c>
      <c r="G55" s="14">
        <v>3</v>
      </c>
      <c r="H55" s="14">
        <v>57</v>
      </c>
      <c r="I55" s="14">
        <v>26.11</v>
      </c>
      <c r="J55" s="14" t="s">
        <v>61</v>
      </c>
      <c r="K55" s="14">
        <f t="shared" si="0"/>
        <v>-1.0199999999999996</v>
      </c>
      <c r="L55" s="14">
        <v>13.86</v>
      </c>
      <c r="M55" s="14">
        <v>25.09</v>
      </c>
    </row>
    <row r="56" spans="1:13" ht="15.75" customHeight="1" x14ac:dyDescent="0.2">
      <c r="A56" s="14" t="s">
        <v>262</v>
      </c>
      <c r="B56" s="14">
        <v>55</v>
      </c>
      <c r="C56" s="14" t="s">
        <v>263</v>
      </c>
      <c r="D56" s="14" t="s">
        <v>264</v>
      </c>
      <c r="E56" s="14" t="s">
        <v>265</v>
      </c>
      <c r="F56" s="14">
        <v>25.81</v>
      </c>
      <c r="G56" s="14">
        <v>1</v>
      </c>
      <c r="H56" s="14">
        <v>56</v>
      </c>
      <c r="I56" s="14">
        <v>25.87</v>
      </c>
      <c r="J56" s="14" t="s">
        <v>55</v>
      </c>
      <c r="K56" s="14">
        <f t="shared" si="0"/>
        <v>-6.0000000000002274E-2</v>
      </c>
      <c r="L56" s="14">
        <v>6.93</v>
      </c>
      <c r="M56" s="14">
        <v>25.81</v>
      </c>
    </row>
    <row r="57" spans="1:13" ht="15.75" customHeight="1" x14ac:dyDescent="0.2">
      <c r="A57" s="14" t="s">
        <v>266</v>
      </c>
      <c r="B57" s="14">
        <v>56</v>
      </c>
      <c r="C57" s="14" t="s">
        <v>267</v>
      </c>
      <c r="D57" s="14" t="s">
        <v>267</v>
      </c>
      <c r="E57" s="14" t="s">
        <v>267</v>
      </c>
      <c r="F57" s="14">
        <v>27.04</v>
      </c>
      <c r="G57" s="14">
        <v>8</v>
      </c>
      <c r="H57" s="14">
        <v>64</v>
      </c>
      <c r="I57" s="14">
        <v>27.43</v>
      </c>
      <c r="J57" s="14" t="s">
        <v>137</v>
      </c>
      <c r="K57" s="14">
        <f t="shared" si="0"/>
        <v>-0.39000000000000057</v>
      </c>
      <c r="L57" s="14">
        <v>17.920000000000002</v>
      </c>
      <c r="M57" s="14">
        <v>27.04</v>
      </c>
    </row>
    <row r="58" spans="1:13" ht="15.75" customHeight="1" x14ac:dyDescent="0.2">
      <c r="A58" s="14" t="s">
        <v>268</v>
      </c>
      <c r="B58" s="14">
        <v>57</v>
      </c>
      <c r="C58" s="14" t="s">
        <v>269</v>
      </c>
      <c r="D58" s="14" t="s">
        <v>269</v>
      </c>
      <c r="E58" s="14" t="s">
        <v>269</v>
      </c>
      <c r="F58" s="14">
        <v>27.07</v>
      </c>
      <c r="G58" s="14">
        <v>5</v>
      </c>
      <c r="H58" s="14">
        <v>62</v>
      </c>
      <c r="I58" s="14">
        <v>27.21</v>
      </c>
      <c r="J58" s="14" t="s">
        <v>61</v>
      </c>
      <c r="K58" s="14">
        <f t="shared" si="0"/>
        <v>-0.14000000000000057</v>
      </c>
      <c r="L58" s="14">
        <v>0</v>
      </c>
      <c r="M58" s="14">
        <v>27.07</v>
      </c>
    </row>
    <row r="59" spans="1:13" ht="15.75" customHeight="1" x14ac:dyDescent="0.2">
      <c r="A59" s="14" t="s">
        <v>308</v>
      </c>
      <c r="B59" s="14">
        <v>58</v>
      </c>
      <c r="C59" s="14" t="s">
        <v>309</v>
      </c>
      <c r="D59" s="14" t="s">
        <v>309</v>
      </c>
      <c r="E59" s="14" t="s">
        <v>309</v>
      </c>
      <c r="F59" s="14">
        <v>27.2</v>
      </c>
      <c r="G59" s="14">
        <v>-13</v>
      </c>
      <c r="H59" s="14">
        <v>45</v>
      </c>
      <c r="I59" s="14">
        <v>23.66</v>
      </c>
      <c r="J59" s="14" t="s">
        <v>61</v>
      </c>
      <c r="K59" s="14">
        <f t="shared" si="0"/>
        <v>3.5399999999999991</v>
      </c>
      <c r="L59" s="14">
        <v>24.85</v>
      </c>
      <c r="M59" s="14">
        <v>27.2</v>
      </c>
    </row>
    <row r="60" spans="1:13" ht="15.75" customHeight="1" x14ac:dyDescent="0.2">
      <c r="A60" s="14" t="s">
        <v>347</v>
      </c>
      <c r="B60" s="14">
        <v>59</v>
      </c>
      <c r="C60" s="14" t="s">
        <v>348</v>
      </c>
      <c r="D60" s="14" t="s">
        <v>349</v>
      </c>
      <c r="E60" s="14" t="s">
        <v>349</v>
      </c>
      <c r="F60" s="14">
        <v>27.6</v>
      </c>
      <c r="G60" s="14">
        <v>8</v>
      </c>
      <c r="H60" s="14">
        <v>67</v>
      </c>
      <c r="I60" s="14">
        <v>27.66</v>
      </c>
      <c r="J60" s="14" t="s">
        <v>18</v>
      </c>
      <c r="K60" s="14">
        <f t="shared" si="0"/>
        <v>-5.9999999999998721E-2</v>
      </c>
      <c r="L60" s="14">
        <v>31.35</v>
      </c>
      <c r="M60" s="14">
        <v>26.66</v>
      </c>
    </row>
    <row r="61" spans="1:13" ht="15.75" customHeight="1" x14ac:dyDescent="0.2">
      <c r="A61" s="14" t="s">
        <v>330</v>
      </c>
      <c r="B61" s="14">
        <v>60</v>
      </c>
      <c r="C61" s="14" t="s">
        <v>331</v>
      </c>
      <c r="D61" s="14" t="s">
        <v>332</v>
      </c>
      <c r="E61" s="14" t="s">
        <v>332</v>
      </c>
      <c r="F61" s="14">
        <v>27.61</v>
      </c>
      <c r="G61" s="14">
        <v>-6</v>
      </c>
      <c r="H61" s="14">
        <v>54</v>
      </c>
      <c r="I61" s="14">
        <v>25.25</v>
      </c>
      <c r="J61" s="14" t="s">
        <v>55</v>
      </c>
      <c r="K61" s="14">
        <f t="shared" si="0"/>
        <v>2.3599999999999994</v>
      </c>
      <c r="L61" s="14">
        <v>6.93</v>
      </c>
      <c r="M61" s="14">
        <v>27.61</v>
      </c>
    </row>
    <row r="62" spans="1:13" ht="15.75" customHeight="1" x14ac:dyDescent="0.2">
      <c r="A62" s="14" t="s">
        <v>270</v>
      </c>
      <c r="B62" s="14">
        <v>61</v>
      </c>
      <c r="C62" s="14" t="s">
        <v>271</v>
      </c>
      <c r="D62" s="14" t="s">
        <v>272</v>
      </c>
      <c r="E62" s="14" t="s">
        <v>273</v>
      </c>
      <c r="F62" s="14">
        <v>27.69</v>
      </c>
      <c r="G62" s="14">
        <v>7</v>
      </c>
      <c r="H62" s="14">
        <v>68</v>
      </c>
      <c r="I62" s="14">
        <v>27.69</v>
      </c>
      <c r="J62" s="14" t="s">
        <v>137</v>
      </c>
      <c r="K62" s="14">
        <f t="shared" si="0"/>
        <v>0</v>
      </c>
      <c r="L62" s="14">
        <v>0</v>
      </c>
      <c r="M62" s="14">
        <v>27.69</v>
      </c>
    </row>
    <row r="63" spans="1:13" ht="15.75" customHeight="1" x14ac:dyDescent="0.2">
      <c r="A63" s="14" t="s">
        <v>282</v>
      </c>
      <c r="B63" s="14">
        <v>62</v>
      </c>
      <c r="C63" s="14" t="s">
        <v>283</v>
      </c>
      <c r="D63" s="14" t="s">
        <v>284</v>
      </c>
      <c r="E63" s="14" t="s">
        <v>285</v>
      </c>
      <c r="F63" s="14">
        <v>27.9</v>
      </c>
      <c r="G63" s="14">
        <v>1</v>
      </c>
      <c r="H63" s="14">
        <v>63</v>
      </c>
      <c r="I63" s="14">
        <v>27.31</v>
      </c>
      <c r="J63" s="14" t="s">
        <v>61</v>
      </c>
      <c r="K63" s="14">
        <f t="shared" si="0"/>
        <v>0.58999999999999986</v>
      </c>
      <c r="L63" s="14">
        <v>0</v>
      </c>
      <c r="M63" s="14">
        <v>27.9</v>
      </c>
    </row>
    <row r="64" spans="1:13" ht="15.75" customHeight="1" x14ac:dyDescent="0.2">
      <c r="A64" s="14" t="s">
        <v>321</v>
      </c>
      <c r="B64" s="14">
        <v>63</v>
      </c>
      <c r="C64" s="14" t="s">
        <v>322</v>
      </c>
      <c r="D64" s="14" t="s">
        <v>324</v>
      </c>
      <c r="E64" s="14" t="s">
        <v>326</v>
      </c>
      <c r="F64" s="14">
        <v>27.91</v>
      </c>
      <c r="G64" s="14">
        <v>-5</v>
      </c>
      <c r="H64" s="14">
        <v>58</v>
      </c>
      <c r="I64" s="14">
        <v>26.12</v>
      </c>
      <c r="J64" s="14" t="s">
        <v>18</v>
      </c>
      <c r="K64" s="14">
        <f t="shared" si="0"/>
        <v>1.7899999999999991</v>
      </c>
      <c r="L64" s="14">
        <v>37.380000000000003</v>
      </c>
      <c r="M64" s="14">
        <v>25.54</v>
      </c>
    </row>
    <row r="65" spans="1:13" ht="15.75" customHeight="1" x14ac:dyDescent="0.2">
      <c r="A65" s="14" t="s">
        <v>290</v>
      </c>
      <c r="B65" s="14">
        <v>64</v>
      </c>
      <c r="C65" s="14" t="s">
        <v>291</v>
      </c>
      <c r="D65" s="14" t="s">
        <v>292</v>
      </c>
      <c r="E65" s="14" t="s">
        <v>292</v>
      </c>
      <c r="F65" s="14">
        <v>27.96</v>
      </c>
      <c r="G65" s="14">
        <v>5</v>
      </c>
      <c r="H65" s="14">
        <v>69</v>
      </c>
      <c r="I65" s="14">
        <v>27.7</v>
      </c>
      <c r="J65" s="14" t="s">
        <v>293</v>
      </c>
      <c r="K65" s="14">
        <f t="shared" si="0"/>
        <v>0.26000000000000156</v>
      </c>
      <c r="L65" s="14">
        <v>6.93</v>
      </c>
      <c r="M65" s="14">
        <v>27.96</v>
      </c>
    </row>
    <row r="66" spans="1:13" ht="15.75" customHeight="1" x14ac:dyDescent="0.2">
      <c r="A66" s="14" t="s">
        <v>254</v>
      </c>
      <c r="B66" s="14">
        <v>65</v>
      </c>
      <c r="C66" s="14" t="s">
        <v>255</v>
      </c>
      <c r="D66" s="14" t="s">
        <v>256</v>
      </c>
      <c r="E66" s="14" t="s">
        <v>256</v>
      </c>
      <c r="F66" s="14">
        <v>27.99</v>
      </c>
      <c r="G66" s="14">
        <v>6</v>
      </c>
      <c r="H66" s="14">
        <v>71</v>
      </c>
      <c r="I66" s="14">
        <v>27.77</v>
      </c>
      <c r="J66" s="14" t="s">
        <v>137</v>
      </c>
      <c r="K66" s="14">
        <f t="shared" si="0"/>
        <v>0.21999999999999886</v>
      </c>
      <c r="L66" s="14">
        <v>17.920000000000002</v>
      </c>
      <c r="M66" s="14">
        <v>27.99</v>
      </c>
    </row>
    <row r="67" spans="1:13" ht="15.75" customHeight="1" x14ac:dyDescent="0.2">
      <c r="A67" s="14" t="s">
        <v>302</v>
      </c>
      <c r="B67" s="14">
        <v>66</v>
      </c>
      <c r="C67" s="14" t="s">
        <v>303</v>
      </c>
      <c r="D67" s="14" t="s">
        <v>303</v>
      </c>
      <c r="E67" s="14" t="s">
        <v>304</v>
      </c>
      <c r="F67" s="14">
        <v>28.12</v>
      </c>
      <c r="G67" s="14">
        <v>-7</v>
      </c>
      <c r="H67" s="14">
        <v>59</v>
      </c>
      <c r="I67" s="14">
        <v>26.41</v>
      </c>
      <c r="J67" s="14" t="s">
        <v>137</v>
      </c>
      <c r="K67" s="14">
        <f t="shared" si="0"/>
        <v>1.7100000000000009</v>
      </c>
      <c r="L67" s="14">
        <v>0</v>
      </c>
      <c r="M67" s="14">
        <v>28.12</v>
      </c>
    </row>
    <row r="68" spans="1:13" ht="15.75" customHeight="1" x14ac:dyDescent="0.2">
      <c r="A68" s="14" t="s">
        <v>336</v>
      </c>
      <c r="B68" s="14">
        <v>67</v>
      </c>
      <c r="C68" s="14" t="s">
        <v>337</v>
      </c>
      <c r="D68" s="14" t="s">
        <v>338</v>
      </c>
      <c r="E68" s="14" t="s">
        <v>339</v>
      </c>
      <c r="F68" s="14">
        <v>28.17</v>
      </c>
      <c r="G68" s="14">
        <v>-2</v>
      </c>
      <c r="H68" s="14">
        <v>65</v>
      </c>
      <c r="I68" s="14">
        <v>27.44</v>
      </c>
      <c r="J68" s="14" t="s">
        <v>18</v>
      </c>
      <c r="K68" s="14">
        <f t="shared" si="0"/>
        <v>0.73000000000000043</v>
      </c>
      <c r="L68" s="14">
        <v>6.93</v>
      </c>
      <c r="M68" s="14">
        <v>28.17</v>
      </c>
    </row>
    <row r="69" spans="1:13" ht="15.75" customHeight="1" x14ac:dyDescent="0.2">
      <c r="A69" s="14" t="s">
        <v>294</v>
      </c>
      <c r="B69" s="14">
        <v>68</v>
      </c>
      <c r="C69" s="14" t="s">
        <v>295</v>
      </c>
      <c r="D69" s="14" t="s">
        <v>296</v>
      </c>
      <c r="E69" s="14" t="s">
        <v>297</v>
      </c>
      <c r="F69" s="14">
        <v>28.45</v>
      </c>
      <c r="G69" s="14">
        <v>-2</v>
      </c>
      <c r="H69" s="14">
        <v>66</v>
      </c>
      <c r="I69" s="14">
        <v>27.51</v>
      </c>
      <c r="J69" s="14" t="s">
        <v>18</v>
      </c>
      <c r="K69" s="14">
        <f t="shared" si="0"/>
        <v>0.93999999999999773</v>
      </c>
      <c r="L69" s="14">
        <v>17.920000000000002</v>
      </c>
      <c r="M69" s="14">
        <v>28.45</v>
      </c>
    </row>
    <row r="70" spans="1:13" ht="15.75" customHeight="1" x14ac:dyDescent="0.2">
      <c r="A70" s="14" t="s">
        <v>327</v>
      </c>
      <c r="B70" s="14">
        <v>69</v>
      </c>
      <c r="C70" s="14" t="s">
        <v>329</v>
      </c>
      <c r="D70" s="14" t="s">
        <v>329</v>
      </c>
      <c r="E70" s="14" t="s">
        <v>329</v>
      </c>
      <c r="F70" s="14">
        <v>28.5</v>
      </c>
      <c r="G70" s="14">
        <v>1</v>
      </c>
      <c r="H70" s="14">
        <v>70</v>
      </c>
      <c r="I70" s="14">
        <v>27.76</v>
      </c>
      <c r="J70" s="14" t="s">
        <v>55</v>
      </c>
      <c r="K70" s="14">
        <f t="shared" si="0"/>
        <v>0.73999999999999844</v>
      </c>
      <c r="L70" s="14">
        <v>0</v>
      </c>
      <c r="M70" s="14">
        <v>28.5</v>
      </c>
    </row>
    <row r="71" spans="1:13" ht="15.75" customHeight="1" x14ac:dyDescent="0.2">
      <c r="A71" s="14" t="s">
        <v>227</v>
      </c>
      <c r="B71" s="14">
        <v>70</v>
      </c>
      <c r="C71" s="14" t="s">
        <v>228</v>
      </c>
      <c r="D71" s="14" t="s">
        <v>229</v>
      </c>
      <c r="E71" s="14" t="s">
        <v>230</v>
      </c>
      <c r="F71" s="14">
        <v>28.58</v>
      </c>
      <c r="G71" s="14">
        <v>-10</v>
      </c>
      <c r="H71" s="14">
        <v>60</v>
      </c>
      <c r="I71" s="14">
        <v>26.55</v>
      </c>
      <c r="J71" s="14" t="s">
        <v>55</v>
      </c>
      <c r="K71" s="14">
        <f t="shared" si="0"/>
        <v>2.0299999999999976</v>
      </c>
      <c r="L71" s="14">
        <v>0</v>
      </c>
      <c r="M71" s="14">
        <v>28.58</v>
      </c>
    </row>
    <row r="72" spans="1:13" ht="15.75" customHeight="1" x14ac:dyDescent="0.2">
      <c r="A72" s="14" t="s">
        <v>418</v>
      </c>
      <c r="B72" s="14">
        <v>71</v>
      </c>
      <c r="C72" s="14" t="s">
        <v>419</v>
      </c>
      <c r="D72" s="14" t="s">
        <v>420</v>
      </c>
      <c r="E72" s="14" t="s">
        <v>420</v>
      </c>
      <c r="F72" s="14">
        <v>28.65</v>
      </c>
      <c r="G72" s="14">
        <v>4</v>
      </c>
      <c r="H72" s="14">
        <v>75</v>
      </c>
      <c r="I72" s="14">
        <v>28.09</v>
      </c>
      <c r="J72" s="14" t="s">
        <v>137</v>
      </c>
      <c r="K72" s="14">
        <f t="shared" si="0"/>
        <v>0.55999999999999872</v>
      </c>
      <c r="L72" s="14">
        <v>0</v>
      </c>
      <c r="M72" s="14">
        <v>28.65</v>
      </c>
    </row>
    <row r="73" spans="1:13" ht="15.75" customHeight="1" x14ac:dyDescent="0.2">
      <c r="A73" s="14" t="s">
        <v>310</v>
      </c>
      <c r="B73" s="14">
        <v>72</v>
      </c>
      <c r="C73" s="14" t="s">
        <v>312</v>
      </c>
      <c r="D73" s="14" t="s">
        <v>314</v>
      </c>
      <c r="E73" s="14" t="s">
        <v>315</v>
      </c>
      <c r="F73" s="14">
        <v>28.67</v>
      </c>
      <c r="G73" s="14">
        <v>-11</v>
      </c>
      <c r="H73" s="14">
        <v>61</v>
      </c>
      <c r="I73" s="14">
        <v>26.95</v>
      </c>
      <c r="J73" s="14" t="s">
        <v>55</v>
      </c>
      <c r="K73" s="14">
        <f t="shared" si="0"/>
        <v>1.7200000000000024</v>
      </c>
      <c r="L73" s="14">
        <v>0</v>
      </c>
      <c r="M73" s="14">
        <v>28.67</v>
      </c>
    </row>
    <row r="74" spans="1:13" ht="15.75" customHeight="1" x14ac:dyDescent="0.2">
      <c r="A74" s="14" t="s">
        <v>316</v>
      </c>
      <c r="B74" s="14">
        <v>73</v>
      </c>
      <c r="C74" s="14" t="s">
        <v>317</v>
      </c>
      <c r="D74" s="14" t="s">
        <v>317</v>
      </c>
      <c r="E74" s="14" t="s">
        <v>318</v>
      </c>
      <c r="F74" s="14">
        <v>28.78</v>
      </c>
      <c r="G74" s="14">
        <v>4</v>
      </c>
      <c r="H74" s="14">
        <v>77</v>
      </c>
      <c r="I74" s="14">
        <v>28.36</v>
      </c>
      <c r="J74" s="14" t="s">
        <v>137</v>
      </c>
      <c r="K74" s="14">
        <f t="shared" si="0"/>
        <v>0.42000000000000171</v>
      </c>
      <c r="L74" s="14">
        <v>0</v>
      </c>
      <c r="M74" s="14">
        <v>28.78</v>
      </c>
    </row>
    <row r="75" spans="1:13" ht="15.75" customHeight="1" x14ac:dyDescent="0.2">
      <c r="A75" s="14" t="s">
        <v>362</v>
      </c>
      <c r="B75" s="14">
        <v>74</v>
      </c>
      <c r="C75" s="14" t="s">
        <v>364</v>
      </c>
      <c r="D75" s="14" t="s">
        <v>365</v>
      </c>
      <c r="E75" s="14" t="s">
        <v>365</v>
      </c>
      <c r="F75" s="14">
        <v>28.79</v>
      </c>
      <c r="G75" s="14">
        <v>4</v>
      </c>
      <c r="H75" s="14">
        <v>78</v>
      </c>
      <c r="I75" s="14">
        <v>28.43</v>
      </c>
      <c r="J75" s="14" t="s">
        <v>293</v>
      </c>
      <c r="K75" s="14">
        <f t="shared" si="0"/>
        <v>0.35999999999999943</v>
      </c>
      <c r="L75" s="14">
        <v>33.67</v>
      </c>
      <c r="M75" s="14">
        <v>27.57</v>
      </c>
    </row>
    <row r="76" spans="1:13" ht="15.75" customHeight="1" x14ac:dyDescent="0.2">
      <c r="A76" s="14" t="s">
        <v>406</v>
      </c>
      <c r="B76" s="14">
        <v>75</v>
      </c>
      <c r="C76" s="14" t="s">
        <v>407</v>
      </c>
      <c r="D76" s="14" t="s">
        <v>407</v>
      </c>
      <c r="E76" s="14" t="s">
        <v>407</v>
      </c>
      <c r="F76" s="14">
        <v>28.82</v>
      </c>
      <c r="G76" s="14">
        <v>-1</v>
      </c>
      <c r="H76" s="14">
        <v>74</v>
      </c>
      <c r="I76" s="14">
        <v>27.94</v>
      </c>
      <c r="J76" s="14" t="s">
        <v>61</v>
      </c>
      <c r="K76" s="14">
        <f t="shared" si="0"/>
        <v>0.87999999999999901</v>
      </c>
      <c r="L76" s="14">
        <v>0</v>
      </c>
      <c r="M76" s="14">
        <v>28.82</v>
      </c>
    </row>
    <row r="77" spans="1:13" ht="15.75" customHeight="1" x14ac:dyDescent="0.2">
      <c r="A77" s="14" t="s">
        <v>367</v>
      </c>
      <c r="B77" s="14">
        <v>76</v>
      </c>
      <c r="C77" s="14" t="s">
        <v>368</v>
      </c>
      <c r="D77" s="14" t="s">
        <v>369</v>
      </c>
      <c r="E77" s="14" t="s">
        <v>370</v>
      </c>
      <c r="F77" s="14">
        <v>28.83</v>
      </c>
      <c r="G77" s="14">
        <v>-4</v>
      </c>
      <c r="H77" s="14">
        <v>72</v>
      </c>
      <c r="I77" s="14">
        <v>27.85</v>
      </c>
      <c r="J77" s="14" t="s">
        <v>293</v>
      </c>
      <c r="K77" s="14">
        <f t="shared" si="0"/>
        <v>0.97999999999999687</v>
      </c>
      <c r="L77" s="14">
        <v>6.93</v>
      </c>
      <c r="M77" s="14">
        <v>28.83</v>
      </c>
    </row>
    <row r="78" spans="1:13" ht="15.75" customHeight="1" x14ac:dyDescent="0.2">
      <c r="A78" s="14" t="s">
        <v>239</v>
      </c>
      <c r="B78" s="14">
        <v>77</v>
      </c>
      <c r="C78" s="14" t="s">
        <v>240</v>
      </c>
      <c r="D78" s="14" t="s">
        <v>241</v>
      </c>
      <c r="E78" s="14" t="s">
        <v>242</v>
      </c>
      <c r="F78" s="14">
        <v>28.93</v>
      </c>
      <c r="G78" s="14">
        <v>-4</v>
      </c>
      <c r="H78" s="14">
        <v>73</v>
      </c>
      <c r="I78" s="14">
        <v>27.94</v>
      </c>
      <c r="J78" s="14" t="s">
        <v>18</v>
      </c>
      <c r="K78" s="14">
        <f t="shared" si="0"/>
        <v>0.98999999999999844</v>
      </c>
      <c r="L78" s="14">
        <v>38.29</v>
      </c>
      <c r="M78" s="14">
        <v>26.59</v>
      </c>
    </row>
    <row r="79" spans="1:13" ht="15.75" customHeight="1" x14ac:dyDescent="0.2">
      <c r="A79" s="14" t="s">
        <v>382</v>
      </c>
      <c r="B79" s="14">
        <v>78</v>
      </c>
      <c r="C79" s="14" t="s">
        <v>383</v>
      </c>
      <c r="D79" s="14" t="s">
        <v>384</v>
      </c>
      <c r="E79" s="14" t="s">
        <v>385</v>
      </c>
      <c r="F79" s="14">
        <v>28.97</v>
      </c>
      <c r="G79" s="14">
        <v>6</v>
      </c>
      <c r="H79" s="14">
        <v>84</v>
      </c>
      <c r="I79" s="14">
        <v>29.24</v>
      </c>
      <c r="J79" s="14" t="s">
        <v>137</v>
      </c>
      <c r="K79" s="14">
        <f t="shared" si="0"/>
        <v>-0.26999999999999957</v>
      </c>
      <c r="L79" s="14">
        <v>0</v>
      </c>
      <c r="M79" s="14">
        <v>28.97</v>
      </c>
    </row>
    <row r="80" spans="1:13" ht="15.75" customHeight="1" x14ac:dyDescent="0.2">
      <c r="A80" s="14" t="s">
        <v>377</v>
      </c>
      <c r="B80" s="14">
        <v>79</v>
      </c>
      <c r="C80" s="14" t="s">
        <v>378</v>
      </c>
      <c r="D80" s="14" t="s">
        <v>379</v>
      </c>
      <c r="E80" s="14" t="s">
        <v>380</v>
      </c>
      <c r="F80" s="14">
        <v>29.03</v>
      </c>
      <c r="G80" s="14">
        <v>2</v>
      </c>
      <c r="H80" s="14">
        <v>81</v>
      </c>
      <c r="I80" s="14">
        <v>28.7</v>
      </c>
      <c r="J80" s="14" t="s">
        <v>137</v>
      </c>
      <c r="K80" s="14">
        <f t="shared" si="0"/>
        <v>0.33000000000000185</v>
      </c>
      <c r="L80" s="14">
        <v>0</v>
      </c>
      <c r="M80" s="14">
        <v>29.03</v>
      </c>
    </row>
    <row r="81" spans="1:13" ht="15.75" customHeight="1" x14ac:dyDescent="0.2">
      <c r="A81" s="14" t="s">
        <v>274</v>
      </c>
      <c r="B81" s="14">
        <v>80</v>
      </c>
      <c r="C81" s="14" t="s">
        <v>275</v>
      </c>
      <c r="D81" s="14" t="s">
        <v>276</v>
      </c>
      <c r="E81" s="14" t="s">
        <v>277</v>
      </c>
      <c r="F81" s="14">
        <v>29.37</v>
      </c>
      <c r="G81" s="14">
        <v>13</v>
      </c>
      <c r="H81" s="14">
        <v>93</v>
      </c>
      <c r="I81" s="14">
        <v>31.28</v>
      </c>
      <c r="J81" s="14" t="s">
        <v>55</v>
      </c>
      <c r="K81" s="14">
        <f t="shared" si="0"/>
        <v>-1.9100000000000001</v>
      </c>
      <c r="L81" s="14">
        <v>0</v>
      </c>
      <c r="M81" s="14">
        <v>29.37</v>
      </c>
    </row>
    <row r="82" spans="1:13" ht="15.75" customHeight="1" x14ac:dyDescent="0.2">
      <c r="A82" s="14" t="s">
        <v>350</v>
      </c>
      <c r="B82" s="14">
        <v>81</v>
      </c>
      <c r="C82" s="14" t="s">
        <v>351</v>
      </c>
      <c r="D82" s="14" t="s">
        <v>352</v>
      </c>
      <c r="E82" s="14" t="s">
        <v>353</v>
      </c>
      <c r="F82" s="14">
        <v>29.54</v>
      </c>
      <c r="G82" s="14">
        <v>-5</v>
      </c>
      <c r="H82" s="14">
        <v>76</v>
      </c>
      <c r="I82" s="14">
        <v>28.33</v>
      </c>
      <c r="J82" s="14" t="s">
        <v>18</v>
      </c>
      <c r="K82" s="14">
        <f t="shared" si="0"/>
        <v>1.2100000000000009</v>
      </c>
      <c r="L82" s="14">
        <v>0</v>
      </c>
      <c r="M82" s="14">
        <v>29.54</v>
      </c>
    </row>
    <row r="83" spans="1:13" ht="15.75" customHeight="1" x14ac:dyDescent="0.2">
      <c r="A83" s="14" t="s">
        <v>344</v>
      </c>
      <c r="B83" s="14">
        <v>82</v>
      </c>
      <c r="C83" s="14" t="s">
        <v>345</v>
      </c>
      <c r="D83" s="14" t="s">
        <v>346</v>
      </c>
      <c r="E83" s="14" t="s">
        <v>346</v>
      </c>
      <c r="F83" s="14">
        <v>29.92</v>
      </c>
      <c r="G83" s="14">
        <v>0</v>
      </c>
      <c r="H83" s="14">
        <v>82</v>
      </c>
      <c r="I83" s="14">
        <v>28.77</v>
      </c>
      <c r="J83" s="14" t="s">
        <v>18</v>
      </c>
      <c r="K83" s="14">
        <f t="shared" si="0"/>
        <v>1.1500000000000021</v>
      </c>
      <c r="L83" s="14">
        <v>23.03</v>
      </c>
      <c r="M83" s="14">
        <v>29.92</v>
      </c>
    </row>
    <row r="84" spans="1:13" ht="15.75" customHeight="1" x14ac:dyDescent="0.2">
      <c r="A84" s="14" t="s">
        <v>358</v>
      </c>
      <c r="B84" s="14">
        <v>83</v>
      </c>
      <c r="C84" s="14" t="s">
        <v>360</v>
      </c>
      <c r="D84" s="14" t="s">
        <v>360</v>
      </c>
      <c r="E84" s="14" t="s">
        <v>361</v>
      </c>
      <c r="F84" s="14">
        <v>29.94</v>
      </c>
      <c r="G84" s="14">
        <v>-4</v>
      </c>
      <c r="H84" s="14">
        <v>79</v>
      </c>
      <c r="I84" s="14">
        <v>28.47</v>
      </c>
      <c r="J84" s="14" t="s">
        <v>137</v>
      </c>
      <c r="K84" s="14">
        <f t="shared" si="0"/>
        <v>1.4700000000000024</v>
      </c>
      <c r="L84" s="14">
        <v>10.99</v>
      </c>
      <c r="M84" s="14">
        <v>29.94</v>
      </c>
    </row>
    <row r="85" spans="1:13" ht="15.75" customHeight="1" x14ac:dyDescent="0.2">
      <c r="A85" s="14" t="s">
        <v>399</v>
      </c>
      <c r="B85" s="14">
        <v>84</v>
      </c>
      <c r="C85" s="14" t="s">
        <v>993</v>
      </c>
      <c r="D85" s="14" t="s">
        <v>401</v>
      </c>
      <c r="E85" s="14" t="s">
        <v>401</v>
      </c>
      <c r="F85" s="14">
        <v>29.99</v>
      </c>
      <c r="G85" s="14">
        <v>8</v>
      </c>
      <c r="H85" s="14">
        <v>92</v>
      </c>
      <c r="I85" s="14">
        <v>31.21</v>
      </c>
      <c r="J85" s="14" t="s">
        <v>61</v>
      </c>
      <c r="K85" s="14">
        <f t="shared" si="0"/>
        <v>-1.2200000000000024</v>
      </c>
      <c r="L85" s="14">
        <v>48.6</v>
      </c>
      <c r="M85" s="14">
        <v>25.34</v>
      </c>
    </row>
    <row r="86" spans="1:13" ht="15.75" customHeight="1" x14ac:dyDescent="0.2">
      <c r="A86" s="14" t="s">
        <v>438</v>
      </c>
      <c r="B86" s="14">
        <v>85</v>
      </c>
      <c r="C86" s="14" t="s">
        <v>439</v>
      </c>
      <c r="D86" s="14" t="s">
        <v>440</v>
      </c>
      <c r="E86" s="14" t="s">
        <v>441</v>
      </c>
      <c r="F86" s="14">
        <v>30.16</v>
      </c>
      <c r="G86" s="14">
        <v>3</v>
      </c>
      <c r="H86" s="14">
        <v>88</v>
      </c>
      <c r="I86" s="14">
        <v>30.69</v>
      </c>
      <c r="J86" s="14" t="s">
        <v>293</v>
      </c>
      <c r="K86" s="14">
        <f t="shared" si="0"/>
        <v>-0.53000000000000114</v>
      </c>
      <c r="L86" s="14">
        <v>29.96</v>
      </c>
      <c r="M86" s="14">
        <v>30.16</v>
      </c>
    </row>
    <row r="87" spans="1:13" ht="15.75" customHeight="1" x14ac:dyDescent="0.2">
      <c r="A87" s="14" t="s">
        <v>373</v>
      </c>
      <c r="B87" s="14">
        <v>86</v>
      </c>
      <c r="C87" s="14" t="s">
        <v>374</v>
      </c>
      <c r="D87" s="14" t="s">
        <v>375</v>
      </c>
      <c r="E87" s="14" t="s">
        <v>376</v>
      </c>
      <c r="F87" s="14">
        <v>30.17</v>
      </c>
      <c r="G87" s="14">
        <v>0</v>
      </c>
      <c r="H87" s="14">
        <v>86</v>
      </c>
      <c r="I87" s="14">
        <v>30.45</v>
      </c>
      <c r="J87" s="14" t="s">
        <v>137</v>
      </c>
      <c r="K87" s="14">
        <f t="shared" si="0"/>
        <v>-0.27999999999999758</v>
      </c>
      <c r="L87" s="14">
        <v>17.920000000000002</v>
      </c>
      <c r="M87" s="14">
        <v>30.17</v>
      </c>
    </row>
    <row r="88" spans="1:13" ht="15.75" customHeight="1" x14ac:dyDescent="0.2">
      <c r="A88" s="14" t="s">
        <v>442</v>
      </c>
      <c r="B88" s="14">
        <v>87</v>
      </c>
      <c r="C88" s="14" t="s">
        <v>443</v>
      </c>
      <c r="D88" s="14" t="s">
        <v>443</v>
      </c>
      <c r="E88" s="14" t="s">
        <v>443</v>
      </c>
      <c r="F88" s="14">
        <v>30.25</v>
      </c>
      <c r="G88" s="14">
        <v>-2</v>
      </c>
      <c r="H88" s="14">
        <v>85</v>
      </c>
      <c r="I88" s="14">
        <v>29.98</v>
      </c>
      <c r="J88" s="14" t="s">
        <v>137</v>
      </c>
      <c r="K88" s="14">
        <f t="shared" si="0"/>
        <v>0.26999999999999957</v>
      </c>
      <c r="L88" s="14">
        <v>45.22</v>
      </c>
      <c r="M88" s="14">
        <v>26.51</v>
      </c>
    </row>
    <row r="89" spans="1:13" ht="15.75" customHeight="1" x14ac:dyDescent="0.2">
      <c r="A89" s="14" t="s">
        <v>389</v>
      </c>
      <c r="B89" s="14">
        <v>88</v>
      </c>
      <c r="C89" s="14" t="s">
        <v>390</v>
      </c>
      <c r="D89" s="14" t="s">
        <v>390</v>
      </c>
      <c r="E89" s="14" t="s">
        <v>390</v>
      </c>
      <c r="F89" s="14">
        <v>30.31</v>
      </c>
      <c r="G89" s="14">
        <v>-8</v>
      </c>
      <c r="H89" s="14">
        <v>80</v>
      </c>
      <c r="I89" s="14">
        <v>28.5</v>
      </c>
      <c r="J89" s="14" t="s">
        <v>137</v>
      </c>
      <c r="K89" s="14">
        <f t="shared" si="0"/>
        <v>1.8099999999999987</v>
      </c>
      <c r="L89" s="14">
        <v>0</v>
      </c>
      <c r="M89" s="14">
        <v>30.31</v>
      </c>
    </row>
    <row r="90" spans="1:13" ht="15.75" customHeight="1" x14ac:dyDescent="0.2">
      <c r="A90" s="14" t="s">
        <v>340</v>
      </c>
      <c r="B90" s="14">
        <v>89</v>
      </c>
      <c r="C90" s="14" t="s">
        <v>341</v>
      </c>
      <c r="D90" s="14" t="s">
        <v>342</v>
      </c>
      <c r="E90" s="14" t="s">
        <v>343</v>
      </c>
      <c r="F90" s="14">
        <v>30.35</v>
      </c>
      <c r="G90" s="14">
        <v>2</v>
      </c>
      <c r="H90" s="14">
        <v>91</v>
      </c>
      <c r="I90" s="14">
        <v>31.01</v>
      </c>
      <c r="J90" s="14" t="s">
        <v>18</v>
      </c>
      <c r="K90" s="14">
        <f t="shared" si="0"/>
        <v>-0.66000000000000014</v>
      </c>
      <c r="L90" s="14">
        <v>25.65</v>
      </c>
      <c r="M90" s="14">
        <v>30.35</v>
      </c>
    </row>
    <row r="91" spans="1:13" ht="15.75" customHeight="1" x14ac:dyDescent="0.2">
      <c r="A91" s="14" t="s">
        <v>354</v>
      </c>
      <c r="B91" s="14">
        <v>90</v>
      </c>
      <c r="C91" s="14" t="s">
        <v>355</v>
      </c>
      <c r="D91" s="14" t="s">
        <v>355</v>
      </c>
      <c r="E91" s="14" t="s">
        <v>355</v>
      </c>
      <c r="F91" s="14">
        <v>30.5</v>
      </c>
      <c r="G91" s="14">
        <v>-3</v>
      </c>
      <c r="H91" s="14">
        <v>87</v>
      </c>
      <c r="I91" s="14">
        <v>30.63</v>
      </c>
      <c r="J91" s="14" t="s">
        <v>18</v>
      </c>
      <c r="K91" s="14">
        <f t="shared" si="0"/>
        <v>-0.12999999999999901</v>
      </c>
      <c r="L91" s="14">
        <v>45</v>
      </c>
      <c r="M91" s="14">
        <v>26.87</v>
      </c>
    </row>
    <row r="92" spans="1:13" ht="15.75" customHeight="1" x14ac:dyDescent="0.2">
      <c r="A92" s="14" t="s">
        <v>410</v>
      </c>
      <c r="B92" s="14">
        <v>91</v>
      </c>
      <c r="C92" s="14" t="s">
        <v>411</v>
      </c>
      <c r="D92" s="14" t="s">
        <v>411</v>
      </c>
      <c r="E92" s="14" t="s">
        <v>412</v>
      </c>
      <c r="F92" s="14">
        <v>30.59</v>
      </c>
      <c r="G92" s="14">
        <v>-8</v>
      </c>
      <c r="H92" s="14">
        <v>83</v>
      </c>
      <c r="I92" s="14">
        <v>28.98</v>
      </c>
      <c r="J92" s="14" t="s">
        <v>61</v>
      </c>
      <c r="K92" s="14">
        <f t="shared" si="0"/>
        <v>1.6099999999999994</v>
      </c>
      <c r="L92" s="14">
        <v>0</v>
      </c>
      <c r="M92" s="14">
        <v>30.59</v>
      </c>
    </row>
    <row r="93" spans="1:13" ht="15.75" customHeight="1" x14ac:dyDescent="0.2">
      <c r="A93" s="14" t="s">
        <v>387</v>
      </c>
      <c r="B93" s="14">
        <v>92</v>
      </c>
      <c r="C93" s="14" t="s">
        <v>388</v>
      </c>
      <c r="D93" s="14" t="s">
        <v>388</v>
      </c>
      <c r="E93" s="14" t="s">
        <v>388</v>
      </c>
      <c r="F93" s="14">
        <v>30.6</v>
      </c>
      <c r="G93" s="14">
        <v>4</v>
      </c>
      <c r="H93" s="14">
        <v>96</v>
      </c>
      <c r="I93" s="14">
        <v>31.55</v>
      </c>
      <c r="J93" s="14" t="s">
        <v>137</v>
      </c>
      <c r="K93" s="14">
        <f t="shared" si="0"/>
        <v>-0.94999999999999929</v>
      </c>
      <c r="L93" s="14">
        <v>0</v>
      </c>
      <c r="M93" s="14">
        <v>30.6</v>
      </c>
    </row>
    <row r="94" spans="1:13" ht="15.75" customHeight="1" x14ac:dyDescent="0.2">
      <c r="A94" s="14" t="s">
        <v>404</v>
      </c>
      <c r="B94" s="14">
        <v>93</v>
      </c>
      <c r="C94" s="14" t="s">
        <v>405</v>
      </c>
      <c r="D94" s="14" t="s">
        <v>405</v>
      </c>
      <c r="E94" s="14" t="s">
        <v>405</v>
      </c>
      <c r="F94" s="14">
        <v>30.71</v>
      </c>
      <c r="G94" s="14">
        <v>-4</v>
      </c>
      <c r="H94" s="14">
        <v>89</v>
      </c>
      <c r="I94" s="14">
        <v>30.78</v>
      </c>
      <c r="J94" s="14" t="s">
        <v>137</v>
      </c>
      <c r="K94" s="14">
        <f t="shared" si="0"/>
        <v>-7.0000000000000284E-2</v>
      </c>
      <c r="L94" s="14">
        <v>0</v>
      </c>
      <c r="M94" s="14">
        <v>30.71</v>
      </c>
    </row>
    <row r="95" spans="1:13" ht="15.75" customHeight="1" x14ac:dyDescent="0.2">
      <c r="A95" s="14" t="s">
        <v>421</v>
      </c>
      <c r="B95" s="14">
        <v>94</v>
      </c>
      <c r="C95" s="14" t="s">
        <v>422</v>
      </c>
      <c r="D95" s="14" t="s">
        <v>423</v>
      </c>
      <c r="E95" s="14" t="s">
        <v>424</v>
      </c>
      <c r="F95" s="14">
        <v>30.73</v>
      </c>
      <c r="G95" s="14">
        <v>10</v>
      </c>
      <c r="H95" s="14">
        <v>104</v>
      </c>
      <c r="I95" s="14">
        <v>32.65</v>
      </c>
      <c r="J95" s="14" t="s">
        <v>55</v>
      </c>
      <c r="K95" s="14">
        <f t="shared" si="0"/>
        <v>-1.9199999999999982</v>
      </c>
      <c r="L95" s="14">
        <v>0</v>
      </c>
      <c r="M95" s="14">
        <v>30.73</v>
      </c>
    </row>
    <row r="96" spans="1:13" ht="15.75" customHeight="1" x14ac:dyDescent="0.2">
      <c r="A96" s="14" t="s">
        <v>429</v>
      </c>
      <c r="B96" s="14">
        <v>95</v>
      </c>
      <c r="C96" s="14" t="s">
        <v>430</v>
      </c>
      <c r="D96" s="14" t="s">
        <v>430</v>
      </c>
      <c r="E96" s="14" t="s">
        <v>431</v>
      </c>
      <c r="F96" s="14">
        <v>31.16</v>
      </c>
      <c r="G96" s="14">
        <v>5</v>
      </c>
      <c r="H96" s="14">
        <v>100</v>
      </c>
      <c r="I96" s="14">
        <v>32.07</v>
      </c>
      <c r="J96" s="14" t="s">
        <v>137</v>
      </c>
      <c r="K96" s="14">
        <f t="shared" si="0"/>
        <v>-0.91000000000000014</v>
      </c>
      <c r="L96" s="14">
        <v>45.75</v>
      </c>
      <c r="M96" s="14">
        <v>27.51</v>
      </c>
    </row>
    <row r="97" spans="1:13" ht="15.75" customHeight="1" x14ac:dyDescent="0.2">
      <c r="A97" s="14" t="s">
        <v>432</v>
      </c>
      <c r="B97" s="14">
        <v>96</v>
      </c>
      <c r="C97" s="14" t="s">
        <v>433</v>
      </c>
      <c r="D97" s="14" t="s">
        <v>435</v>
      </c>
      <c r="E97" s="14" t="s">
        <v>437</v>
      </c>
      <c r="F97" s="14">
        <v>31.6</v>
      </c>
      <c r="G97" s="14">
        <v>30</v>
      </c>
      <c r="H97" s="14">
        <v>126</v>
      </c>
      <c r="I97" s="14">
        <v>38.68</v>
      </c>
      <c r="J97" s="14" t="s">
        <v>398</v>
      </c>
      <c r="K97" s="14">
        <f t="shared" si="0"/>
        <v>-7.0799999999999983</v>
      </c>
      <c r="L97" s="14">
        <v>27.73</v>
      </c>
      <c r="M97" s="14">
        <v>31.6</v>
      </c>
    </row>
    <row r="98" spans="1:13" ht="15.75" customHeight="1" x14ac:dyDescent="0.2">
      <c r="A98" s="14" t="s">
        <v>492</v>
      </c>
      <c r="B98" s="14">
        <v>97</v>
      </c>
      <c r="C98" s="14" t="s">
        <v>493</v>
      </c>
      <c r="D98" s="14" t="s">
        <v>494</v>
      </c>
      <c r="E98" s="14" t="s">
        <v>494</v>
      </c>
      <c r="F98" s="14">
        <v>31.78</v>
      </c>
      <c r="G98" s="14">
        <v>-3</v>
      </c>
      <c r="H98" s="14">
        <v>94</v>
      </c>
      <c r="I98" s="14">
        <v>31.29</v>
      </c>
      <c r="J98" s="14" t="s">
        <v>61</v>
      </c>
      <c r="K98" s="14">
        <f t="shared" si="0"/>
        <v>0.49000000000000199</v>
      </c>
      <c r="L98" s="14">
        <v>21.97</v>
      </c>
      <c r="M98" s="14">
        <v>31.78</v>
      </c>
    </row>
    <row r="99" spans="1:13" ht="15.75" customHeight="1" x14ac:dyDescent="0.2">
      <c r="A99" s="14" t="s">
        <v>446</v>
      </c>
      <c r="B99" s="14">
        <v>98</v>
      </c>
      <c r="C99" s="14" t="s">
        <v>447</v>
      </c>
      <c r="D99" s="14" t="s">
        <v>448</v>
      </c>
      <c r="E99" s="14" t="s">
        <v>449</v>
      </c>
      <c r="F99" s="14">
        <v>31.95</v>
      </c>
      <c r="G99" s="14">
        <v>0</v>
      </c>
      <c r="H99" s="14">
        <v>98</v>
      </c>
      <c r="I99" s="14">
        <v>31.81</v>
      </c>
      <c r="J99" s="14" t="s">
        <v>398</v>
      </c>
      <c r="K99" s="14">
        <f t="shared" si="0"/>
        <v>0.14000000000000057</v>
      </c>
      <c r="L99" s="14">
        <v>32.19</v>
      </c>
      <c r="M99" s="14">
        <v>31.89</v>
      </c>
    </row>
    <row r="100" spans="1:13" ht="15.75" customHeight="1" x14ac:dyDescent="0.2">
      <c r="A100" s="14" t="s">
        <v>425</v>
      </c>
      <c r="B100" s="14">
        <v>99</v>
      </c>
      <c r="C100" s="14" t="s">
        <v>426</v>
      </c>
      <c r="D100" s="14" t="s">
        <v>427</v>
      </c>
      <c r="E100" s="14" t="s">
        <v>428</v>
      </c>
      <c r="F100" s="14">
        <v>32.020000000000003</v>
      </c>
      <c r="G100" s="14">
        <v>4</v>
      </c>
      <c r="H100" s="14">
        <v>103</v>
      </c>
      <c r="I100" s="14">
        <v>32.630000000000003</v>
      </c>
      <c r="J100" s="14" t="s">
        <v>55</v>
      </c>
      <c r="K100" s="14">
        <f t="shared" si="0"/>
        <v>-0.60999999999999943</v>
      </c>
      <c r="L100" s="14">
        <v>0</v>
      </c>
      <c r="M100" s="14">
        <v>32.020000000000003</v>
      </c>
    </row>
    <row r="101" spans="1:13" ht="15.75" customHeight="1" x14ac:dyDescent="0.2">
      <c r="A101" s="14" t="s">
        <v>483</v>
      </c>
      <c r="B101" s="14">
        <v>100</v>
      </c>
      <c r="C101" s="14" t="s">
        <v>484</v>
      </c>
      <c r="D101" s="14" t="s">
        <v>484</v>
      </c>
      <c r="E101" s="14" t="s">
        <v>485</v>
      </c>
      <c r="F101" s="14">
        <v>32.200000000000003</v>
      </c>
      <c r="G101" s="14">
        <v>-5</v>
      </c>
      <c r="H101" s="14">
        <v>95</v>
      </c>
      <c r="I101" s="14">
        <v>31.38</v>
      </c>
      <c r="J101" s="14" t="s">
        <v>137</v>
      </c>
      <c r="K101" s="14">
        <f t="shared" si="0"/>
        <v>0.82000000000000384</v>
      </c>
      <c r="L101" s="14">
        <v>0</v>
      </c>
      <c r="M101" s="14">
        <v>32.200000000000003</v>
      </c>
    </row>
    <row r="102" spans="1:13" ht="15.75" customHeight="1" x14ac:dyDescent="0.2">
      <c r="A102" s="14" t="s">
        <v>393</v>
      </c>
      <c r="B102" s="14">
        <v>101</v>
      </c>
      <c r="C102" s="14" t="s">
        <v>394</v>
      </c>
      <c r="D102" s="14" t="s">
        <v>395</v>
      </c>
      <c r="E102" s="14" t="s">
        <v>395</v>
      </c>
      <c r="F102" s="14">
        <v>32.58</v>
      </c>
      <c r="G102" s="14">
        <v>0</v>
      </c>
      <c r="H102" s="14">
        <v>101</v>
      </c>
      <c r="I102" s="14">
        <v>32.090000000000003</v>
      </c>
      <c r="J102" s="14" t="s">
        <v>398</v>
      </c>
      <c r="K102" s="14">
        <f t="shared" si="0"/>
        <v>0.48999999999999488</v>
      </c>
      <c r="L102" s="14">
        <v>44.05</v>
      </c>
      <c r="M102" s="14">
        <v>29.71</v>
      </c>
    </row>
    <row r="103" spans="1:13" ht="15.75" customHeight="1" x14ac:dyDescent="0.2">
      <c r="A103" s="14" t="s">
        <v>522</v>
      </c>
      <c r="B103" s="14">
        <v>102</v>
      </c>
      <c r="C103" s="14" t="s">
        <v>523</v>
      </c>
      <c r="D103" s="14" t="s">
        <v>524</v>
      </c>
      <c r="E103" s="14" t="s">
        <v>524</v>
      </c>
      <c r="F103" s="14">
        <v>32.58</v>
      </c>
      <c r="G103" s="14">
        <v>-5</v>
      </c>
      <c r="H103" s="14">
        <v>97</v>
      </c>
      <c r="I103" s="14">
        <v>31.65</v>
      </c>
      <c r="J103" s="14" t="s">
        <v>137</v>
      </c>
      <c r="K103" s="14">
        <f t="shared" si="0"/>
        <v>0.92999999999999972</v>
      </c>
      <c r="L103" s="14">
        <v>31.35</v>
      </c>
      <c r="M103" s="14">
        <v>32.58</v>
      </c>
    </row>
    <row r="104" spans="1:13" ht="15.75" customHeight="1" x14ac:dyDescent="0.2">
      <c r="A104" s="14" t="s">
        <v>471</v>
      </c>
      <c r="B104" s="14">
        <v>103</v>
      </c>
      <c r="C104" s="14" t="s">
        <v>472</v>
      </c>
      <c r="D104" s="14" t="s">
        <v>473</v>
      </c>
      <c r="E104" s="14" t="s">
        <v>473</v>
      </c>
      <c r="F104" s="14">
        <v>32.590000000000003</v>
      </c>
      <c r="G104" s="14">
        <v>-13</v>
      </c>
      <c r="H104" s="14">
        <v>90</v>
      </c>
      <c r="I104" s="14">
        <v>30.84</v>
      </c>
      <c r="J104" s="14" t="s">
        <v>398</v>
      </c>
      <c r="K104" s="14">
        <f t="shared" si="0"/>
        <v>1.7500000000000036</v>
      </c>
      <c r="L104" s="14">
        <v>35.840000000000003</v>
      </c>
      <c r="M104" s="14">
        <v>31.78</v>
      </c>
    </row>
    <row r="105" spans="1:13" ht="15.75" customHeight="1" x14ac:dyDescent="0.2">
      <c r="A105" s="14" t="s">
        <v>457</v>
      </c>
      <c r="B105" s="14">
        <v>104</v>
      </c>
      <c r="C105" s="14" t="s">
        <v>458</v>
      </c>
      <c r="D105" s="14" t="s">
        <v>459</v>
      </c>
      <c r="E105" s="14" t="s">
        <v>460</v>
      </c>
      <c r="F105" s="14">
        <v>32.619999999999997</v>
      </c>
      <c r="G105" s="14">
        <v>-5</v>
      </c>
      <c r="H105" s="14">
        <v>99</v>
      </c>
      <c r="I105" s="14">
        <v>31.93</v>
      </c>
      <c r="J105" s="14" t="s">
        <v>61</v>
      </c>
      <c r="K105" s="14">
        <f t="shared" si="0"/>
        <v>0.68999999999999773</v>
      </c>
      <c r="L105" s="14">
        <v>59.96</v>
      </c>
      <c r="M105" s="14">
        <v>25.78</v>
      </c>
    </row>
    <row r="106" spans="1:13" ht="15.75" customHeight="1" x14ac:dyDescent="0.2">
      <c r="A106" s="14" t="s">
        <v>476</v>
      </c>
      <c r="B106" s="14">
        <v>105</v>
      </c>
      <c r="C106" s="14" t="s">
        <v>477</v>
      </c>
      <c r="D106" s="14" t="s">
        <v>478</v>
      </c>
      <c r="E106" s="14" t="s">
        <v>478</v>
      </c>
      <c r="F106" s="14">
        <v>32.619999999999997</v>
      </c>
      <c r="G106" s="14">
        <v>0</v>
      </c>
      <c r="H106" s="14">
        <v>105</v>
      </c>
      <c r="I106" s="14">
        <v>32.71</v>
      </c>
      <c r="J106" s="14" t="s">
        <v>55</v>
      </c>
      <c r="K106" s="14">
        <f t="shared" si="0"/>
        <v>-9.0000000000003411E-2</v>
      </c>
      <c r="L106" s="14">
        <v>31.35</v>
      </c>
      <c r="M106" s="14">
        <v>32.619999999999997</v>
      </c>
    </row>
    <row r="107" spans="1:13" ht="15.75" customHeight="1" x14ac:dyDescent="0.2">
      <c r="A107" s="14" t="s">
        <v>463</v>
      </c>
      <c r="B107" s="14">
        <v>106</v>
      </c>
      <c r="C107" s="14" t="s">
        <v>464</v>
      </c>
      <c r="D107" s="14" t="s">
        <v>465</v>
      </c>
      <c r="E107" s="14" t="s">
        <v>465</v>
      </c>
      <c r="F107" s="14">
        <v>32.79</v>
      </c>
      <c r="G107" s="14">
        <v>8</v>
      </c>
      <c r="H107" s="14">
        <v>114</v>
      </c>
      <c r="I107" s="14">
        <v>34.630000000000003</v>
      </c>
      <c r="J107" s="14" t="s">
        <v>18</v>
      </c>
      <c r="K107" s="14">
        <f t="shared" si="0"/>
        <v>-1.8400000000000034</v>
      </c>
      <c r="L107" s="14">
        <v>30.45</v>
      </c>
      <c r="M107" s="14">
        <v>32.79</v>
      </c>
    </row>
    <row r="108" spans="1:13" ht="15.75" customHeight="1" x14ac:dyDescent="0.2">
      <c r="A108" s="14" t="s">
        <v>452</v>
      </c>
      <c r="B108" s="14">
        <v>107</v>
      </c>
      <c r="C108" s="14" t="s">
        <v>453</v>
      </c>
      <c r="D108" s="14" t="s">
        <v>453</v>
      </c>
      <c r="E108" s="14" t="s">
        <v>454</v>
      </c>
      <c r="F108" s="14">
        <v>32.93</v>
      </c>
      <c r="G108" s="14">
        <v>22</v>
      </c>
      <c r="H108" s="14">
        <v>129</v>
      </c>
      <c r="I108" s="14">
        <v>39.1</v>
      </c>
      <c r="J108" s="14" t="s">
        <v>293</v>
      </c>
      <c r="K108" s="14">
        <f t="shared" si="0"/>
        <v>-6.1700000000000017</v>
      </c>
      <c r="L108" s="14">
        <v>55.8</v>
      </c>
      <c r="M108" s="14">
        <v>27.21</v>
      </c>
    </row>
    <row r="109" spans="1:13" ht="15.75" customHeight="1" x14ac:dyDescent="0.2">
      <c r="A109" s="14" t="s">
        <v>466</v>
      </c>
      <c r="B109" s="14">
        <v>108</v>
      </c>
      <c r="C109" s="14" t="s">
        <v>467</v>
      </c>
      <c r="D109" s="14" t="s">
        <v>468</v>
      </c>
      <c r="E109" s="14" t="s">
        <v>468</v>
      </c>
      <c r="F109" s="14">
        <v>33.08</v>
      </c>
      <c r="G109" s="14">
        <v>-6</v>
      </c>
      <c r="H109" s="14">
        <v>102</v>
      </c>
      <c r="I109" s="14">
        <v>32.56</v>
      </c>
      <c r="J109" s="14" t="s">
        <v>137</v>
      </c>
      <c r="K109" s="14">
        <f t="shared" si="0"/>
        <v>0.51999999999999602</v>
      </c>
      <c r="L109" s="14">
        <v>27.08</v>
      </c>
      <c r="M109" s="14">
        <v>33.08</v>
      </c>
    </row>
    <row r="110" spans="1:13" ht="15.75" customHeight="1" x14ac:dyDescent="0.2">
      <c r="A110" s="14" t="s">
        <v>415</v>
      </c>
      <c r="B110" s="14">
        <v>109</v>
      </c>
      <c r="C110" s="14" t="s">
        <v>416</v>
      </c>
      <c r="D110" s="14" t="s">
        <v>417</v>
      </c>
      <c r="E110" s="14" t="s">
        <v>417</v>
      </c>
      <c r="F110" s="14">
        <v>33.21</v>
      </c>
      <c r="G110" s="14">
        <v>-1</v>
      </c>
      <c r="H110" s="14">
        <v>108</v>
      </c>
      <c r="I110" s="14">
        <v>33.65</v>
      </c>
      <c r="J110" s="14" t="s">
        <v>61</v>
      </c>
      <c r="K110" s="14">
        <f t="shared" si="0"/>
        <v>-0.43999999999999773</v>
      </c>
      <c r="L110" s="14">
        <v>27.73</v>
      </c>
      <c r="M110" s="14">
        <v>33.21</v>
      </c>
    </row>
    <row r="111" spans="1:13" ht="15.75" customHeight="1" x14ac:dyDescent="0.2">
      <c r="A111" s="14" t="s">
        <v>500</v>
      </c>
      <c r="B111" s="14">
        <v>110</v>
      </c>
      <c r="C111" s="14" t="s">
        <v>501</v>
      </c>
      <c r="D111" s="14" t="s">
        <v>502</v>
      </c>
      <c r="E111" s="14" t="s">
        <v>503</v>
      </c>
      <c r="F111" s="14">
        <v>33.6</v>
      </c>
      <c r="G111" s="14">
        <v>0</v>
      </c>
      <c r="H111" s="14">
        <v>110</v>
      </c>
      <c r="I111" s="14">
        <v>33.840000000000003</v>
      </c>
      <c r="J111" s="14" t="s">
        <v>137</v>
      </c>
      <c r="K111" s="14">
        <f t="shared" si="0"/>
        <v>-0.24000000000000199</v>
      </c>
      <c r="L111" s="14">
        <v>23.03</v>
      </c>
      <c r="M111" s="14">
        <v>33.6</v>
      </c>
    </row>
    <row r="112" spans="1:13" ht="15.75" customHeight="1" x14ac:dyDescent="0.2">
      <c r="A112" s="14" t="s">
        <v>479</v>
      </c>
      <c r="B112" s="14">
        <v>111</v>
      </c>
      <c r="C112" s="14" t="s">
        <v>480</v>
      </c>
      <c r="D112" s="14" t="s">
        <v>480</v>
      </c>
      <c r="E112" s="14" t="s">
        <v>480</v>
      </c>
      <c r="F112" s="14">
        <v>33.630000000000003</v>
      </c>
      <c r="G112" s="14">
        <v>-2</v>
      </c>
      <c r="H112" s="14">
        <v>109</v>
      </c>
      <c r="I112" s="14">
        <v>33.74</v>
      </c>
      <c r="J112" s="14" t="s">
        <v>61</v>
      </c>
      <c r="K112" s="14">
        <f t="shared" si="0"/>
        <v>-0.10999999999999943</v>
      </c>
      <c r="L112" s="14">
        <v>0</v>
      </c>
      <c r="M112" s="14">
        <v>33.630000000000003</v>
      </c>
    </row>
    <row r="113" spans="1:13" ht="15.75" customHeight="1" x14ac:dyDescent="0.2">
      <c r="A113" s="14" t="s">
        <v>534</v>
      </c>
      <c r="B113" s="14">
        <v>112</v>
      </c>
      <c r="C113" s="14" t="s">
        <v>535</v>
      </c>
      <c r="D113" s="14" t="s">
        <v>535</v>
      </c>
      <c r="E113" s="14" t="s">
        <v>536</v>
      </c>
      <c r="F113" s="14">
        <v>34.17</v>
      </c>
      <c r="G113" s="14">
        <v>0</v>
      </c>
      <c r="H113" s="14">
        <v>112</v>
      </c>
      <c r="I113" s="14">
        <v>34.32</v>
      </c>
      <c r="J113" s="14" t="s">
        <v>55</v>
      </c>
      <c r="K113" s="14">
        <f t="shared" si="0"/>
        <v>-0.14999999999999858</v>
      </c>
      <c r="L113" s="14">
        <v>20.79</v>
      </c>
      <c r="M113" s="14">
        <v>34.17</v>
      </c>
    </row>
    <row r="114" spans="1:13" ht="15.75" customHeight="1" x14ac:dyDescent="0.2">
      <c r="A114" s="14" t="s">
        <v>497</v>
      </c>
      <c r="B114" s="14">
        <v>113</v>
      </c>
      <c r="C114" s="14" t="s">
        <v>498</v>
      </c>
      <c r="D114" s="14" t="s">
        <v>499</v>
      </c>
      <c r="E114" s="14" t="s">
        <v>499</v>
      </c>
      <c r="F114" s="14">
        <v>34.46</v>
      </c>
      <c r="G114" s="14">
        <v>-7</v>
      </c>
      <c r="H114" s="14">
        <v>106</v>
      </c>
      <c r="I114" s="14">
        <v>32.909999999999997</v>
      </c>
      <c r="J114" s="14" t="s">
        <v>18</v>
      </c>
      <c r="K114" s="14">
        <f t="shared" si="0"/>
        <v>1.5500000000000043</v>
      </c>
      <c r="L114" s="14">
        <v>16.09</v>
      </c>
      <c r="M114" s="14">
        <v>34.46</v>
      </c>
    </row>
    <row r="115" spans="1:13" ht="15.75" customHeight="1" x14ac:dyDescent="0.2">
      <c r="A115" s="14" t="s">
        <v>504</v>
      </c>
      <c r="B115" s="14">
        <v>114</v>
      </c>
      <c r="C115" s="14" t="s">
        <v>507</v>
      </c>
      <c r="D115" s="14" t="s">
        <v>508</v>
      </c>
      <c r="E115" s="14" t="s">
        <v>508</v>
      </c>
      <c r="F115" s="14">
        <v>35.08</v>
      </c>
      <c r="G115" s="14">
        <v>-1</v>
      </c>
      <c r="H115" s="14">
        <v>113</v>
      </c>
      <c r="I115" s="14">
        <v>34.35</v>
      </c>
      <c r="J115" s="14" t="s">
        <v>137</v>
      </c>
      <c r="K115" s="14">
        <f t="shared" si="0"/>
        <v>0.72999999999999687</v>
      </c>
      <c r="L115" s="14">
        <v>31.35</v>
      </c>
      <c r="M115" s="14">
        <v>35.08</v>
      </c>
    </row>
    <row r="116" spans="1:13" ht="15.75" customHeight="1" x14ac:dyDescent="0.2">
      <c r="A116" s="14" t="s">
        <v>509</v>
      </c>
      <c r="B116" s="14">
        <v>115</v>
      </c>
      <c r="C116" s="14" t="s">
        <v>510</v>
      </c>
      <c r="D116" s="14" t="s">
        <v>510</v>
      </c>
      <c r="E116" s="14" t="s">
        <v>511</v>
      </c>
      <c r="F116" s="14">
        <v>35.840000000000003</v>
      </c>
      <c r="G116" s="14">
        <v>-8</v>
      </c>
      <c r="H116" s="14">
        <v>107</v>
      </c>
      <c r="I116" s="14">
        <v>33</v>
      </c>
      <c r="J116" s="14" t="s">
        <v>137</v>
      </c>
      <c r="K116" s="14">
        <f t="shared" si="0"/>
        <v>2.8400000000000034</v>
      </c>
      <c r="L116" s="14">
        <v>55.13</v>
      </c>
      <c r="M116" s="14">
        <v>31.02</v>
      </c>
    </row>
    <row r="117" spans="1:13" ht="15.75" customHeight="1" x14ac:dyDescent="0.2">
      <c r="A117" s="14" t="s">
        <v>532</v>
      </c>
      <c r="B117" s="14">
        <v>116</v>
      </c>
      <c r="C117" s="14" t="s">
        <v>533</v>
      </c>
      <c r="D117" s="14" t="s">
        <v>533</v>
      </c>
      <c r="E117" s="14" t="s">
        <v>533</v>
      </c>
      <c r="F117" s="14">
        <v>35.9</v>
      </c>
      <c r="G117" s="14">
        <v>-5</v>
      </c>
      <c r="H117" s="14">
        <v>111</v>
      </c>
      <c r="I117" s="14">
        <v>34.090000000000003</v>
      </c>
      <c r="J117" s="14" t="s">
        <v>137</v>
      </c>
      <c r="K117" s="14">
        <f t="shared" si="0"/>
        <v>1.8099999999999952</v>
      </c>
      <c r="L117" s="14">
        <v>52.93</v>
      </c>
      <c r="M117" s="14">
        <v>31.65</v>
      </c>
    </row>
    <row r="118" spans="1:13" ht="15.75" customHeight="1" x14ac:dyDescent="0.2">
      <c r="A118" s="14" t="s">
        <v>550</v>
      </c>
      <c r="B118" s="14">
        <v>117</v>
      </c>
      <c r="C118" s="14" t="s">
        <v>551</v>
      </c>
      <c r="D118" s="14" t="s">
        <v>551</v>
      </c>
      <c r="E118" s="14" t="s">
        <v>552</v>
      </c>
      <c r="F118" s="14">
        <v>35.97</v>
      </c>
      <c r="G118" s="14">
        <v>-2</v>
      </c>
      <c r="H118" s="14">
        <v>115</v>
      </c>
      <c r="I118" s="14">
        <v>35.35</v>
      </c>
      <c r="J118" s="14" t="s">
        <v>398</v>
      </c>
      <c r="K118" s="14">
        <f t="shared" si="0"/>
        <v>0.61999999999999744</v>
      </c>
      <c r="L118" s="14">
        <v>6.93</v>
      </c>
      <c r="M118" s="14">
        <v>35.97</v>
      </c>
    </row>
    <row r="119" spans="1:13" ht="15.75" customHeight="1" x14ac:dyDescent="0.2">
      <c r="A119" s="14" t="s">
        <v>486</v>
      </c>
      <c r="B119" s="14">
        <v>118</v>
      </c>
      <c r="C119" s="14" t="s">
        <v>487</v>
      </c>
      <c r="D119" s="14" t="s">
        <v>488</v>
      </c>
      <c r="E119" s="14" t="s">
        <v>490</v>
      </c>
      <c r="F119" s="14">
        <v>36.090000000000003</v>
      </c>
      <c r="G119" s="14">
        <v>-1</v>
      </c>
      <c r="H119" s="14">
        <v>117</v>
      </c>
      <c r="I119" s="14">
        <v>36.26</v>
      </c>
      <c r="J119" s="14" t="s">
        <v>18</v>
      </c>
      <c r="K119" s="14">
        <f t="shared" si="0"/>
        <v>-0.1699999999999946</v>
      </c>
      <c r="L119" s="14">
        <v>23.98</v>
      </c>
      <c r="M119" s="14">
        <v>36.090000000000003</v>
      </c>
    </row>
    <row r="120" spans="1:13" ht="15.75" customHeight="1" x14ac:dyDescent="0.2">
      <c r="A120" s="14" t="s">
        <v>559</v>
      </c>
      <c r="B120" s="14">
        <v>119</v>
      </c>
      <c r="C120" s="14" t="s">
        <v>997</v>
      </c>
      <c r="D120" s="14" t="s">
        <v>561</v>
      </c>
      <c r="E120" s="14" t="s">
        <v>562</v>
      </c>
      <c r="F120" s="14">
        <v>36.729999999999997</v>
      </c>
      <c r="G120" s="14">
        <v>1</v>
      </c>
      <c r="H120" s="14">
        <v>120</v>
      </c>
      <c r="I120" s="14">
        <v>36.729999999999997</v>
      </c>
      <c r="J120" s="14" t="s">
        <v>398</v>
      </c>
      <c r="K120" s="14">
        <f t="shared" si="0"/>
        <v>0</v>
      </c>
      <c r="L120" s="14">
        <v>0</v>
      </c>
      <c r="M120" s="14">
        <v>36.729999999999997</v>
      </c>
    </row>
    <row r="121" spans="1:13" ht="15.75" customHeight="1" x14ac:dyDescent="0.2">
      <c r="A121" s="14" t="s">
        <v>527</v>
      </c>
      <c r="B121" s="14">
        <v>120</v>
      </c>
      <c r="C121" s="14" t="s">
        <v>528</v>
      </c>
      <c r="D121" s="14" t="s">
        <v>528</v>
      </c>
      <c r="E121" s="14" t="s">
        <v>529</v>
      </c>
      <c r="F121" s="14">
        <v>37.75</v>
      </c>
      <c r="G121" s="14">
        <v>2</v>
      </c>
      <c r="H121" s="14">
        <v>122</v>
      </c>
      <c r="I121" s="14">
        <v>37.44</v>
      </c>
      <c r="J121" s="14" t="s">
        <v>55</v>
      </c>
      <c r="K121" s="14">
        <f t="shared" si="0"/>
        <v>0.31000000000000227</v>
      </c>
      <c r="L121" s="14">
        <v>55.76</v>
      </c>
      <c r="M121" s="14">
        <v>33.25</v>
      </c>
    </row>
    <row r="122" spans="1:13" ht="15.75" customHeight="1" x14ac:dyDescent="0.2">
      <c r="A122" s="14" t="s">
        <v>517</v>
      </c>
      <c r="B122" s="14">
        <v>121</v>
      </c>
      <c r="C122" s="14" t="s">
        <v>519</v>
      </c>
      <c r="D122" s="14" t="s">
        <v>519</v>
      </c>
      <c r="E122" s="14" t="s">
        <v>519</v>
      </c>
      <c r="F122" s="14">
        <v>38.03</v>
      </c>
      <c r="G122" s="14">
        <v>3</v>
      </c>
      <c r="H122" s="14">
        <v>124</v>
      </c>
      <c r="I122" s="14">
        <v>37.92</v>
      </c>
      <c r="J122" s="14" t="s">
        <v>61</v>
      </c>
      <c r="K122" s="14">
        <f t="shared" si="0"/>
        <v>0.10999999999999943</v>
      </c>
      <c r="L122" s="14">
        <v>54.97</v>
      </c>
      <c r="M122" s="14">
        <v>33.79</v>
      </c>
    </row>
    <row r="123" spans="1:13" ht="15.75" customHeight="1" x14ac:dyDescent="0.2">
      <c r="A123" s="14" t="s">
        <v>512</v>
      </c>
      <c r="B123" s="14">
        <v>122</v>
      </c>
      <c r="C123" s="14" t="s">
        <v>513</v>
      </c>
      <c r="D123" s="14" t="s">
        <v>513</v>
      </c>
      <c r="E123" s="14" t="s">
        <v>515</v>
      </c>
      <c r="F123" s="14">
        <v>39.83</v>
      </c>
      <c r="G123" s="14">
        <v>-4</v>
      </c>
      <c r="H123" s="14">
        <v>118</v>
      </c>
      <c r="I123" s="14">
        <v>36.33</v>
      </c>
      <c r="J123" s="14" t="s">
        <v>137</v>
      </c>
      <c r="K123" s="14">
        <f t="shared" si="0"/>
        <v>3.5</v>
      </c>
      <c r="L123" s="14">
        <v>45.11</v>
      </c>
      <c r="M123" s="14">
        <v>39.83</v>
      </c>
    </row>
    <row r="124" spans="1:13" ht="15.75" customHeight="1" x14ac:dyDescent="0.2">
      <c r="A124" s="14" t="s">
        <v>539</v>
      </c>
      <c r="B124" s="14">
        <v>123</v>
      </c>
      <c r="C124" s="14" t="s">
        <v>540</v>
      </c>
      <c r="D124" s="14" t="s">
        <v>540</v>
      </c>
      <c r="E124" s="14" t="s">
        <v>540</v>
      </c>
      <c r="F124" s="14">
        <v>39.89</v>
      </c>
      <c r="G124" s="14">
        <v>0</v>
      </c>
      <c r="H124" s="14">
        <v>123</v>
      </c>
      <c r="I124" s="14">
        <v>37.840000000000003</v>
      </c>
      <c r="J124" s="14" t="s">
        <v>137</v>
      </c>
      <c r="K124" s="14">
        <f t="shared" si="0"/>
        <v>2.0499999999999972</v>
      </c>
      <c r="L124" s="14">
        <v>16.09</v>
      </c>
      <c r="M124" s="14">
        <v>39.89</v>
      </c>
    </row>
    <row r="125" spans="1:13" ht="15.75" customHeight="1" x14ac:dyDescent="0.2">
      <c r="A125" s="14" t="s">
        <v>553</v>
      </c>
      <c r="B125" s="14">
        <v>124</v>
      </c>
      <c r="C125" s="14" t="s">
        <v>554</v>
      </c>
      <c r="D125" s="14" t="s">
        <v>554</v>
      </c>
      <c r="E125" s="14" t="s">
        <v>555</v>
      </c>
      <c r="F125" s="14">
        <v>40.409999999999997</v>
      </c>
      <c r="G125" s="14">
        <v>7</v>
      </c>
      <c r="H125" s="14">
        <v>131</v>
      </c>
      <c r="I125" s="14">
        <v>39.19</v>
      </c>
      <c r="J125" s="14" t="s">
        <v>137</v>
      </c>
      <c r="K125" s="14">
        <f t="shared" si="0"/>
        <v>1.2199999999999989</v>
      </c>
      <c r="L125" s="14">
        <v>26.39</v>
      </c>
      <c r="M125" s="14">
        <v>40.409999999999997</v>
      </c>
    </row>
    <row r="126" spans="1:13" ht="15.75" customHeight="1" x14ac:dyDescent="0.2">
      <c r="A126" s="14" t="s">
        <v>556</v>
      </c>
      <c r="B126" s="14">
        <v>125</v>
      </c>
      <c r="C126" s="14" t="s">
        <v>557</v>
      </c>
      <c r="D126" s="14" t="s">
        <v>557</v>
      </c>
      <c r="E126" s="14" t="s">
        <v>558</v>
      </c>
      <c r="F126" s="14">
        <v>40.43</v>
      </c>
      <c r="G126" s="14">
        <v>2</v>
      </c>
      <c r="H126" s="14">
        <v>127</v>
      </c>
      <c r="I126" s="14">
        <v>38.83</v>
      </c>
      <c r="J126" s="14" t="s">
        <v>398</v>
      </c>
      <c r="K126" s="14">
        <f t="shared" si="0"/>
        <v>1.6000000000000014</v>
      </c>
      <c r="L126" s="14">
        <v>31.35</v>
      </c>
      <c r="M126" s="14">
        <v>40.43</v>
      </c>
    </row>
    <row r="127" spans="1:13" ht="15.75" customHeight="1" x14ac:dyDescent="0.2">
      <c r="A127" s="14" t="s">
        <v>563</v>
      </c>
      <c r="B127" s="14">
        <v>126</v>
      </c>
      <c r="C127" s="14" t="s">
        <v>566</v>
      </c>
      <c r="D127" s="14" t="s">
        <v>567</v>
      </c>
      <c r="E127" s="14" t="s">
        <v>568</v>
      </c>
      <c r="F127" s="14">
        <v>40.53</v>
      </c>
      <c r="G127" s="14">
        <v>7</v>
      </c>
      <c r="H127" s="14">
        <v>133</v>
      </c>
      <c r="I127" s="14">
        <v>39.630000000000003</v>
      </c>
      <c r="J127" s="14" t="s">
        <v>137</v>
      </c>
      <c r="K127" s="14">
        <f t="shared" si="0"/>
        <v>0.89999999999999858</v>
      </c>
      <c r="L127" s="14">
        <v>23.98</v>
      </c>
      <c r="M127" s="14">
        <v>40.53</v>
      </c>
    </row>
    <row r="128" spans="1:13" ht="15.75" customHeight="1" x14ac:dyDescent="0.2">
      <c r="A128" s="14" t="s">
        <v>544</v>
      </c>
      <c r="B128" s="14">
        <v>127</v>
      </c>
      <c r="C128" s="14" t="s">
        <v>545</v>
      </c>
      <c r="D128" s="14" t="s">
        <v>546</v>
      </c>
      <c r="E128" s="14" t="s">
        <v>546</v>
      </c>
      <c r="F128" s="14">
        <v>40.590000000000003</v>
      </c>
      <c r="G128" s="14">
        <v>8</v>
      </c>
      <c r="H128" s="14">
        <v>135</v>
      </c>
      <c r="I128" s="14">
        <v>40.17</v>
      </c>
      <c r="J128" s="14" t="s">
        <v>137</v>
      </c>
      <c r="K128" s="14">
        <f t="shared" si="0"/>
        <v>0.42000000000000171</v>
      </c>
      <c r="L128" s="14">
        <v>17.920000000000002</v>
      </c>
      <c r="M128" s="14">
        <v>40.590000000000003</v>
      </c>
    </row>
    <row r="129" spans="1:13" ht="15.75" customHeight="1" x14ac:dyDescent="0.2">
      <c r="A129" s="14" t="s">
        <v>624</v>
      </c>
      <c r="B129" s="14">
        <v>128</v>
      </c>
      <c r="C129" s="14" t="s">
        <v>625</v>
      </c>
      <c r="D129" s="14" t="s">
        <v>626</v>
      </c>
      <c r="E129" s="14" t="s">
        <v>627</v>
      </c>
      <c r="F129" s="14">
        <v>40.700000000000003</v>
      </c>
      <c r="G129" s="14">
        <v>11</v>
      </c>
      <c r="H129" s="14">
        <v>139</v>
      </c>
      <c r="I129" s="14">
        <v>40.99</v>
      </c>
      <c r="J129" s="14" t="s">
        <v>55</v>
      </c>
      <c r="K129" s="14">
        <f t="shared" si="0"/>
        <v>-0.28999999999999915</v>
      </c>
      <c r="L129" s="14">
        <v>16.09</v>
      </c>
      <c r="M129" s="14">
        <v>40.700000000000003</v>
      </c>
    </row>
    <row r="130" spans="1:13" ht="15.75" customHeight="1" x14ac:dyDescent="0.2">
      <c r="A130" s="14" t="s">
        <v>596</v>
      </c>
      <c r="B130" s="14">
        <v>129</v>
      </c>
      <c r="C130" s="14" t="s">
        <v>597</v>
      </c>
      <c r="D130" s="14" t="s">
        <v>598</v>
      </c>
      <c r="E130" s="14" t="s">
        <v>599</v>
      </c>
      <c r="F130" s="14">
        <v>41.69</v>
      </c>
      <c r="G130" s="14">
        <v>-10</v>
      </c>
      <c r="H130" s="14">
        <v>119</v>
      </c>
      <c r="I130" s="14">
        <v>36.630000000000003</v>
      </c>
      <c r="J130" s="14" t="s">
        <v>398</v>
      </c>
      <c r="K130" s="14">
        <f t="shared" si="0"/>
        <v>5.0599999999999952</v>
      </c>
      <c r="L130" s="14">
        <v>29.44</v>
      </c>
      <c r="M130" s="14">
        <v>41.69</v>
      </c>
    </row>
    <row r="131" spans="1:13" ht="15.75" customHeight="1" x14ac:dyDescent="0.2">
      <c r="A131" s="14" t="s">
        <v>547</v>
      </c>
      <c r="B131" s="14">
        <v>130</v>
      </c>
      <c r="C131" s="14" t="s">
        <v>548</v>
      </c>
      <c r="D131" s="14" t="s">
        <v>549</v>
      </c>
      <c r="E131" s="14" t="s">
        <v>549</v>
      </c>
      <c r="F131" s="14">
        <v>41.72</v>
      </c>
      <c r="G131" s="14">
        <v>8</v>
      </c>
      <c r="H131" s="14">
        <v>138</v>
      </c>
      <c r="I131" s="14">
        <v>40.75</v>
      </c>
      <c r="J131" s="14" t="s">
        <v>55</v>
      </c>
      <c r="K131" s="14">
        <f t="shared" si="0"/>
        <v>0.96999999999999886</v>
      </c>
      <c r="L131" s="14">
        <v>16.09</v>
      </c>
      <c r="M131" s="14">
        <v>41.72</v>
      </c>
    </row>
    <row r="132" spans="1:13" ht="15.75" customHeight="1" x14ac:dyDescent="0.2">
      <c r="A132" s="14" t="s">
        <v>590</v>
      </c>
      <c r="B132" s="14">
        <v>131</v>
      </c>
      <c r="C132" s="14" t="s">
        <v>591</v>
      </c>
      <c r="D132" s="14" t="s">
        <v>592</v>
      </c>
      <c r="E132" s="14" t="s">
        <v>593</v>
      </c>
      <c r="F132" s="14">
        <v>42.64</v>
      </c>
      <c r="G132" s="14">
        <v>-1</v>
      </c>
      <c r="H132" s="14">
        <v>130</v>
      </c>
      <c r="I132" s="14">
        <v>39.19</v>
      </c>
      <c r="J132" s="14" t="s">
        <v>398</v>
      </c>
      <c r="K132" s="14">
        <f t="shared" si="0"/>
        <v>3.4500000000000028</v>
      </c>
      <c r="L132" s="14">
        <v>29.96</v>
      </c>
      <c r="M132" s="14">
        <v>42.64</v>
      </c>
    </row>
    <row r="133" spans="1:13" ht="15.75" customHeight="1" x14ac:dyDescent="0.2">
      <c r="A133" s="14" t="s">
        <v>587</v>
      </c>
      <c r="B133" s="14">
        <v>132</v>
      </c>
      <c r="C133" s="14" t="s">
        <v>588</v>
      </c>
      <c r="D133" s="14" t="s">
        <v>588</v>
      </c>
      <c r="E133" s="14" t="s">
        <v>589</v>
      </c>
      <c r="F133" s="14">
        <v>42.93</v>
      </c>
      <c r="G133" s="14">
        <v>8</v>
      </c>
      <c r="H133" s="14">
        <v>140</v>
      </c>
      <c r="I133" s="14">
        <v>41.01</v>
      </c>
      <c r="J133" s="14" t="s">
        <v>398</v>
      </c>
      <c r="K133" s="14">
        <f t="shared" si="0"/>
        <v>1.9200000000000017</v>
      </c>
      <c r="L133" s="14">
        <v>60.45</v>
      </c>
      <c r="M133" s="14">
        <v>38.549999999999997</v>
      </c>
    </row>
    <row r="134" spans="1:13" ht="15.75" customHeight="1" x14ac:dyDescent="0.2">
      <c r="A134" s="14" t="s">
        <v>608</v>
      </c>
      <c r="B134" s="14">
        <v>133</v>
      </c>
      <c r="C134" s="14" t="s">
        <v>609</v>
      </c>
      <c r="D134" s="14" t="s">
        <v>610</v>
      </c>
      <c r="E134" s="14" t="s">
        <v>610</v>
      </c>
      <c r="F134" s="14">
        <v>43.17</v>
      </c>
      <c r="G134" s="14">
        <v>3</v>
      </c>
      <c r="H134" s="14">
        <v>136</v>
      </c>
      <c r="I134" s="14">
        <v>40.49</v>
      </c>
      <c r="J134" s="14" t="s">
        <v>55</v>
      </c>
      <c r="K134" s="14">
        <f t="shared" si="0"/>
        <v>2.6799999999999997</v>
      </c>
      <c r="L134" s="14">
        <v>64.28</v>
      </c>
      <c r="M134" s="14">
        <v>37.89</v>
      </c>
    </row>
    <row r="135" spans="1:13" ht="15.75" customHeight="1" x14ac:dyDescent="0.2">
      <c r="A135" s="14" t="s">
        <v>569</v>
      </c>
      <c r="B135" s="14">
        <v>134</v>
      </c>
      <c r="C135" s="14" t="s">
        <v>570</v>
      </c>
      <c r="D135" s="14" t="s">
        <v>571</v>
      </c>
      <c r="E135" s="14" t="s">
        <v>571</v>
      </c>
      <c r="F135" s="14">
        <v>44.11</v>
      </c>
      <c r="G135" s="14">
        <v>-6</v>
      </c>
      <c r="H135" s="14">
        <v>128</v>
      </c>
      <c r="I135" s="14">
        <v>39.08</v>
      </c>
      <c r="J135" s="14" t="s">
        <v>61</v>
      </c>
      <c r="K135" s="14">
        <f t="shared" si="0"/>
        <v>5.0300000000000011</v>
      </c>
      <c r="L135" s="14">
        <v>56.97</v>
      </c>
      <c r="M135" s="14">
        <v>40.9</v>
      </c>
    </row>
    <row r="136" spans="1:13" ht="15.75" customHeight="1" x14ac:dyDescent="0.2">
      <c r="A136" s="14" t="s">
        <v>576</v>
      </c>
      <c r="B136" s="14">
        <v>135</v>
      </c>
      <c r="C136" s="14" t="s">
        <v>577</v>
      </c>
      <c r="D136" s="14" t="s">
        <v>579</v>
      </c>
      <c r="E136" s="14" t="s">
        <v>581</v>
      </c>
      <c r="F136" s="14">
        <v>44.49</v>
      </c>
      <c r="G136" s="14">
        <v>8</v>
      </c>
      <c r="H136" s="14">
        <v>143</v>
      </c>
      <c r="I136" s="14">
        <v>42.07</v>
      </c>
      <c r="J136" s="14" t="s">
        <v>398</v>
      </c>
      <c r="K136" s="14">
        <f t="shared" si="0"/>
        <v>2.4200000000000017</v>
      </c>
      <c r="L136" s="14">
        <v>20.79</v>
      </c>
      <c r="M136" s="14">
        <v>44.49</v>
      </c>
    </row>
    <row r="137" spans="1:13" ht="15.75" customHeight="1" x14ac:dyDescent="0.2">
      <c r="A137" s="14" t="s">
        <v>616</v>
      </c>
      <c r="B137" s="14">
        <v>136</v>
      </c>
      <c r="C137" s="14" t="s">
        <v>617</v>
      </c>
      <c r="D137" s="14" t="s">
        <v>618</v>
      </c>
      <c r="E137" s="14" t="s">
        <v>620</v>
      </c>
      <c r="F137" s="14">
        <v>44.53</v>
      </c>
      <c r="G137" s="14">
        <v>-2</v>
      </c>
      <c r="H137" s="14">
        <v>134</v>
      </c>
      <c r="I137" s="14">
        <v>40.07</v>
      </c>
      <c r="J137" s="14" t="s">
        <v>55</v>
      </c>
      <c r="K137" s="14">
        <f t="shared" si="0"/>
        <v>4.4600000000000009</v>
      </c>
      <c r="L137" s="14">
        <v>50.04</v>
      </c>
      <c r="M137" s="14">
        <v>43.15</v>
      </c>
    </row>
    <row r="138" spans="1:13" ht="15.75" customHeight="1" x14ac:dyDescent="0.2">
      <c r="A138" s="14" t="s">
        <v>622</v>
      </c>
      <c r="B138" s="14">
        <v>137</v>
      </c>
      <c r="C138" s="14" t="s">
        <v>623</v>
      </c>
      <c r="D138" s="14" t="s">
        <v>623</v>
      </c>
      <c r="E138" s="14" t="s">
        <v>623</v>
      </c>
      <c r="F138" s="14">
        <v>44.62</v>
      </c>
      <c r="G138" s="14">
        <v>-5</v>
      </c>
      <c r="H138" s="14">
        <v>132</v>
      </c>
      <c r="I138" s="14">
        <v>39.270000000000003</v>
      </c>
      <c r="J138" s="14" t="s">
        <v>61</v>
      </c>
      <c r="K138" s="14">
        <f t="shared" si="0"/>
        <v>5.3499999999999943</v>
      </c>
      <c r="L138" s="14">
        <v>66.5</v>
      </c>
      <c r="M138" s="14">
        <v>39.15</v>
      </c>
    </row>
    <row r="139" spans="1:13" ht="15.75" customHeight="1" x14ac:dyDescent="0.2">
      <c r="A139" s="14" t="s">
        <v>582</v>
      </c>
      <c r="B139" s="14">
        <v>138</v>
      </c>
      <c r="C139" s="14" t="s">
        <v>583</v>
      </c>
      <c r="D139" s="14" t="s">
        <v>583</v>
      </c>
      <c r="E139" s="14" t="s">
        <v>584</v>
      </c>
      <c r="F139" s="14">
        <v>44.66</v>
      </c>
      <c r="G139" s="14">
        <v>3</v>
      </c>
      <c r="H139" s="14">
        <v>141</v>
      </c>
      <c r="I139" s="14">
        <v>41.19</v>
      </c>
      <c r="J139" s="14" t="s">
        <v>55</v>
      </c>
      <c r="K139" s="14">
        <f t="shared" si="0"/>
        <v>3.4699999999999989</v>
      </c>
      <c r="L139" s="14">
        <v>63.1</v>
      </c>
      <c r="M139" s="14">
        <v>40.049999999999997</v>
      </c>
    </row>
    <row r="140" spans="1:13" ht="15.75" customHeight="1" x14ac:dyDescent="0.2">
      <c r="A140" s="14" t="s">
        <v>630</v>
      </c>
      <c r="B140" s="14">
        <v>139</v>
      </c>
      <c r="C140" s="14" t="s">
        <v>631</v>
      </c>
      <c r="D140" s="14" t="s">
        <v>631</v>
      </c>
      <c r="E140" s="14" t="s">
        <v>631</v>
      </c>
      <c r="F140" s="14">
        <v>44.77</v>
      </c>
      <c r="G140" s="14">
        <v>-2</v>
      </c>
      <c r="H140" s="14">
        <v>137</v>
      </c>
      <c r="I140" s="14">
        <v>40.61</v>
      </c>
      <c r="J140" s="14" t="s">
        <v>61</v>
      </c>
      <c r="K140" s="14">
        <f t="shared" si="0"/>
        <v>4.1600000000000037</v>
      </c>
      <c r="L140" s="14">
        <v>32.19</v>
      </c>
      <c r="M140" s="14">
        <v>44.77</v>
      </c>
    </row>
    <row r="141" spans="1:13" ht="15.75" customHeight="1" x14ac:dyDescent="0.2">
      <c r="A141" s="14" t="s">
        <v>632</v>
      </c>
      <c r="B141" s="14">
        <v>140</v>
      </c>
      <c r="C141" s="14" t="s">
        <v>633</v>
      </c>
      <c r="D141" s="14" t="s">
        <v>635</v>
      </c>
      <c r="E141" s="14" t="s">
        <v>637</v>
      </c>
      <c r="F141" s="14">
        <v>44.87</v>
      </c>
      <c r="G141" s="14">
        <v>-15</v>
      </c>
      <c r="H141" s="14">
        <v>125</v>
      </c>
      <c r="I141" s="14">
        <v>38.04</v>
      </c>
      <c r="J141" s="14" t="s">
        <v>137</v>
      </c>
      <c r="K141" s="14">
        <f t="shared" si="0"/>
        <v>6.8299999999999983</v>
      </c>
      <c r="L141" s="14">
        <v>52.42</v>
      </c>
      <c r="M141" s="14">
        <v>40.32</v>
      </c>
    </row>
    <row r="142" spans="1:13" ht="15.75" customHeight="1" x14ac:dyDescent="0.2">
      <c r="A142" s="14" t="s">
        <v>574</v>
      </c>
      <c r="B142" s="14">
        <v>141</v>
      </c>
      <c r="C142" s="14" t="s">
        <v>575</v>
      </c>
      <c r="D142" s="14" t="s">
        <v>575</v>
      </c>
      <c r="E142" s="14" t="s">
        <v>575</v>
      </c>
      <c r="F142" s="14">
        <v>44.96</v>
      </c>
      <c r="G142" s="14">
        <v>24</v>
      </c>
      <c r="H142" s="14">
        <v>165</v>
      </c>
      <c r="I142" s="14">
        <v>60.28</v>
      </c>
      <c r="J142" s="14" t="s">
        <v>55</v>
      </c>
      <c r="K142" s="14">
        <f t="shared" si="0"/>
        <v>-15.32</v>
      </c>
      <c r="L142" s="14">
        <v>47.45</v>
      </c>
      <c r="M142" s="14">
        <v>44.34</v>
      </c>
    </row>
    <row r="143" spans="1:13" ht="15.75" customHeight="1" x14ac:dyDescent="0.2">
      <c r="A143" s="14" t="s">
        <v>660</v>
      </c>
      <c r="B143" s="14">
        <v>142</v>
      </c>
      <c r="C143" s="14" t="s">
        <v>998</v>
      </c>
      <c r="D143" s="14" t="s">
        <v>663</v>
      </c>
      <c r="E143" s="14" t="s">
        <v>665</v>
      </c>
      <c r="F143" s="14">
        <v>45.13</v>
      </c>
      <c r="G143" s="14">
        <v>0</v>
      </c>
      <c r="H143" s="14">
        <v>142</v>
      </c>
      <c r="I143" s="14">
        <v>41.83</v>
      </c>
      <c r="J143" s="14" t="s">
        <v>137</v>
      </c>
      <c r="K143" s="14">
        <f t="shared" si="0"/>
        <v>3.3000000000000043</v>
      </c>
      <c r="L143" s="14">
        <v>60.26</v>
      </c>
      <c r="M143" s="14">
        <v>41.35</v>
      </c>
    </row>
    <row r="144" spans="1:13" ht="15.75" customHeight="1" x14ac:dyDescent="0.2">
      <c r="A144" s="14" t="s">
        <v>602</v>
      </c>
      <c r="B144" s="14">
        <v>143</v>
      </c>
      <c r="C144" s="14" t="s">
        <v>603</v>
      </c>
      <c r="D144" s="14" t="s">
        <v>604</v>
      </c>
      <c r="E144" s="14" t="s">
        <v>605</v>
      </c>
      <c r="F144" s="14">
        <v>45.48</v>
      </c>
      <c r="G144" s="14">
        <v>1</v>
      </c>
      <c r="H144" s="14">
        <v>144</v>
      </c>
      <c r="I144" s="14">
        <v>42.08</v>
      </c>
      <c r="J144" s="14" t="s">
        <v>55</v>
      </c>
      <c r="K144" s="14">
        <f t="shared" si="0"/>
        <v>3.3999999999999986</v>
      </c>
      <c r="L144" s="14">
        <v>50.5</v>
      </c>
      <c r="M144" s="14">
        <v>44.23</v>
      </c>
    </row>
    <row r="145" spans="1:13" ht="15.75" customHeight="1" x14ac:dyDescent="0.2">
      <c r="A145" s="14" t="s">
        <v>642</v>
      </c>
      <c r="B145" s="14">
        <v>144</v>
      </c>
      <c r="C145" s="14" t="s">
        <v>643</v>
      </c>
      <c r="D145" s="14" t="s">
        <v>643</v>
      </c>
      <c r="E145" s="14" t="s">
        <v>644</v>
      </c>
      <c r="F145" s="14">
        <v>45.94</v>
      </c>
      <c r="G145" s="14">
        <v>2</v>
      </c>
      <c r="H145" s="14">
        <v>146</v>
      </c>
      <c r="I145" s="14">
        <v>42.95</v>
      </c>
      <c r="J145" s="14" t="s">
        <v>55</v>
      </c>
      <c r="K145" s="14">
        <f t="shared" si="0"/>
        <v>2.9899999999999949</v>
      </c>
      <c r="L145" s="14">
        <v>57.84</v>
      </c>
      <c r="M145" s="14">
        <v>42.96</v>
      </c>
    </row>
    <row r="146" spans="1:13" ht="15.75" customHeight="1" x14ac:dyDescent="0.2">
      <c r="A146" s="14" t="s">
        <v>541</v>
      </c>
      <c r="B146" s="14">
        <v>145</v>
      </c>
      <c r="C146" s="14" t="s">
        <v>542</v>
      </c>
      <c r="D146" s="14" t="s">
        <v>543</v>
      </c>
      <c r="E146" s="14" t="s">
        <v>543</v>
      </c>
      <c r="F146" s="14">
        <v>46.53</v>
      </c>
      <c r="G146" s="14">
        <v>6</v>
      </c>
      <c r="H146" s="14">
        <v>151</v>
      </c>
      <c r="I146" s="14">
        <v>44.5</v>
      </c>
      <c r="J146" s="14" t="s">
        <v>137</v>
      </c>
      <c r="K146" s="14">
        <f t="shared" si="0"/>
        <v>2.0300000000000011</v>
      </c>
      <c r="L146" s="14">
        <v>46.96</v>
      </c>
      <c r="M146" s="14">
        <v>46.43</v>
      </c>
    </row>
    <row r="147" spans="1:13" ht="15.75" customHeight="1" x14ac:dyDescent="0.2">
      <c r="A147" s="14" t="s">
        <v>638</v>
      </c>
      <c r="B147" s="14">
        <v>146</v>
      </c>
      <c r="C147" s="14" t="s">
        <v>639</v>
      </c>
      <c r="D147" s="14" t="s">
        <v>640</v>
      </c>
      <c r="E147" s="14" t="s">
        <v>641</v>
      </c>
      <c r="F147" s="14">
        <v>46.57</v>
      </c>
      <c r="G147" s="14">
        <v>1</v>
      </c>
      <c r="H147" s="14">
        <v>147</v>
      </c>
      <c r="I147" s="14">
        <v>43.29</v>
      </c>
      <c r="J147" s="14" t="s">
        <v>55</v>
      </c>
      <c r="K147" s="14">
        <f t="shared" si="0"/>
        <v>3.2800000000000011</v>
      </c>
      <c r="L147" s="14">
        <v>19.46</v>
      </c>
      <c r="M147" s="14">
        <v>46.57</v>
      </c>
    </row>
    <row r="148" spans="1:13" ht="15.75" customHeight="1" x14ac:dyDescent="0.2">
      <c r="A148" s="14" t="s">
        <v>611</v>
      </c>
      <c r="B148" s="14">
        <v>147</v>
      </c>
      <c r="C148" s="14" t="s">
        <v>612</v>
      </c>
      <c r="D148" s="14" t="s">
        <v>612</v>
      </c>
      <c r="E148" s="14" t="s">
        <v>613</v>
      </c>
      <c r="F148" s="14">
        <v>48.52</v>
      </c>
      <c r="G148" s="14">
        <v>12</v>
      </c>
      <c r="H148" s="14">
        <v>159</v>
      </c>
      <c r="I148" s="14">
        <v>50.46</v>
      </c>
      <c r="J148" s="14" t="s">
        <v>55</v>
      </c>
      <c r="K148" s="14">
        <f t="shared" si="0"/>
        <v>-1.9399999999999977</v>
      </c>
      <c r="L148" s="14">
        <v>54.97</v>
      </c>
      <c r="M148" s="14">
        <v>46.91</v>
      </c>
    </row>
    <row r="149" spans="1:13" ht="15.75" customHeight="1" x14ac:dyDescent="0.2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4">
        <v>49.03</v>
      </c>
      <c r="G149" s="14">
        <v>4</v>
      </c>
      <c r="H149" s="14">
        <v>152</v>
      </c>
      <c r="I149" s="14">
        <v>44.97</v>
      </c>
      <c r="J149" s="14" t="s">
        <v>293</v>
      </c>
      <c r="K149" s="14">
        <f t="shared" si="0"/>
        <v>4.0600000000000023</v>
      </c>
      <c r="L149" s="14">
        <v>51.06</v>
      </c>
      <c r="M149" s="14">
        <v>48.53</v>
      </c>
    </row>
    <row r="150" spans="1:13" ht="15.75" customHeight="1" x14ac:dyDescent="0.2">
      <c r="A150" s="14" t="s">
        <v>646</v>
      </c>
      <c r="B150" s="14">
        <v>149</v>
      </c>
      <c r="C150" s="14" t="s">
        <v>647</v>
      </c>
      <c r="D150" s="14" t="s">
        <v>648</v>
      </c>
      <c r="E150" s="14" t="s">
        <v>649</v>
      </c>
      <c r="F150" s="14">
        <v>49.33</v>
      </c>
      <c r="G150" s="14">
        <v>-1</v>
      </c>
      <c r="H150" s="14">
        <v>148</v>
      </c>
      <c r="I150" s="14">
        <v>43.69</v>
      </c>
      <c r="J150" s="14" t="s">
        <v>61</v>
      </c>
      <c r="K150" s="14">
        <f t="shared" si="0"/>
        <v>5.6400000000000006</v>
      </c>
      <c r="L150" s="14">
        <v>66.459999999999994</v>
      </c>
      <c r="M150" s="14">
        <v>44.52</v>
      </c>
    </row>
    <row r="151" spans="1:13" ht="15.75" customHeight="1" x14ac:dyDescent="0.2">
      <c r="A151" s="14" t="s">
        <v>654</v>
      </c>
      <c r="B151" s="14">
        <v>150</v>
      </c>
      <c r="C151" s="14" t="s">
        <v>655</v>
      </c>
      <c r="D151" s="14" t="s">
        <v>656</v>
      </c>
      <c r="E151" s="14" t="s">
        <v>658</v>
      </c>
      <c r="F151" s="14">
        <v>50.34</v>
      </c>
      <c r="G151" s="14">
        <v>-34</v>
      </c>
      <c r="H151" s="14">
        <v>116</v>
      </c>
      <c r="I151" s="14">
        <v>36.19</v>
      </c>
      <c r="J151" s="14" t="s">
        <v>293</v>
      </c>
      <c r="K151" s="14">
        <f t="shared" si="0"/>
        <v>14.150000000000006</v>
      </c>
      <c r="L151" s="14">
        <v>13.86</v>
      </c>
      <c r="M151" s="14">
        <v>50.34</v>
      </c>
    </row>
    <row r="152" spans="1:13" ht="15.75" customHeight="1" x14ac:dyDescent="0.2">
      <c r="A152" s="14" t="s">
        <v>693</v>
      </c>
      <c r="B152" s="14">
        <v>151</v>
      </c>
      <c r="C152" s="14" t="s">
        <v>694</v>
      </c>
      <c r="D152" s="14" t="s">
        <v>695</v>
      </c>
      <c r="E152" s="14" t="s">
        <v>696</v>
      </c>
      <c r="F152" s="14">
        <v>50.76</v>
      </c>
      <c r="G152" s="14">
        <v>-2</v>
      </c>
      <c r="H152" s="14">
        <v>149</v>
      </c>
      <c r="I152" s="14">
        <v>44.16</v>
      </c>
      <c r="J152" s="14" t="s">
        <v>293</v>
      </c>
      <c r="K152" s="14">
        <f t="shared" si="0"/>
        <v>6.6000000000000014</v>
      </c>
      <c r="L152" s="14">
        <v>61.92</v>
      </c>
      <c r="M152" s="14">
        <v>47.97</v>
      </c>
    </row>
    <row r="153" spans="1:13" ht="15.75" customHeight="1" x14ac:dyDescent="0.2">
      <c r="A153" s="14" t="s">
        <v>679</v>
      </c>
      <c r="B153" s="14">
        <v>152</v>
      </c>
      <c r="C153" s="14" t="s">
        <v>680</v>
      </c>
      <c r="D153" s="14" t="s">
        <v>681</v>
      </c>
      <c r="E153" s="14" t="s">
        <v>680</v>
      </c>
      <c r="F153" s="14">
        <v>50.97</v>
      </c>
      <c r="G153" s="14">
        <v>-2</v>
      </c>
      <c r="H153" s="14">
        <v>150</v>
      </c>
      <c r="I153" s="14">
        <v>44.31</v>
      </c>
      <c r="J153" s="14" t="s">
        <v>137</v>
      </c>
      <c r="K153" s="14">
        <f t="shared" si="0"/>
        <v>6.6599999999999966</v>
      </c>
      <c r="L153" s="14">
        <v>13.86</v>
      </c>
      <c r="M153" s="14">
        <v>50.97</v>
      </c>
    </row>
    <row r="154" spans="1:13" ht="15.75" customHeight="1" x14ac:dyDescent="0.2">
      <c r="A154" s="14" t="s">
        <v>670</v>
      </c>
      <c r="B154" s="14">
        <v>153</v>
      </c>
      <c r="C154" s="14" t="s">
        <v>671</v>
      </c>
      <c r="D154" s="14" t="s">
        <v>671</v>
      </c>
      <c r="E154" s="14" t="s">
        <v>672</v>
      </c>
      <c r="F154" s="14">
        <v>52.37</v>
      </c>
      <c r="G154" s="14">
        <v>2</v>
      </c>
      <c r="H154" s="14">
        <v>155</v>
      </c>
      <c r="I154" s="14">
        <v>47.28</v>
      </c>
      <c r="J154" s="14" t="s">
        <v>137</v>
      </c>
      <c r="K154" s="14">
        <f t="shared" si="0"/>
        <v>5.0899999999999963</v>
      </c>
      <c r="L154" s="14">
        <v>0</v>
      </c>
      <c r="M154" s="14">
        <v>52.37</v>
      </c>
    </row>
    <row r="155" spans="1:13" ht="15.75" customHeight="1" x14ac:dyDescent="0.2">
      <c r="A155" s="14" t="s">
        <v>666</v>
      </c>
      <c r="B155" s="14">
        <v>154</v>
      </c>
      <c r="C155" s="14" t="s">
        <v>922</v>
      </c>
      <c r="D155" s="14" t="s">
        <v>668</v>
      </c>
      <c r="E155" s="14" t="s">
        <v>669</v>
      </c>
      <c r="F155" s="14">
        <v>52.96</v>
      </c>
      <c r="G155" s="14">
        <v>-1</v>
      </c>
      <c r="H155" s="14">
        <v>153</v>
      </c>
      <c r="I155" s="14">
        <v>45.87</v>
      </c>
      <c r="J155" s="14" t="s">
        <v>55</v>
      </c>
      <c r="K155" s="14">
        <f t="shared" si="0"/>
        <v>7.0900000000000034</v>
      </c>
      <c r="L155" s="14">
        <v>0</v>
      </c>
      <c r="M155" s="14">
        <v>52.96</v>
      </c>
    </row>
    <row r="156" spans="1:13" ht="15.75" customHeight="1" x14ac:dyDescent="0.2">
      <c r="A156" s="14" t="s">
        <v>673</v>
      </c>
      <c r="B156" s="14">
        <v>155</v>
      </c>
      <c r="C156" s="14" t="s">
        <v>675</v>
      </c>
      <c r="D156" s="14" t="s">
        <v>677</v>
      </c>
      <c r="E156" s="14" t="s">
        <v>678</v>
      </c>
      <c r="F156" s="14">
        <v>53.85</v>
      </c>
      <c r="G156" s="14">
        <v>-34</v>
      </c>
      <c r="H156" s="14">
        <v>121</v>
      </c>
      <c r="I156" s="14">
        <v>36.76</v>
      </c>
      <c r="J156" s="14" t="s">
        <v>55</v>
      </c>
      <c r="K156" s="14">
        <f t="shared" si="0"/>
        <v>17.090000000000003</v>
      </c>
      <c r="L156" s="14">
        <v>0</v>
      </c>
      <c r="M156" s="14">
        <v>53.85</v>
      </c>
    </row>
    <row r="157" spans="1:13" ht="15.75" customHeight="1" x14ac:dyDescent="0.2">
      <c r="A157" s="14" t="s">
        <v>704</v>
      </c>
      <c r="B157" s="14">
        <v>156</v>
      </c>
      <c r="C157" s="14" t="s">
        <v>705</v>
      </c>
      <c r="D157" s="14" t="s">
        <v>705</v>
      </c>
      <c r="E157" s="14" t="s">
        <v>705</v>
      </c>
      <c r="F157" s="14">
        <v>54.1</v>
      </c>
      <c r="G157" s="14">
        <v>-11</v>
      </c>
      <c r="H157" s="14">
        <v>145</v>
      </c>
      <c r="I157" s="14">
        <v>42.93</v>
      </c>
      <c r="J157" s="14" t="s">
        <v>137</v>
      </c>
      <c r="K157" s="14">
        <f t="shared" si="0"/>
        <v>11.170000000000002</v>
      </c>
      <c r="L157" s="14">
        <v>57.59</v>
      </c>
      <c r="M157" s="14">
        <v>53.23</v>
      </c>
    </row>
    <row r="158" spans="1:13" ht="15.75" customHeight="1" x14ac:dyDescent="0.2">
      <c r="A158" s="14" t="s">
        <v>684</v>
      </c>
      <c r="B158" s="14">
        <v>157</v>
      </c>
      <c r="C158" s="14" t="s">
        <v>685</v>
      </c>
      <c r="D158" s="14" t="s">
        <v>686</v>
      </c>
      <c r="E158" s="14" t="s">
        <v>687</v>
      </c>
      <c r="F158" s="14">
        <v>54.32</v>
      </c>
      <c r="G158" s="14">
        <v>0</v>
      </c>
      <c r="H158" s="14">
        <v>157</v>
      </c>
      <c r="I158" s="14">
        <v>47.98</v>
      </c>
      <c r="J158" s="14" t="s">
        <v>293</v>
      </c>
      <c r="K158" s="14">
        <f t="shared" si="0"/>
        <v>6.3400000000000034</v>
      </c>
      <c r="L158" s="14">
        <v>28.9</v>
      </c>
      <c r="M158" s="14">
        <v>54.32</v>
      </c>
    </row>
    <row r="159" spans="1:13" ht="15.75" customHeight="1" x14ac:dyDescent="0.2">
      <c r="A159" s="14" t="s">
        <v>706</v>
      </c>
      <c r="B159" s="14">
        <v>158</v>
      </c>
      <c r="C159" s="14" t="s">
        <v>707</v>
      </c>
      <c r="D159" s="14" t="s">
        <v>708</v>
      </c>
      <c r="E159" s="14" t="s">
        <v>707</v>
      </c>
      <c r="F159" s="14">
        <v>54.35</v>
      </c>
      <c r="G159" s="14">
        <v>-2</v>
      </c>
      <c r="H159" s="14">
        <v>156</v>
      </c>
      <c r="I159" s="14">
        <v>47.76</v>
      </c>
      <c r="J159" s="14" t="s">
        <v>398</v>
      </c>
      <c r="K159" s="14">
        <f t="shared" si="0"/>
        <v>6.5900000000000034</v>
      </c>
      <c r="L159" s="14">
        <v>73.94</v>
      </c>
      <c r="M159" s="14">
        <v>49.45</v>
      </c>
    </row>
    <row r="160" spans="1:13" ht="15.75" customHeight="1" x14ac:dyDescent="0.2">
      <c r="A160" s="14" t="s">
        <v>710</v>
      </c>
      <c r="B160" s="14">
        <v>159</v>
      </c>
      <c r="C160" s="14" t="s">
        <v>1000</v>
      </c>
      <c r="D160" s="14" t="s">
        <v>712</v>
      </c>
      <c r="E160" s="14" t="s">
        <v>713</v>
      </c>
      <c r="F160" s="14">
        <v>54.45</v>
      </c>
      <c r="G160" s="14">
        <v>-1</v>
      </c>
      <c r="H160" s="14">
        <v>158</v>
      </c>
      <c r="I160" s="14">
        <v>50.17</v>
      </c>
      <c r="J160" s="14" t="s">
        <v>398</v>
      </c>
      <c r="K160" s="14">
        <f t="shared" si="0"/>
        <v>4.2800000000000011</v>
      </c>
      <c r="L160" s="14">
        <v>63.06</v>
      </c>
      <c r="M160" s="14">
        <v>52.29</v>
      </c>
    </row>
    <row r="161" spans="1:13" ht="15.75" customHeight="1" x14ac:dyDescent="0.2">
      <c r="A161" s="14" t="s">
        <v>699</v>
      </c>
      <c r="B161" s="14">
        <v>160</v>
      </c>
      <c r="C161" s="14" t="s">
        <v>700</v>
      </c>
      <c r="D161" s="14" t="s">
        <v>700</v>
      </c>
      <c r="E161" s="14" t="s">
        <v>701</v>
      </c>
      <c r="F161" s="14">
        <v>54.55</v>
      </c>
      <c r="G161" s="14">
        <v>0</v>
      </c>
      <c r="H161" s="14">
        <v>160</v>
      </c>
      <c r="I161" s="14">
        <v>53.46</v>
      </c>
      <c r="J161" s="14" t="s">
        <v>293</v>
      </c>
      <c r="K161" s="14">
        <f t="shared" si="0"/>
        <v>1.0899999999999963</v>
      </c>
      <c r="L161" s="14">
        <v>37.840000000000003</v>
      </c>
      <c r="M161" s="14">
        <v>54.55</v>
      </c>
    </row>
    <row r="162" spans="1:13" ht="15.75" customHeight="1" x14ac:dyDescent="0.2">
      <c r="A162" s="14" t="s">
        <v>688</v>
      </c>
      <c r="B162" s="14">
        <v>161</v>
      </c>
      <c r="C162" s="14" t="s">
        <v>689</v>
      </c>
      <c r="D162" s="14" t="s">
        <v>689</v>
      </c>
      <c r="E162" s="14" t="s">
        <v>690</v>
      </c>
      <c r="F162" s="14">
        <v>54.61</v>
      </c>
      <c r="G162" s="14">
        <v>0</v>
      </c>
      <c r="H162" s="14">
        <v>161</v>
      </c>
      <c r="I162" s="14">
        <v>56.57</v>
      </c>
      <c r="J162" s="14" t="s">
        <v>137</v>
      </c>
      <c r="K162" s="14">
        <f t="shared" si="0"/>
        <v>-1.9600000000000009</v>
      </c>
      <c r="L162" s="14">
        <v>0</v>
      </c>
      <c r="M162" s="14">
        <v>54.61</v>
      </c>
    </row>
    <row r="163" spans="1:13" ht="15.75" customHeight="1" x14ac:dyDescent="0.2">
      <c r="A163" s="14" t="s">
        <v>740</v>
      </c>
      <c r="B163" s="14">
        <v>162</v>
      </c>
      <c r="C163" s="14" t="s">
        <v>741</v>
      </c>
      <c r="D163" s="14" t="s">
        <v>742</v>
      </c>
      <c r="E163" s="14" t="s">
        <v>743</v>
      </c>
      <c r="F163" s="14">
        <v>54.86</v>
      </c>
      <c r="G163" s="14">
        <v>1</v>
      </c>
      <c r="H163" s="14">
        <v>163</v>
      </c>
      <c r="I163" s="14">
        <v>58.69</v>
      </c>
      <c r="J163" s="14" t="s">
        <v>398</v>
      </c>
      <c r="K163" s="14">
        <f t="shared" si="0"/>
        <v>-3.8299999999999983</v>
      </c>
      <c r="L163" s="14">
        <v>59.84</v>
      </c>
      <c r="M163" s="14">
        <v>53.61</v>
      </c>
    </row>
    <row r="164" spans="1:13" ht="15.75" customHeight="1" x14ac:dyDescent="0.2">
      <c r="A164" s="14" t="s">
        <v>722</v>
      </c>
      <c r="B164" s="14">
        <v>163</v>
      </c>
      <c r="C164" s="14" t="s">
        <v>723</v>
      </c>
      <c r="D164" s="14" t="s">
        <v>724</v>
      </c>
      <c r="E164" s="14" t="s">
        <v>725</v>
      </c>
      <c r="F164" s="14">
        <v>57.89</v>
      </c>
      <c r="G164" s="14">
        <v>-1</v>
      </c>
      <c r="H164" s="14">
        <v>162</v>
      </c>
      <c r="I164" s="14">
        <v>58.41</v>
      </c>
      <c r="J164" s="14" t="s">
        <v>293</v>
      </c>
      <c r="K164" s="14">
        <f t="shared" si="0"/>
        <v>-0.51999999999999602</v>
      </c>
      <c r="L164" s="14">
        <v>65.37</v>
      </c>
      <c r="M164" s="14">
        <v>56.02</v>
      </c>
    </row>
    <row r="165" spans="1:13" ht="15.75" customHeight="1" x14ac:dyDescent="0.2">
      <c r="A165" s="14" t="s">
        <v>716</v>
      </c>
      <c r="B165" s="14">
        <v>164</v>
      </c>
      <c r="C165" s="14" t="s">
        <v>717</v>
      </c>
      <c r="D165" s="14" t="s">
        <v>718</v>
      </c>
      <c r="E165" s="14" t="s">
        <v>719</v>
      </c>
      <c r="F165" s="14">
        <v>57.89</v>
      </c>
      <c r="G165" s="14">
        <v>-10</v>
      </c>
      <c r="H165" s="14">
        <v>154</v>
      </c>
      <c r="I165" s="14">
        <v>45.99</v>
      </c>
      <c r="J165" s="14" t="s">
        <v>398</v>
      </c>
      <c r="K165" s="14">
        <f t="shared" si="0"/>
        <v>11.899999999999999</v>
      </c>
      <c r="L165" s="14">
        <v>67.72</v>
      </c>
      <c r="M165" s="14">
        <v>55.44</v>
      </c>
    </row>
    <row r="166" spans="1:13" ht="15.75" customHeight="1" x14ac:dyDescent="0.2">
      <c r="A166" s="14" t="s">
        <v>754</v>
      </c>
      <c r="B166" s="14">
        <v>165</v>
      </c>
      <c r="C166" s="14" t="s">
        <v>756</v>
      </c>
      <c r="D166" s="14" t="s">
        <v>758</v>
      </c>
      <c r="E166" s="14" t="s">
        <v>759</v>
      </c>
      <c r="F166" s="14">
        <v>59.72</v>
      </c>
      <c r="G166" s="14">
        <v>-1</v>
      </c>
      <c r="H166" s="14">
        <v>164</v>
      </c>
      <c r="I166" s="14">
        <v>59.41</v>
      </c>
      <c r="J166" s="14" t="s">
        <v>398</v>
      </c>
      <c r="K166" s="14">
        <f t="shared" si="0"/>
        <v>0.31000000000000227</v>
      </c>
      <c r="L166" s="14">
        <v>57.2</v>
      </c>
      <c r="M166" s="14">
        <v>59.72</v>
      </c>
    </row>
    <row r="167" spans="1:13" ht="15.75" customHeight="1" x14ac:dyDescent="0.2">
      <c r="A167" s="14" t="s">
        <v>733</v>
      </c>
      <c r="B167" s="14">
        <v>166</v>
      </c>
      <c r="C167" s="14" t="s">
        <v>735</v>
      </c>
      <c r="D167" s="14" t="s">
        <v>736</v>
      </c>
      <c r="E167" s="14" t="s">
        <v>737</v>
      </c>
      <c r="F167" s="14">
        <v>61.15</v>
      </c>
      <c r="G167" s="14">
        <v>0</v>
      </c>
      <c r="H167" s="14">
        <v>166</v>
      </c>
      <c r="I167" s="14">
        <v>61.14</v>
      </c>
      <c r="J167" s="14" t="s">
        <v>293</v>
      </c>
      <c r="K167" s="14">
        <f t="shared" si="0"/>
        <v>9.9999999999980105E-3</v>
      </c>
      <c r="L167" s="14">
        <v>67</v>
      </c>
      <c r="M167" s="14">
        <v>59.68</v>
      </c>
    </row>
    <row r="168" spans="1:13" ht="15.75" customHeight="1" x14ac:dyDescent="0.2">
      <c r="A168" s="14" t="s">
        <v>749</v>
      </c>
      <c r="B168" s="14">
        <v>167</v>
      </c>
      <c r="C168" s="14" t="s">
        <v>752</v>
      </c>
      <c r="D168" s="14" t="s">
        <v>753</v>
      </c>
      <c r="E168" s="14" t="s">
        <v>753</v>
      </c>
      <c r="F168" s="14">
        <v>65.349999999999994</v>
      </c>
      <c r="G168" s="14">
        <v>5</v>
      </c>
      <c r="H168" s="14">
        <v>172</v>
      </c>
      <c r="I168" s="14">
        <v>72.31</v>
      </c>
      <c r="J168" s="14" t="s">
        <v>137</v>
      </c>
      <c r="K168" s="14">
        <f t="shared" si="0"/>
        <v>-6.960000000000008</v>
      </c>
      <c r="L168" s="14">
        <v>60.26</v>
      </c>
      <c r="M168" s="14">
        <v>65.349999999999994</v>
      </c>
    </row>
    <row r="169" spans="1:13" ht="15.75" customHeight="1" x14ac:dyDescent="0.2">
      <c r="A169" s="14" t="s">
        <v>767</v>
      </c>
      <c r="B169" s="14">
        <v>168</v>
      </c>
      <c r="C169" s="14" t="s">
        <v>768</v>
      </c>
      <c r="D169" s="14" t="s">
        <v>769</v>
      </c>
      <c r="E169" s="14" t="s">
        <v>770</v>
      </c>
      <c r="F169" s="14">
        <v>66.47</v>
      </c>
      <c r="G169" s="14">
        <v>-1</v>
      </c>
      <c r="H169" s="14">
        <v>167</v>
      </c>
      <c r="I169" s="14">
        <v>66.23</v>
      </c>
      <c r="J169" s="14" t="s">
        <v>137</v>
      </c>
      <c r="K169" s="14">
        <f t="shared" si="0"/>
        <v>0.23999999999999488</v>
      </c>
      <c r="L169" s="14">
        <v>0</v>
      </c>
      <c r="M169" s="14">
        <v>66.47</v>
      </c>
    </row>
    <row r="170" spans="1:13" ht="15.75" customHeight="1" x14ac:dyDescent="0.2">
      <c r="A170" s="14" t="s">
        <v>728</v>
      </c>
      <c r="B170" s="14">
        <v>169</v>
      </c>
      <c r="C170" s="14" t="s">
        <v>729</v>
      </c>
      <c r="D170" s="14" t="s">
        <v>730</v>
      </c>
      <c r="E170" s="14" t="s">
        <v>731</v>
      </c>
      <c r="F170" s="14">
        <v>66.52</v>
      </c>
      <c r="G170" s="14">
        <v>4</v>
      </c>
      <c r="H170" s="14">
        <v>173</v>
      </c>
      <c r="I170" s="14">
        <v>72.319999999999993</v>
      </c>
      <c r="J170" s="14" t="s">
        <v>398</v>
      </c>
      <c r="K170" s="14">
        <f t="shared" si="0"/>
        <v>-5.7999999999999972</v>
      </c>
      <c r="L170" s="14">
        <v>73</v>
      </c>
      <c r="M170" s="14">
        <v>64.91</v>
      </c>
    </row>
    <row r="171" spans="1:13" ht="15.75" customHeight="1" x14ac:dyDescent="0.2">
      <c r="A171" s="14" t="s">
        <v>744</v>
      </c>
      <c r="B171" s="14">
        <v>170</v>
      </c>
      <c r="C171" s="14" t="s">
        <v>747</v>
      </c>
      <c r="D171" s="14" t="s">
        <v>748</v>
      </c>
      <c r="E171" s="14" t="s">
        <v>748</v>
      </c>
      <c r="F171" s="14">
        <v>67.069999999999993</v>
      </c>
      <c r="G171" s="14">
        <v>-2</v>
      </c>
      <c r="H171" s="14">
        <v>168</v>
      </c>
      <c r="I171" s="14">
        <v>66.36</v>
      </c>
      <c r="J171" s="14" t="s">
        <v>398</v>
      </c>
      <c r="K171" s="14">
        <f t="shared" si="0"/>
        <v>0.70999999999999375</v>
      </c>
      <c r="L171" s="14">
        <v>73.88</v>
      </c>
      <c r="M171" s="14">
        <v>65.37</v>
      </c>
    </row>
    <row r="172" spans="1:13" ht="15.75" customHeight="1" x14ac:dyDescent="0.2">
      <c r="A172" s="14" t="s">
        <v>773</v>
      </c>
      <c r="B172" s="14">
        <v>171</v>
      </c>
      <c r="C172" s="14" t="s">
        <v>774</v>
      </c>
      <c r="D172" s="14" t="s">
        <v>774</v>
      </c>
      <c r="E172" s="14" t="s">
        <v>774</v>
      </c>
      <c r="F172" s="14">
        <v>70.23</v>
      </c>
      <c r="G172" s="14">
        <v>-2</v>
      </c>
      <c r="H172" s="14">
        <v>169</v>
      </c>
      <c r="I172" s="14">
        <v>70.209999999999994</v>
      </c>
      <c r="J172" s="14" t="s">
        <v>61</v>
      </c>
      <c r="K172" s="14">
        <f t="shared" si="0"/>
        <v>2.0000000000010232E-2</v>
      </c>
      <c r="L172" s="14">
        <v>47.1</v>
      </c>
      <c r="M172" s="14">
        <v>70.23</v>
      </c>
    </row>
    <row r="173" spans="1:13" ht="15.75" customHeight="1" x14ac:dyDescent="0.2">
      <c r="A173" s="14" t="s">
        <v>775</v>
      </c>
      <c r="B173" s="14">
        <v>172</v>
      </c>
      <c r="C173" s="14" t="s">
        <v>776</v>
      </c>
      <c r="D173" s="14" t="s">
        <v>776</v>
      </c>
      <c r="E173" s="14" t="s">
        <v>777</v>
      </c>
      <c r="F173" s="14">
        <v>70.900000000000006</v>
      </c>
      <c r="G173" s="14">
        <v>-2</v>
      </c>
      <c r="H173" s="14">
        <v>170</v>
      </c>
      <c r="I173" s="14">
        <v>71.040000000000006</v>
      </c>
      <c r="J173" s="14" t="s">
        <v>137</v>
      </c>
      <c r="K173" s="14">
        <f t="shared" si="0"/>
        <v>-0.14000000000000057</v>
      </c>
      <c r="L173" s="14">
        <v>0</v>
      </c>
      <c r="M173" s="14">
        <v>70.900000000000006</v>
      </c>
    </row>
    <row r="174" spans="1:13" ht="15.75" customHeight="1" x14ac:dyDescent="0.2">
      <c r="A174" s="14" t="s">
        <v>762</v>
      </c>
      <c r="B174" s="14">
        <v>173</v>
      </c>
      <c r="C174" s="14" t="s">
        <v>763</v>
      </c>
      <c r="D174" s="14" t="s">
        <v>764</v>
      </c>
      <c r="E174" s="14" t="s">
        <v>763</v>
      </c>
      <c r="F174" s="14">
        <v>71.58</v>
      </c>
      <c r="G174" s="14">
        <v>-2</v>
      </c>
      <c r="H174" s="14">
        <v>171</v>
      </c>
      <c r="I174" s="14">
        <v>71.25</v>
      </c>
      <c r="J174" s="14" t="s">
        <v>55</v>
      </c>
      <c r="K174" s="14">
        <f t="shared" si="0"/>
        <v>0.32999999999999829</v>
      </c>
      <c r="L174" s="14">
        <v>56.42</v>
      </c>
      <c r="M174" s="14">
        <v>71.58</v>
      </c>
    </row>
    <row r="175" spans="1:13" ht="15.75" customHeight="1" x14ac:dyDescent="0.2">
      <c r="A175" s="14" t="s">
        <v>778</v>
      </c>
      <c r="B175" s="14">
        <v>174</v>
      </c>
      <c r="C175" s="14" t="s">
        <v>779</v>
      </c>
      <c r="D175" s="14" t="s">
        <v>780</v>
      </c>
      <c r="E175" s="14" t="s">
        <v>781</v>
      </c>
      <c r="F175" s="14">
        <v>72.53</v>
      </c>
      <c r="G175" s="14">
        <v>0</v>
      </c>
      <c r="H175" s="14">
        <v>174</v>
      </c>
      <c r="I175" s="14">
        <v>72.34</v>
      </c>
      <c r="J175" s="14" t="s">
        <v>137</v>
      </c>
      <c r="K175" s="14">
        <f t="shared" si="0"/>
        <v>0.18999999999999773</v>
      </c>
      <c r="L175" s="14">
        <v>24.85</v>
      </c>
      <c r="M175" s="14">
        <v>72.53</v>
      </c>
    </row>
    <row r="176" spans="1:13" ht="15.75" customHeight="1" x14ac:dyDescent="0.2">
      <c r="A176" s="14" t="s">
        <v>782</v>
      </c>
      <c r="B176" s="14">
        <v>175</v>
      </c>
      <c r="C176" s="14" t="s">
        <v>786</v>
      </c>
      <c r="D176" s="14" t="s">
        <v>786</v>
      </c>
      <c r="E176" s="14" t="s">
        <v>786</v>
      </c>
      <c r="F176" s="14">
        <v>74.27</v>
      </c>
      <c r="G176" s="14">
        <v>0</v>
      </c>
      <c r="H176" s="14">
        <v>175</v>
      </c>
      <c r="I176" s="14">
        <v>72.63</v>
      </c>
      <c r="J176" s="14" t="s">
        <v>55</v>
      </c>
      <c r="K176" s="14">
        <f t="shared" si="0"/>
        <v>1.6400000000000006</v>
      </c>
      <c r="L176" s="14">
        <v>66.81</v>
      </c>
      <c r="M176" s="14">
        <v>74.27</v>
      </c>
    </row>
    <row r="177" spans="1:13" ht="15.75" customHeight="1" x14ac:dyDescent="0.2">
      <c r="A177" s="14" t="s">
        <v>787</v>
      </c>
      <c r="B177" s="14">
        <v>176</v>
      </c>
      <c r="C177" s="14" t="s">
        <v>788</v>
      </c>
      <c r="D177" s="14" t="s">
        <v>789</v>
      </c>
      <c r="E177" s="14" t="s">
        <v>789</v>
      </c>
      <c r="F177" s="14">
        <v>80.959999999999994</v>
      </c>
      <c r="G177" s="14">
        <v>0</v>
      </c>
      <c r="H177" s="14">
        <v>176</v>
      </c>
      <c r="I177" s="14">
        <v>73.55</v>
      </c>
      <c r="J177" s="14" t="s">
        <v>55</v>
      </c>
      <c r="K177" s="14">
        <f t="shared" si="0"/>
        <v>7.4099999999999966</v>
      </c>
      <c r="L177" s="14">
        <v>90.44</v>
      </c>
      <c r="M177" s="14">
        <v>78.59</v>
      </c>
    </row>
    <row r="178" spans="1:13" ht="15.75" customHeight="1" x14ac:dyDescent="0.2">
      <c r="A178" s="14" t="s">
        <v>790</v>
      </c>
      <c r="B178" s="14">
        <v>177</v>
      </c>
      <c r="C178" s="14" t="s">
        <v>791</v>
      </c>
      <c r="D178" s="14" t="s">
        <v>792</v>
      </c>
      <c r="E178" s="14" t="s">
        <v>793</v>
      </c>
      <c r="F178" s="14">
        <v>81.349999999999994</v>
      </c>
      <c r="G178" s="14">
        <v>0</v>
      </c>
      <c r="H178" s="14">
        <v>177</v>
      </c>
      <c r="I178" s="14">
        <v>77.290000000000006</v>
      </c>
      <c r="J178" s="14" t="s">
        <v>398</v>
      </c>
      <c r="K178" s="14">
        <f t="shared" si="0"/>
        <v>4.0599999999999881</v>
      </c>
      <c r="L178" s="14">
        <v>84.36</v>
      </c>
      <c r="M178" s="14">
        <v>80.599999999999994</v>
      </c>
    </row>
    <row r="179" spans="1:13" ht="15.75" customHeight="1" x14ac:dyDescent="0.2">
      <c r="A179" s="14" t="s">
        <v>794</v>
      </c>
      <c r="B179" s="14">
        <v>178</v>
      </c>
      <c r="C179" s="14" t="s">
        <v>795</v>
      </c>
      <c r="D179" s="14" t="s">
        <v>796</v>
      </c>
      <c r="E179" s="14" t="s">
        <v>797</v>
      </c>
      <c r="F179" s="14">
        <v>83.44</v>
      </c>
      <c r="G179" s="14">
        <v>0</v>
      </c>
      <c r="H179" s="14">
        <v>178</v>
      </c>
      <c r="I179" s="14">
        <v>80.83</v>
      </c>
      <c r="J179" s="14" t="s">
        <v>293</v>
      </c>
      <c r="K179" s="14">
        <f t="shared" si="0"/>
        <v>2.6099999999999994</v>
      </c>
      <c r="L179" s="14">
        <v>29.44</v>
      </c>
      <c r="M179" s="14">
        <v>83.44</v>
      </c>
    </row>
    <row r="180" spans="1:13" ht="15.75" customHeight="1" x14ac:dyDescent="0.2">
      <c r="A180" s="14" t="s">
        <v>805</v>
      </c>
      <c r="B180" s="14">
        <v>179</v>
      </c>
      <c r="C180" s="14" t="s">
        <v>806</v>
      </c>
      <c r="D180" s="14" t="s">
        <v>807</v>
      </c>
      <c r="E180" s="14" t="s">
        <v>808</v>
      </c>
      <c r="F180" s="14">
        <v>83.76</v>
      </c>
      <c r="G180" s="14">
        <v>0</v>
      </c>
      <c r="H180" s="14">
        <v>179</v>
      </c>
      <c r="I180" s="14">
        <v>83.25</v>
      </c>
      <c r="J180" s="14" t="s">
        <v>55</v>
      </c>
      <c r="K180" s="14">
        <f t="shared" si="0"/>
        <v>0.51000000000000512</v>
      </c>
      <c r="L180" s="14">
        <v>55.95</v>
      </c>
      <c r="M180" s="14">
        <v>83.76</v>
      </c>
    </row>
    <row r="181" spans="1:13" ht="15.75" customHeight="1" x14ac:dyDescent="0.2">
      <c r="A181" s="14" t="s">
        <v>800</v>
      </c>
      <c r="B181" s="14">
        <v>180</v>
      </c>
      <c r="C181" s="14" t="s">
        <v>1001</v>
      </c>
      <c r="D181" s="14" t="s">
        <v>802</v>
      </c>
      <c r="E181" s="14" t="s">
        <v>802</v>
      </c>
      <c r="F181" s="14">
        <v>83.92</v>
      </c>
      <c r="G181" s="14">
        <v>0</v>
      </c>
      <c r="H181" s="14">
        <v>180</v>
      </c>
      <c r="I181" s="14">
        <v>84.86</v>
      </c>
      <c r="J181" s="14" t="s">
        <v>137</v>
      </c>
      <c r="K181" s="14">
        <f t="shared" si="0"/>
        <v>-0.93999999999999773</v>
      </c>
      <c r="L181" s="14">
        <v>74.239999999999995</v>
      </c>
      <c r="M181" s="14">
        <v>83.92</v>
      </c>
    </row>
    <row r="182" spans="1:13" ht="15.75" customHeight="1" x14ac:dyDescent="0.2"/>
    <row r="183" spans="1:13" ht="15.75" customHeight="1" x14ac:dyDescent="0.2"/>
    <row r="184" spans="1:13" ht="15.75" customHeight="1" x14ac:dyDescent="0.2"/>
    <row r="185" spans="1:13" ht="15.75" customHeight="1" x14ac:dyDescent="0.2"/>
    <row r="186" spans="1:13" ht="15.75" customHeight="1" x14ac:dyDescent="0.2"/>
    <row r="187" spans="1:13" ht="15.75" customHeight="1" x14ac:dyDescent="0.2"/>
    <row r="188" spans="1:13" ht="15.75" customHeight="1" x14ac:dyDescent="0.2"/>
    <row r="189" spans="1:13" ht="15.75" customHeight="1" x14ac:dyDescent="0.2"/>
    <row r="190" spans="1:13" ht="15.75" customHeight="1" x14ac:dyDescent="0.2"/>
    <row r="191" spans="1:13" ht="15.75" customHeight="1" x14ac:dyDescent="0.2"/>
    <row r="192" spans="1:1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M181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>
      <selection activeCell="F5" sqref="F5"/>
    </sheetView>
  </sheetViews>
  <sheetFormatPr baseColWidth="10" defaultColWidth="14.33203125" defaultRowHeight="15" customHeight="1" x14ac:dyDescent="0.2"/>
  <cols>
    <col min="1" max="26" width="10.6640625" customWidth="1"/>
  </cols>
  <sheetData>
    <row r="1" spans="1:13" x14ac:dyDescent="0.2">
      <c r="A1" s="14" t="s">
        <v>0</v>
      </c>
      <c r="B1" s="14" t="s">
        <v>987</v>
      </c>
      <c r="C1" s="14" t="s">
        <v>2</v>
      </c>
      <c r="D1" s="14" t="s">
        <v>3</v>
      </c>
      <c r="E1" s="14" t="s">
        <v>4</v>
      </c>
      <c r="F1" s="14" t="s">
        <v>986</v>
      </c>
      <c r="G1" s="14" t="s">
        <v>8</v>
      </c>
      <c r="H1" s="14" t="s">
        <v>988</v>
      </c>
      <c r="I1" s="14" t="s">
        <v>989</v>
      </c>
      <c r="J1" s="14" t="s">
        <v>11</v>
      </c>
      <c r="K1" s="14" t="s">
        <v>880</v>
      </c>
      <c r="L1" s="14" t="s">
        <v>191</v>
      </c>
      <c r="M1" s="14" t="s">
        <v>883</v>
      </c>
    </row>
    <row r="2" spans="1:13" x14ac:dyDescent="0.2">
      <c r="A2" s="14" t="s">
        <v>19</v>
      </c>
      <c r="B2" s="23">
        <v>1</v>
      </c>
      <c r="C2" s="24" t="s">
        <v>20</v>
      </c>
      <c r="D2" s="14" t="s">
        <v>21</v>
      </c>
      <c r="E2" s="14" t="s">
        <v>22</v>
      </c>
      <c r="F2" s="14">
        <v>7.52</v>
      </c>
      <c r="G2" s="23">
        <v>0</v>
      </c>
      <c r="H2" s="14">
        <v>1</v>
      </c>
      <c r="I2" s="14">
        <v>6.4</v>
      </c>
      <c r="J2" s="14" t="s">
        <v>18</v>
      </c>
      <c r="K2" s="14">
        <f t="shared" ref="K2:K181" si="0">F2-I2</f>
        <v>1.1199999999999992</v>
      </c>
      <c r="L2" s="14">
        <v>0</v>
      </c>
      <c r="M2" s="14">
        <v>7.52</v>
      </c>
    </row>
    <row r="3" spans="1:13" x14ac:dyDescent="0.2">
      <c r="A3" s="14" t="s">
        <v>12</v>
      </c>
      <c r="B3" s="23">
        <v>2</v>
      </c>
      <c r="C3" s="24" t="s">
        <v>13</v>
      </c>
      <c r="D3" s="14" t="s">
        <v>14</v>
      </c>
      <c r="E3" s="14" t="s">
        <v>15</v>
      </c>
      <c r="F3" s="14">
        <v>7.75</v>
      </c>
      <c r="G3" s="23">
        <v>1</v>
      </c>
      <c r="H3" s="14">
        <v>3</v>
      </c>
      <c r="I3" s="14">
        <v>6.52</v>
      </c>
      <c r="J3" s="14" t="s">
        <v>18</v>
      </c>
      <c r="K3" s="14">
        <f t="shared" si="0"/>
        <v>1.2300000000000004</v>
      </c>
      <c r="L3" s="14">
        <v>0</v>
      </c>
      <c r="M3" s="14">
        <v>7.75</v>
      </c>
    </row>
    <row r="4" spans="1:13" x14ac:dyDescent="0.2">
      <c r="A4" s="14" t="s">
        <v>37</v>
      </c>
      <c r="B4" s="23">
        <v>3</v>
      </c>
      <c r="C4" s="24" t="s">
        <v>38</v>
      </c>
      <c r="D4" s="14" t="s">
        <v>39</v>
      </c>
      <c r="E4" s="14" t="s">
        <v>40</v>
      </c>
      <c r="F4" s="14">
        <v>8.24</v>
      </c>
      <c r="G4" s="23">
        <v>4</v>
      </c>
      <c r="H4" s="14">
        <v>7</v>
      </c>
      <c r="I4" s="14">
        <v>7.43</v>
      </c>
      <c r="J4" s="14" t="s">
        <v>18</v>
      </c>
      <c r="K4" s="14">
        <f t="shared" si="0"/>
        <v>0.8100000000000005</v>
      </c>
      <c r="L4" s="14">
        <v>0</v>
      </c>
      <c r="M4" s="14">
        <v>8.24</v>
      </c>
    </row>
    <row r="5" spans="1:13" x14ac:dyDescent="0.2">
      <c r="A5" s="14" t="s">
        <v>31</v>
      </c>
      <c r="B5" s="23">
        <v>4</v>
      </c>
      <c r="C5" s="24" t="s">
        <v>32</v>
      </c>
      <c r="D5" s="14" t="s">
        <v>33</v>
      </c>
      <c r="E5" s="14" t="s">
        <v>34</v>
      </c>
      <c r="F5" s="59">
        <v>9.2200000000000006</v>
      </c>
      <c r="G5" s="23">
        <v>-2</v>
      </c>
      <c r="H5" s="14">
        <v>2</v>
      </c>
      <c r="I5" s="14">
        <v>6.46</v>
      </c>
      <c r="J5" s="14" t="s">
        <v>18</v>
      </c>
      <c r="K5" s="14">
        <f t="shared" si="0"/>
        <v>2.7600000000000007</v>
      </c>
      <c r="L5" s="59">
        <v>16.09</v>
      </c>
      <c r="M5" s="59">
        <v>7.5</v>
      </c>
    </row>
    <row r="6" spans="1:13" x14ac:dyDescent="0.2">
      <c r="A6" s="14" t="s">
        <v>25</v>
      </c>
      <c r="B6" s="23">
        <v>5</v>
      </c>
      <c r="C6" s="24" t="s">
        <v>26</v>
      </c>
      <c r="D6" s="14" t="s">
        <v>27</v>
      </c>
      <c r="E6" s="14" t="s">
        <v>28</v>
      </c>
      <c r="F6" s="14">
        <v>9.4700000000000006</v>
      </c>
      <c r="G6" s="23">
        <v>5</v>
      </c>
      <c r="H6" s="14">
        <v>10</v>
      </c>
      <c r="I6" s="14">
        <v>8.98</v>
      </c>
      <c r="J6" s="14" t="s">
        <v>18</v>
      </c>
      <c r="K6" s="14">
        <f t="shared" si="0"/>
        <v>0.49000000000000021</v>
      </c>
      <c r="L6" s="14">
        <v>0</v>
      </c>
      <c r="M6" s="14">
        <v>9.4700000000000006</v>
      </c>
    </row>
    <row r="7" spans="1:13" x14ac:dyDescent="0.2">
      <c r="A7" s="14" t="s">
        <v>49</v>
      </c>
      <c r="B7" s="23">
        <v>6</v>
      </c>
      <c r="C7" s="24" t="s">
        <v>50</v>
      </c>
      <c r="D7" s="14" t="s">
        <v>51</v>
      </c>
      <c r="E7" s="14" t="s">
        <v>52</v>
      </c>
      <c r="F7" s="59">
        <v>10.06</v>
      </c>
      <c r="G7" s="23">
        <v>3</v>
      </c>
      <c r="H7" s="14">
        <v>9</v>
      </c>
      <c r="I7" s="14">
        <v>8.5500000000000007</v>
      </c>
      <c r="J7" s="14" t="s">
        <v>55</v>
      </c>
      <c r="K7" s="14">
        <f t="shared" si="0"/>
        <v>1.5099999999999998</v>
      </c>
      <c r="L7" s="59">
        <v>16.09</v>
      </c>
      <c r="M7" s="59">
        <v>8.5500000000000007</v>
      </c>
    </row>
    <row r="8" spans="1:13" x14ac:dyDescent="0.2">
      <c r="A8" s="14" t="s">
        <v>99</v>
      </c>
      <c r="B8" s="23">
        <v>7</v>
      </c>
      <c r="C8" s="24" t="s">
        <v>100</v>
      </c>
      <c r="D8" s="14" t="s">
        <v>101</v>
      </c>
      <c r="E8" s="14" t="s">
        <v>101</v>
      </c>
      <c r="F8" s="59">
        <v>10.85</v>
      </c>
      <c r="G8" s="23">
        <v>5</v>
      </c>
      <c r="H8" s="14">
        <v>12</v>
      </c>
      <c r="I8" s="14">
        <v>10.01</v>
      </c>
      <c r="J8" s="14" t="s">
        <v>18</v>
      </c>
      <c r="K8" s="14">
        <f t="shared" si="0"/>
        <v>0.83999999999999986</v>
      </c>
      <c r="L8" s="59">
        <v>13.86</v>
      </c>
      <c r="M8" s="59">
        <v>10.1</v>
      </c>
    </row>
    <row r="9" spans="1:13" x14ac:dyDescent="0.2">
      <c r="A9" s="14" t="s">
        <v>109</v>
      </c>
      <c r="B9" s="23">
        <v>8</v>
      </c>
      <c r="C9" s="24" t="s">
        <v>110</v>
      </c>
      <c r="D9" s="14" t="s">
        <v>110</v>
      </c>
      <c r="E9" s="14" t="s">
        <v>111</v>
      </c>
      <c r="F9" s="14">
        <v>10.99</v>
      </c>
      <c r="G9" s="23">
        <v>10</v>
      </c>
      <c r="H9" s="14">
        <v>18</v>
      </c>
      <c r="I9" s="14">
        <v>10.99</v>
      </c>
      <c r="J9" s="14" t="s">
        <v>61</v>
      </c>
      <c r="K9" s="14">
        <f t="shared" si="0"/>
        <v>0</v>
      </c>
      <c r="L9" s="14">
        <v>0</v>
      </c>
      <c r="M9" s="14">
        <v>10.99</v>
      </c>
    </row>
    <row r="10" spans="1:13" x14ac:dyDescent="0.2">
      <c r="A10" s="14" t="s">
        <v>56</v>
      </c>
      <c r="B10" s="23">
        <v>9</v>
      </c>
      <c r="C10" s="24" t="s">
        <v>57</v>
      </c>
      <c r="D10" s="14" t="s">
        <v>58</v>
      </c>
      <c r="E10" s="14" t="s">
        <v>58</v>
      </c>
      <c r="F10" s="60">
        <v>11.18</v>
      </c>
      <c r="G10" s="23">
        <v>8</v>
      </c>
      <c r="H10" s="14">
        <v>17</v>
      </c>
      <c r="I10" s="14">
        <v>10.9</v>
      </c>
      <c r="J10" s="14" t="s">
        <v>61</v>
      </c>
      <c r="K10" s="14">
        <f t="shared" si="0"/>
        <v>0.27999999999999936</v>
      </c>
      <c r="L10" s="60">
        <v>6.93</v>
      </c>
      <c r="M10" s="60">
        <v>11.18</v>
      </c>
    </row>
    <row r="11" spans="1:13" x14ac:dyDescent="0.2">
      <c r="A11" s="14" t="s">
        <v>72</v>
      </c>
      <c r="B11" s="23">
        <v>10</v>
      </c>
      <c r="C11" s="24" t="s">
        <v>73</v>
      </c>
      <c r="D11" s="14" t="s">
        <v>74</v>
      </c>
      <c r="E11" s="14" t="s">
        <v>74</v>
      </c>
      <c r="F11" s="61">
        <v>11.19</v>
      </c>
      <c r="G11" s="23">
        <v>1</v>
      </c>
      <c r="H11" s="14">
        <v>11</v>
      </c>
      <c r="I11" s="14">
        <v>9.6300000000000008</v>
      </c>
      <c r="J11" s="14" t="s">
        <v>18</v>
      </c>
      <c r="K11" s="14">
        <f t="shared" si="0"/>
        <v>1.5599999999999987</v>
      </c>
      <c r="L11" s="14">
        <v>0</v>
      </c>
      <c r="M11" s="14">
        <v>11.19</v>
      </c>
    </row>
    <row r="12" spans="1:13" x14ac:dyDescent="0.2">
      <c r="A12" s="14" t="s">
        <v>93</v>
      </c>
      <c r="B12" s="23">
        <v>11</v>
      </c>
      <c r="C12" s="24" t="s">
        <v>94</v>
      </c>
      <c r="D12" s="14" t="s">
        <v>95</v>
      </c>
      <c r="E12" s="14" t="s">
        <v>96</v>
      </c>
      <c r="F12" s="14">
        <v>11.2</v>
      </c>
      <c r="G12" s="23">
        <v>5</v>
      </c>
      <c r="H12" s="14">
        <v>16</v>
      </c>
      <c r="I12" s="14">
        <v>10.87</v>
      </c>
      <c r="J12" s="14" t="s">
        <v>18</v>
      </c>
      <c r="K12" s="14">
        <f t="shared" si="0"/>
        <v>0.33000000000000007</v>
      </c>
      <c r="L12" s="14">
        <v>0</v>
      </c>
      <c r="M12" s="14">
        <v>11.2</v>
      </c>
    </row>
    <row r="13" spans="1:13" x14ac:dyDescent="0.2">
      <c r="A13" s="14" t="s">
        <v>81</v>
      </c>
      <c r="B13" s="23">
        <v>12</v>
      </c>
      <c r="C13" s="24" t="s">
        <v>82</v>
      </c>
      <c r="D13" s="14" t="s">
        <v>83</v>
      </c>
      <c r="E13" s="14" t="s">
        <v>84</v>
      </c>
      <c r="F13" s="14">
        <v>11.47</v>
      </c>
      <c r="G13" s="23">
        <v>2</v>
      </c>
      <c r="H13" s="14">
        <v>14</v>
      </c>
      <c r="I13" s="14">
        <v>10.23</v>
      </c>
      <c r="J13" s="14" t="s">
        <v>18</v>
      </c>
      <c r="K13" s="14">
        <f t="shared" si="0"/>
        <v>1.2400000000000002</v>
      </c>
      <c r="L13" s="14">
        <v>16.09</v>
      </c>
      <c r="M13" s="14">
        <v>10.32</v>
      </c>
    </row>
    <row r="14" spans="1:13" x14ac:dyDescent="0.2">
      <c r="A14" s="14" t="s">
        <v>201</v>
      </c>
      <c r="B14" s="23">
        <v>13</v>
      </c>
      <c r="C14" s="24" t="s">
        <v>202</v>
      </c>
      <c r="D14" s="14" t="s">
        <v>203</v>
      </c>
      <c r="E14" s="14" t="s">
        <v>204</v>
      </c>
      <c r="F14" s="14">
        <v>11.62</v>
      </c>
      <c r="G14" s="23">
        <v>0</v>
      </c>
      <c r="H14" s="14">
        <v>13</v>
      </c>
      <c r="I14" s="14">
        <v>10.07</v>
      </c>
      <c r="J14" s="14" t="s">
        <v>18</v>
      </c>
      <c r="K14" s="14">
        <f t="shared" si="0"/>
        <v>1.5499999999999989</v>
      </c>
      <c r="L14" s="14">
        <v>0</v>
      </c>
      <c r="M14" s="14">
        <v>11.62</v>
      </c>
    </row>
    <row r="15" spans="1:13" x14ac:dyDescent="0.2">
      <c r="A15" s="14" t="s">
        <v>193</v>
      </c>
      <c r="B15" s="23">
        <v>14</v>
      </c>
      <c r="C15" s="24" t="s">
        <v>194</v>
      </c>
      <c r="D15" s="14" t="s">
        <v>195</v>
      </c>
      <c r="E15" s="14" t="s">
        <v>196</v>
      </c>
      <c r="F15" s="14">
        <v>11.66</v>
      </c>
      <c r="G15" s="23">
        <v>6</v>
      </c>
      <c r="H15" s="14">
        <v>20</v>
      </c>
      <c r="I15" s="14">
        <v>11.39</v>
      </c>
      <c r="J15" s="14" t="s">
        <v>18</v>
      </c>
      <c r="K15" s="14">
        <f t="shared" si="0"/>
        <v>0.26999999999999957</v>
      </c>
      <c r="L15" s="14">
        <v>0</v>
      </c>
      <c r="M15" s="14">
        <v>11.66</v>
      </c>
    </row>
    <row r="16" spans="1:13" x14ac:dyDescent="0.2">
      <c r="A16" s="14" t="s">
        <v>62</v>
      </c>
      <c r="B16" s="23">
        <v>15</v>
      </c>
      <c r="C16" s="24" t="s">
        <v>63</v>
      </c>
      <c r="D16" s="14" t="s">
        <v>64</v>
      </c>
      <c r="E16" s="14" t="s">
        <v>65</v>
      </c>
      <c r="F16" s="14">
        <v>11.98</v>
      </c>
      <c r="G16" s="23">
        <v>8</v>
      </c>
      <c r="H16" s="14">
        <v>23</v>
      </c>
      <c r="I16" s="14">
        <v>12.8</v>
      </c>
      <c r="J16" s="14" t="s">
        <v>18</v>
      </c>
      <c r="K16" s="14">
        <f t="shared" si="0"/>
        <v>-0.82000000000000028</v>
      </c>
      <c r="L16" s="14">
        <v>0</v>
      </c>
      <c r="M16" s="14">
        <v>11.98</v>
      </c>
    </row>
    <row r="17" spans="1:13" x14ac:dyDescent="0.2">
      <c r="A17" s="14" t="s">
        <v>68</v>
      </c>
      <c r="B17" s="23">
        <v>16</v>
      </c>
      <c r="C17" s="24" t="s">
        <v>69</v>
      </c>
      <c r="D17" s="14" t="s">
        <v>69</v>
      </c>
      <c r="E17" s="14" t="s">
        <v>69</v>
      </c>
      <c r="F17" s="14">
        <v>12.26</v>
      </c>
      <c r="G17" s="23">
        <v>5</v>
      </c>
      <c r="H17" s="14">
        <v>21</v>
      </c>
      <c r="I17" s="14">
        <v>12.23</v>
      </c>
      <c r="J17" s="14" t="s">
        <v>61</v>
      </c>
      <c r="K17" s="14">
        <f t="shared" si="0"/>
        <v>2.9999999999999361E-2</v>
      </c>
      <c r="L17" s="14">
        <v>0</v>
      </c>
      <c r="M17" s="14">
        <v>12.26</v>
      </c>
    </row>
    <row r="18" spans="1:13" x14ac:dyDescent="0.2">
      <c r="A18" s="14" t="s">
        <v>132</v>
      </c>
      <c r="B18" s="23">
        <v>17</v>
      </c>
      <c r="C18" s="24" t="s">
        <v>133</v>
      </c>
      <c r="D18" s="14" t="s">
        <v>134</v>
      </c>
      <c r="E18" s="14" t="s">
        <v>134</v>
      </c>
      <c r="F18" s="14">
        <v>12.5</v>
      </c>
      <c r="G18" s="23">
        <v>5</v>
      </c>
      <c r="H18" s="14">
        <v>22</v>
      </c>
      <c r="I18" s="14">
        <v>12.5</v>
      </c>
      <c r="J18" s="14" t="s">
        <v>137</v>
      </c>
      <c r="K18" s="14">
        <f t="shared" si="0"/>
        <v>0</v>
      </c>
      <c r="L18" s="14">
        <v>0</v>
      </c>
      <c r="M18" s="14">
        <v>12.5</v>
      </c>
    </row>
    <row r="19" spans="1:13" x14ac:dyDescent="0.2">
      <c r="A19" s="14" t="s">
        <v>278</v>
      </c>
      <c r="B19" s="23">
        <v>18</v>
      </c>
      <c r="C19" s="24" t="s">
        <v>279</v>
      </c>
      <c r="D19" s="14" t="s">
        <v>280</v>
      </c>
      <c r="E19" s="14" t="s">
        <v>281</v>
      </c>
      <c r="F19" s="14">
        <v>12.71</v>
      </c>
      <c r="G19" s="23">
        <v>1</v>
      </c>
      <c r="H19" s="14">
        <v>19</v>
      </c>
      <c r="I19" s="14">
        <v>11.03</v>
      </c>
      <c r="J19" s="14" t="s">
        <v>18</v>
      </c>
      <c r="K19" s="14">
        <f t="shared" si="0"/>
        <v>1.6800000000000015</v>
      </c>
      <c r="L19" s="14">
        <v>19.46</v>
      </c>
      <c r="M19" s="14">
        <v>11.03</v>
      </c>
    </row>
    <row r="20" spans="1:13" x14ac:dyDescent="0.2">
      <c r="A20" s="14" t="s">
        <v>104</v>
      </c>
      <c r="B20" s="23">
        <v>19</v>
      </c>
      <c r="C20" s="24" t="s">
        <v>105</v>
      </c>
      <c r="D20" s="14" t="s">
        <v>105</v>
      </c>
      <c r="E20" s="14" t="s">
        <v>106</v>
      </c>
      <c r="F20" s="14">
        <v>13.61</v>
      </c>
      <c r="G20" s="23">
        <v>-15</v>
      </c>
      <c r="H20" s="14">
        <v>4</v>
      </c>
      <c r="I20" s="14">
        <v>6.7</v>
      </c>
      <c r="J20" s="14" t="s">
        <v>18</v>
      </c>
      <c r="K20" s="14">
        <f t="shared" si="0"/>
        <v>6.9099999999999993</v>
      </c>
      <c r="L20" s="14">
        <v>0</v>
      </c>
      <c r="M20" s="14">
        <v>13.61</v>
      </c>
    </row>
    <row r="21" spans="1:13" ht="15.75" customHeight="1" x14ac:dyDescent="0.2">
      <c r="A21" s="14" t="s">
        <v>43</v>
      </c>
      <c r="B21" s="23">
        <v>20</v>
      </c>
      <c r="C21" s="24" t="s">
        <v>44</v>
      </c>
      <c r="D21" s="14" t="s">
        <v>45</v>
      </c>
      <c r="E21" s="14" t="s">
        <v>46</v>
      </c>
      <c r="F21" s="14">
        <v>13.85</v>
      </c>
      <c r="G21" s="23">
        <v>-5</v>
      </c>
      <c r="H21" s="14">
        <v>15</v>
      </c>
      <c r="I21" s="14">
        <v>10.47</v>
      </c>
      <c r="J21" s="14" t="s">
        <v>18</v>
      </c>
      <c r="K21" s="14">
        <f t="shared" si="0"/>
        <v>3.379999999999999</v>
      </c>
      <c r="L21" s="14">
        <v>0</v>
      </c>
      <c r="M21" s="14">
        <v>13.85</v>
      </c>
    </row>
    <row r="22" spans="1:13" ht="15.75" customHeight="1" x14ac:dyDescent="0.2">
      <c r="A22" s="14" t="s">
        <v>87</v>
      </c>
      <c r="B22" s="23">
        <v>21</v>
      </c>
      <c r="C22" s="24" t="s">
        <v>88</v>
      </c>
      <c r="D22" s="14" t="s">
        <v>89</v>
      </c>
      <c r="E22" s="14" t="s">
        <v>90</v>
      </c>
      <c r="F22" s="14">
        <v>13.87</v>
      </c>
      <c r="G22" s="23">
        <v>-13</v>
      </c>
      <c r="H22" s="14">
        <v>8</v>
      </c>
      <c r="I22" s="14">
        <v>8.5</v>
      </c>
      <c r="J22" s="14" t="s">
        <v>18</v>
      </c>
      <c r="K22" s="14">
        <f t="shared" si="0"/>
        <v>5.3699999999999992</v>
      </c>
      <c r="L22" s="14">
        <v>0</v>
      </c>
      <c r="M22" s="14">
        <v>13.87</v>
      </c>
    </row>
    <row r="23" spans="1:13" ht="15.75" customHeight="1" x14ac:dyDescent="0.2">
      <c r="A23" s="14" t="s">
        <v>154</v>
      </c>
      <c r="B23" s="23">
        <v>22</v>
      </c>
      <c r="C23" s="24" t="s">
        <v>155</v>
      </c>
      <c r="D23" s="14" t="s">
        <v>155</v>
      </c>
      <c r="E23" s="14" t="s">
        <v>155</v>
      </c>
      <c r="F23" s="14">
        <v>15.5</v>
      </c>
      <c r="G23" s="23">
        <v>5</v>
      </c>
      <c r="H23" s="14">
        <v>27</v>
      </c>
      <c r="I23" s="14">
        <v>16.29</v>
      </c>
      <c r="J23" s="14" t="s">
        <v>137</v>
      </c>
      <c r="K23" s="14">
        <f t="shared" si="0"/>
        <v>-0.78999999999999915</v>
      </c>
      <c r="L23" s="14">
        <v>17.920000000000002</v>
      </c>
      <c r="M23" s="14">
        <v>14.89</v>
      </c>
    </row>
    <row r="24" spans="1:13" ht="15.75" customHeight="1" x14ac:dyDescent="0.2">
      <c r="A24" s="14" t="s">
        <v>114</v>
      </c>
      <c r="B24" s="23">
        <v>23</v>
      </c>
      <c r="C24" s="24" t="s">
        <v>115</v>
      </c>
      <c r="D24" s="14" t="s">
        <v>115</v>
      </c>
      <c r="E24" s="14" t="s">
        <v>115</v>
      </c>
      <c r="F24" s="14">
        <v>15.94</v>
      </c>
      <c r="G24" s="23">
        <v>3</v>
      </c>
      <c r="H24" s="14">
        <v>26</v>
      </c>
      <c r="I24" s="14">
        <v>16.079999999999998</v>
      </c>
      <c r="J24" s="14" t="s">
        <v>61</v>
      </c>
      <c r="K24" s="14">
        <f t="shared" si="0"/>
        <v>-0.13999999999999879</v>
      </c>
      <c r="L24" s="14">
        <v>0</v>
      </c>
      <c r="M24" s="14">
        <v>15.94</v>
      </c>
    </row>
    <row r="25" spans="1:13" ht="15.75" customHeight="1" x14ac:dyDescent="0.2">
      <c r="A25" s="14" t="s">
        <v>158</v>
      </c>
      <c r="B25" s="23">
        <v>24</v>
      </c>
      <c r="C25" s="24" t="s">
        <v>159</v>
      </c>
      <c r="D25" s="14" t="s">
        <v>160</v>
      </c>
      <c r="E25" s="14" t="s">
        <v>161</v>
      </c>
      <c r="F25" s="14">
        <v>16.52</v>
      </c>
      <c r="G25" s="23">
        <v>1</v>
      </c>
      <c r="H25" s="14">
        <v>25</v>
      </c>
      <c r="I25" s="14">
        <v>14.45</v>
      </c>
      <c r="J25" s="14" t="s">
        <v>18</v>
      </c>
      <c r="K25" s="14">
        <f t="shared" si="0"/>
        <v>2.0700000000000003</v>
      </c>
      <c r="L25" s="14">
        <v>0</v>
      </c>
      <c r="M25" s="14">
        <v>16.52</v>
      </c>
    </row>
    <row r="26" spans="1:13" ht="15.75" customHeight="1" x14ac:dyDescent="0.2">
      <c r="A26" s="14" t="s">
        <v>123</v>
      </c>
      <c r="B26" s="23">
        <v>25</v>
      </c>
      <c r="C26" s="24" t="s">
        <v>124</v>
      </c>
      <c r="D26" s="14" t="s">
        <v>125</v>
      </c>
      <c r="E26" s="14" t="s">
        <v>125</v>
      </c>
      <c r="F26" s="60">
        <v>17.03</v>
      </c>
      <c r="G26" s="23">
        <v>3</v>
      </c>
      <c r="H26" s="14">
        <v>28</v>
      </c>
      <c r="I26" s="14">
        <v>16.91</v>
      </c>
      <c r="J26" s="14" t="s">
        <v>55</v>
      </c>
      <c r="K26" s="14">
        <f t="shared" si="0"/>
        <v>0.12000000000000099</v>
      </c>
      <c r="L26" s="60">
        <v>6.93</v>
      </c>
      <c r="M26" s="60">
        <v>17.03</v>
      </c>
    </row>
    <row r="27" spans="1:13" ht="15.75" customHeight="1" x14ac:dyDescent="0.2">
      <c r="A27" s="14" t="s">
        <v>77</v>
      </c>
      <c r="B27" s="23">
        <v>26</v>
      </c>
      <c r="C27" s="24" t="s">
        <v>78</v>
      </c>
      <c r="D27" s="14" t="s">
        <v>78</v>
      </c>
      <c r="E27" s="14" t="s">
        <v>78</v>
      </c>
      <c r="F27" s="14">
        <v>17.11</v>
      </c>
      <c r="G27" s="23">
        <v>4</v>
      </c>
      <c r="H27" s="14">
        <v>30</v>
      </c>
      <c r="I27" s="14">
        <v>17.73</v>
      </c>
      <c r="J27" s="14" t="s">
        <v>18</v>
      </c>
      <c r="K27" s="14">
        <f t="shared" si="0"/>
        <v>-0.62000000000000099</v>
      </c>
      <c r="L27" s="14">
        <v>0</v>
      </c>
      <c r="M27" s="14">
        <v>17.11</v>
      </c>
    </row>
    <row r="28" spans="1:13" ht="15.75" customHeight="1" x14ac:dyDescent="0.2">
      <c r="A28" s="14" t="s">
        <v>150</v>
      </c>
      <c r="B28" s="23">
        <v>27</v>
      </c>
      <c r="C28" s="24" t="s">
        <v>151</v>
      </c>
      <c r="D28" s="14" t="s">
        <v>151</v>
      </c>
      <c r="E28" s="14" t="s">
        <v>151</v>
      </c>
      <c r="F28" s="14">
        <v>17.670000000000002</v>
      </c>
      <c r="G28" s="23">
        <v>-21</v>
      </c>
      <c r="H28" s="14">
        <v>6</v>
      </c>
      <c r="I28" s="14">
        <v>7.02</v>
      </c>
      <c r="J28" s="14" t="s">
        <v>18</v>
      </c>
      <c r="K28" s="14">
        <f t="shared" si="0"/>
        <v>10.650000000000002</v>
      </c>
      <c r="L28" s="14">
        <v>0</v>
      </c>
      <c r="M28" s="14">
        <v>17.670000000000002</v>
      </c>
    </row>
    <row r="29" spans="1:13" ht="15.75" customHeight="1" x14ac:dyDescent="0.2">
      <c r="A29" s="14" t="s">
        <v>138</v>
      </c>
      <c r="B29" s="23">
        <v>28</v>
      </c>
      <c r="C29" s="24" t="s">
        <v>139</v>
      </c>
      <c r="D29" s="14" t="s">
        <v>140</v>
      </c>
      <c r="E29" s="14" t="s">
        <v>141</v>
      </c>
      <c r="F29" s="14">
        <v>18.12</v>
      </c>
      <c r="G29" s="23">
        <v>9</v>
      </c>
      <c r="H29" s="14">
        <v>37</v>
      </c>
      <c r="I29" s="14">
        <v>21.1</v>
      </c>
      <c r="J29" s="14" t="s">
        <v>18</v>
      </c>
      <c r="K29" s="14">
        <f t="shared" si="0"/>
        <v>-2.9800000000000004</v>
      </c>
      <c r="L29" s="14">
        <v>0</v>
      </c>
      <c r="M29" s="14">
        <v>18.12</v>
      </c>
    </row>
    <row r="30" spans="1:13" ht="15.75" customHeight="1" x14ac:dyDescent="0.2">
      <c r="A30" s="14" t="s">
        <v>118</v>
      </c>
      <c r="B30" s="23">
        <v>29</v>
      </c>
      <c r="C30" s="24" t="s">
        <v>119</v>
      </c>
      <c r="D30" s="14" t="s">
        <v>120</v>
      </c>
      <c r="E30" s="14" t="s">
        <v>119</v>
      </c>
      <c r="F30" s="14">
        <v>18.2</v>
      </c>
      <c r="G30" s="23">
        <v>2</v>
      </c>
      <c r="H30" s="14">
        <v>31</v>
      </c>
      <c r="I30" s="14">
        <v>18.2</v>
      </c>
      <c r="J30" s="14" t="s">
        <v>61</v>
      </c>
      <c r="K30" s="14">
        <f t="shared" si="0"/>
        <v>0</v>
      </c>
      <c r="L30" s="14">
        <v>0</v>
      </c>
      <c r="M30" s="14">
        <v>18.2</v>
      </c>
    </row>
    <row r="31" spans="1:13" ht="15.75" customHeight="1" x14ac:dyDescent="0.2">
      <c r="A31" s="14" t="s">
        <v>243</v>
      </c>
      <c r="B31" s="23">
        <v>30</v>
      </c>
      <c r="C31" s="24" t="s">
        <v>244</v>
      </c>
      <c r="D31" s="14" t="s">
        <v>245</v>
      </c>
      <c r="E31" s="14" t="s">
        <v>246</v>
      </c>
      <c r="F31" s="14">
        <v>18.54</v>
      </c>
      <c r="G31" s="23">
        <v>-1</v>
      </c>
      <c r="H31" s="14">
        <v>29</v>
      </c>
      <c r="I31" s="14">
        <v>17.05</v>
      </c>
      <c r="J31" s="14" t="s">
        <v>61</v>
      </c>
      <c r="K31" s="14">
        <f t="shared" si="0"/>
        <v>1.4899999999999984</v>
      </c>
      <c r="L31" s="14">
        <v>0</v>
      </c>
      <c r="M31" s="14">
        <v>18.54</v>
      </c>
    </row>
    <row r="32" spans="1:13" ht="15.75" customHeight="1" x14ac:dyDescent="0.2">
      <c r="A32" s="14" t="s">
        <v>170</v>
      </c>
      <c r="B32" s="23">
        <v>31</v>
      </c>
      <c r="C32" s="24" t="s">
        <v>171</v>
      </c>
      <c r="D32" s="14" t="s">
        <v>172</v>
      </c>
      <c r="E32" s="14" t="s">
        <v>173</v>
      </c>
      <c r="F32" s="14">
        <v>18.8</v>
      </c>
      <c r="G32" s="23">
        <v>1</v>
      </c>
      <c r="H32" s="14">
        <v>32</v>
      </c>
      <c r="I32" s="14">
        <v>19.2</v>
      </c>
      <c r="J32" s="14" t="s">
        <v>18</v>
      </c>
      <c r="K32" s="14">
        <f t="shared" si="0"/>
        <v>-0.39999999999999858</v>
      </c>
      <c r="L32" s="14">
        <v>16.09</v>
      </c>
      <c r="M32" s="14">
        <v>18.8</v>
      </c>
    </row>
    <row r="33" spans="1:13" ht="15.75" customHeight="1" x14ac:dyDescent="0.2">
      <c r="A33" s="14" t="s">
        <v>207</v>
      </c>
      <c r="B33" s="23">
        <v>32</v>
      </c>
      <c r="C33" s="24" t="s">
        <v>208</v>
      </c>
      <c r="D33" s="14" t="s">
        <v>209</v>
      </c>
      <c r="E33" s="14" t="s">
        <v>209</v>
      </c>
      <c r="F33" s="14">
        <v>19.87</v>
      </c>
      <c r="G33" s="23">
        <v>-27</v>
      </c>
      <c r="H33" s="14">
        <v>5</v>
      </c>
      <c r="I33" s="14">
        <v>6.82</v>
      </c>
      <c r="J33" s="14" t="s">
        <v>18</v>
      </c>
      <c r="K33" s="14">
        <f t="shared" si="0"/>
        <v>13.05</v>
      </c>
      <c r="L33" s="14">
        <v>0</v>
      </c>
      <c r="M33" s="14">
        <v>19.87</v>
      </c>
    </row>
    <row r="34" spans="1:13" ht="15.75" customHeight="1" x14ac:dyDescent="0.2">
      <c r="A34" s="14" t="s">
        <v>164</v>
      </c>
      <c r="B34" s="23">
        <v>33</v>
      </c>
      <c r="C34" s="24" t="s">
        <v>165</v>
      </c>
      <c r="D34" s="14" t="s">
        <v>166</v>
      </c>
      <c r="E34" s="14" t="s">
        <v>167</v>
      </c>
      <c r="F34" s="14">
        <v>19.95</v>
      </c>
      <c r="G34" s="23">
        <v>2</v>
      </c>
      <c r="H34" s="14">
        <v>35</v>
      </c>
      <c r="I34" s="14">
        <v>20.63</v>
      </c>
      <c r="J34" s="14" t="s">
        <v>18</v>
      </c>
      <c r="K34" s="14">
        <f t="shared" si="0"/>
        <v>-0.67999999999999972</v>
      </c>
      <c r="L34" s="14">
        <v>16.09</v>
      </c>
      <c r="M34" s="14">
        <v>19.95</v>
      </c>
    </row>
    <row r="35" spans="1:13" ht="15.75" customHeight="1" x14ac:dyDescent="0.2">
      <c r="A35" s="14" t="s">
        <v>217</v>
      </c>
      <c r="B35" s="23">
        <v>34</v>
      </c>
      <c r="C35" s="24" t="s">
        <v>218</v>
      </c>
      <c r="D35" s="14" t="s">
        <v>219</v>
      </c>
      <c r="E35" s="14" t="s">
        <v>220</v>
      </c>
      <c r="F35" s="14">
        <v>20</v>
      </c>
      <c r="G35" s="23">
        <v>-1</v>
      </c>
      <c r="H35" s="14">
        <v>33</v>
      </c>
      <c r="I35" s="14">
        <v>19.93</v>
      </c>
      <c r="J35" s="14" t="s">
        <v>18</v>
      </c>
      <c r="K35" s="14">
        <f t="shared" si="0"/>
        <v>7.0000000000000284E-2</v>
      </c>
      <c r="L35" s="14">
        <v>0</v>
      </c>
      <c r="M35" s="14">
        <v>20</v>
      </c>
    </row>
    <row r="36" spans="1:13" ht="15.75" customHeight="1" x14ac:dyDescent="0.2">
      <c r="A36" s="14" t="s">
        <v>197</v>
      </c>
      <c r="B36" s="23">
        <v>35</v>
      </c>
      <c r="C36" s="24" t="s">
        <v>198</v>
      </c>
      <c r="D36" s="14" t="s">
        <v>199</v>
      </c>
      <c r="E36" s="14" t="s">
        <v>200</v>
      </c>
      <c r="F36" s="14">
        <v>20.55</v>
      </c>
      <c r="G36" s="23">
        <v>-1</v>
      </c>
      <c r="H36" s="14">
        <v>34</v>
      </c>
      <c r="I36" s="14">
        <v>20.38</v>
      </c>
      <c r="J36" s="14" t="s">
        <v>18</v>
      </c>
      <c r="K36" s="14">
        <f t="shared" si="0"/>
        <v>0.17000000000000171</v>
      </c>
      <c r="L36" s="14">
        <v>0</v>
      </c>
      <c r="M36" s="14">
        <v>20.55</v>
      </c>
    </row>
    <row r="37" spans="1:13" ht="15.75" customHeight="1" x14ac:dyDescent="0.2">
      <c r="A37" s="14" t="s">
        <v>144</v>
      </c>
      <c r="B37" s="23">
        <v>36</v>
      </c>
      <c r="C37" s="24" t="s">
        <v>145</v>
      </c>
      <c r="D37" s="14" t="s">
        <v>146</v>
      </c>
      <c r="E37" s="14" t="s">
        <v>147</v>
      </c>
      <c r="F37" s="14">
        <v>20.69</v>
      </c>
      <c r="G37" s="23">
        <v>-12</v>
      </c>
      <c r="H37" s="14">
        <v>24</v>
      </c>
      <c r="I37" s="14">
        <v>14.32</v>
      </c>
      <c r="J37" s="14" t="s">
        <v>137</v>
      </c>
      <c r="K37" s="14">
        <f t="shared" si="0"/>
        <v>6.370000000000001</v>
      </c>
      <c r="L37" s="14">
        <v>0</v>
      </c>
      <c r="M37" s="14">
        <v>20.69</v>
      </c>
    </row>
    <row r="38" spans="1:13" ht="15.75" customHeight="1" x14ac:dyDescent="0.2">
      <c r="A38" s="14" t="s">
        <v>205</v>
      </c>
      <c r="B38" s="23">
        <v>37</v>
      </c>
      <c r="C38" s="24" t="s">
        <v>206</v>
      </c>
      <c r="D38" s="14" t="s">
        <v>206</v>
      </c>
      <c r="E38" s="14" t="s">
        <v>206</v>
      </c>
      <c r="F38" s="14">
        <v>21.02</v>
      </c>
      <c r="G38" s="23">
        <v>-1</v>
      </c>
      <c r="H38" s="14">
        <v>36</v>
      </c>
      <c r="I38" s="14">
        <v>20.81</v>
      </c>
      <c r="J38" s="14" t="s">
        <v>61</v>
      </c>
      <c r="K38" s="14">
        <f t="shared" si="0"/>
        <v>0.21000000000000085</v>
      </c>
      <c r="L38" s="14">
        <v>17.920000000000002</v>
      </c>
      <c r="M38" s="14">
        <v>21.02</v>
      </c>
    </row>
    <row r="39" spans="1:13" ht="15.75" customHeight="1" x14ac:dyDescent="0.2">
      <c r="A39" s="14" t="s">
        <v>182</v>
      </c>
      <c r="B39" s="23">
        <v>38</v>
      </c>
      <c r="C39" s="24" t="s">
        <v>183</v>
      </c>
      <c r="D39" s="14" t="s">
        <v>183</v>
      </c>
      <c r="E39" s="14" t="s">
        <v>184</v>
      </c>
      <c r="F39" s="14">
        <v>21.15</v>
      </c>
      <c r="G39" s="23">
        <v>1</v>
      </c>
      <c r="H39" s="14">
        <v>39</v>
      </c>
      <c r="I39" s="14">
        <v>21.89</v>
      </c>
      <c r="J39" s="14" t="s">
        <v>18</v>
      </c>
      <c r="K39" s="14">
        <f t="shared" si="0"/>
        <v>-0.74000000000000199</v>
      </c>
      <c r="L39" s="14">
        <v>24.85</v>
      </c>
      <c r="M39" s="14">
        <v>20.23</v>
      </c>
    </row>
    <row r="40" spans="1:13" ht="15.75" customHeight="1" x14ac:dyDescent="0.2">
      <c r="A40" s="14" t="s">
        <v>176</v>
      </c>
      <c r="B40" s="23">
        <v>39</v>
      </c>
      <c r="C40" s="24" t="s">
        <v>177</v>
      </c>
      <c r="D40" s="14" t="s">
        <v>178</v>
      </c>
      <c r="E40" s="14" t="s">
        <v>179</v>
      </c>
      <c r="F40" s="14">
        <v>22.06</v>
      </c>
      <c r="G40" s="23">
        <v>3</v>
      </c>
      <c r="H40" s="14">
        <v>42</v>
      </c>
      <c r="I40" s="14">
        <v>23.19</v>
      </c>
      <c r="J40" s="14" t="s">
        <v>137</v>
      </c>
      <c r="K40" s="14">
        <f t="shared" si="0"/>
        <v>-1.1300000000000026</v>
      </c>
      <c r="L40" s="14">
        <v>10.99</v>
      </c>
      <c r="M40" s="14">
        <v>22.06</v>
      </c>
    </row>
    <row r="41" spans="1:13" ht="15.75" customHeight="1" x14ac:dyDescent="0.2">
      <c r="A41" s="14" t="s">
        <v>128</v>
      </c>
      <c r="B41" s="23">
        <v>40</v>
      </c>
      <c r="C41" s="24" t="s">
        <v>129</v>
      </c>
      <c r="D41" s="14" t="s">
        <v>129</v>
      </c>
      <c r="E41" s="14" t="s">
        <v>129</v>
      </c>
      <c r="F41" s="14">
        <v>22.32</v>
      </c>
      <c r="G41" s="23">
        <v>0</v>
      </c>
      <c r="H41" s="14">
        <v>40</v>
      </c>
      <c r="I41" s="14">
        <v>22.02</v>
      </c>
      <c r="J41" s="14" t="s">
        <v>55</v>
      </c>
      <c r="K41" s="14">
        <f t="shared" si="0"/>
        <v>0.30000000000000071</v>
      </c>
      <c r="L41" s="14">
        <v>0</v>
      </c>
      <c r="M41" s="14">
        <v>22.32</v>
      </c>
    </row>
    <row r="42" spans="1:13" ht="15.75" customHeight="1" x14ac:dyDescent="0.2">
      <c r="A42" s="14" t="s">
        <v>213</v>
      </c>
      <c r="B42" s="23">
        <v>41</v>
      </c>
      <c r="C42" s="24" t="s">
        <v>214</v>
      </c>
      <c r="D42" s="14" t="s">
        <v>215</v>
      </c>
      <c r="E42" s="14" t="s">
        <v>216</v>
      </c>
      <c r="F42" s="14">
        <v>22.39</v>
      </c>
      <c r="G42" s="23">
        <v>2</v>
      </c>
      <c r="H42" s="14">
        <v>43</v>
      </c>
      <c r="I42" s="14">
        <v>23.28</v>
      </c>
      <c r="J42" s="14" t="s">
        <v>61</v>
      </c>
      <c r="K42" s="14">
        <f t="shared" si="0"/>
        <v>-0.89000000000000057</v>
      </c>
      <c r="L42" s="14">
        <v>0</v>
      </c>
      <c r="M42" s="14">
        <v>22.39</v>
      </c>
    </row>
    <row r="43" spans="1:13" ht="15.75" customHeight="1" x14ac:dyDescent="0.2">
      <c r="A43" s="14" t="s">
        <v>247</v>
      </c>
      <c r="B43" s="23">
        <v>42</v>
      </c>
      <c r="C43" s="24" t="s">
        <v>248</v>
      </c>
      <c r="D43" s="14" t="s">
        <v>248</v>
      </c>
      <c r="E43" s="14" t="s">
        <v>249</v>
      </c>
      <c r="F43" s="14">
        <v>22.91</v>
      </c>
      <c r="G43" s="23">
        <v>-1</v>
      </c>
      <c r="H43" s="14">
        <v>41</v>
      </c>
      <c r="I43" s="14">
        <v>22.91</v>
      </c>
      <c r="J43" s="14" t="s">
        <v>137</v>
      </c>
      <c r="K43" s="14">
        <f t="shared" si="0"/>
        <v>0</v>
      </c>
      <c r="L43" s="14">
        <v>6.93</v>
      </c>
      <c r="M43" s="14">
        <v>22.91</v>
      </c>
    </row>
    <row r="44" spans="1:13" ht="15.75" customHeight="1" x14ac:dyDescent="0.2">
      <c r="A44" s="14" t="s">
        <v>210</v>
      </c>
      <c r="B44" s="23">
        <v>43</v>
      </c>
      <c r="C44" s="24" t="s">
        <v>211</v>
      </c>
      <c r="D44" s="14" t="s">
        <v>212</v>
      </c>
      <c r="E44" s="14" t="s">
        <v>212</v>
      </c>
      <c r="F44" s="14">
        <v>23</v>
      </c>
      <c r="G44" s="23">
        <v>15</v>
      </c>
      <c r="H44" s="14">
        <v>58</v>
      </c>
      <c r="I44" s="14">
        <v>25.8</v>
      </c>
      <c r="J44" s="14" t="s">
        <v>61</v>
      </c>
      <c r="K44" s="14">
        <f t="shared" si="0"/>
        <v>-2.8000000000000007</v>
      </c>
      <c r="L44" s="14">
        <v>25.65</v>
      </c>
      <c r="M44" s="14">
        <v>22.33</v>
      </c>
    </row>
    <row r="45" spans="1:13" ht="15.75" customHeight="1" x14ac:dyDescent="0.2">
      <c r="A45" s="14" t="s">
        <v>257</v>
      </c>
      <c r="B45" s="23">
        <v>44</v>
      </c>
      <c r="C45" s="24" t="s">
        <v>258</v>
      </c>
      <c r="D45" s="14" t="s">
        <v>258</v>
      </c>
      <c r="E45" s="14" t="s">
        <v>258</v>
      </c>
      <c r="F45" s="14">
        <v>23.37</v>
      </c>
      <c r="G45" s="23">
        <v>19</v>
      </c>
      <c r="H45" s="14">
        <v>63</v>
      </c>
      <c r="I45" s="14">
        <v>26.7</v>
      </c>
      <c r="J45" s="14" t="s">
        <v>55</v>
      </c>
      <c r="K45" s="14">
        <f t="shared" si="0"/>
        <v>-3.3299999999999983</v>
      </c>
      <c r="L45" s="14">
        <v>0</v>
      </c>
      <c r="M45" s="14">
        <v>23.37</v>
      </c>
    </row>
    <row r="46" spans="1:13" ht="15.75" customHeight="1" x14ac:dyDescent="0.2">
      <c r="A46" s="14" t="s">
        <v>308</v>
      </c>
      <c r="B46" s="23">
        <v>45</v>
      </c>
      <c r="C46" s="24" t="s">
        <v>309</v>
      </c>
      <c r="D46" s="14" t="s">
        <v>309</v>
      </c>
      <c r="E46" s="14" t="s">
        <v>309</v>
      </c>
      <c r="F46" s="14">
        <v>23.66</v>
      </c>
      <c r="G46" s="23">
        <v>-7</v>
      </c>
      <c r="H46" s="14">
        <v>38</v>
      </c>
      <c r="I46" s="14">
        <v>21.57</v>
      </c>
      <c r="J46" s="14" t="s">
        <v>61</v>
      </c>
      <c r="K46" s="14">
        <f t="shared" si="0"/>
        <v>2.09</v>
      </c>
      <c r="L46" s="14">
        <v>23.03</v>
      </c>
      <c r="M46" s="14">
        <v>23.66</v>
      </c>
    </row>
    <row r="47" spans="1:13" ht="15.75" customHeight="1" x14ac:dyDescent="0.2">
      <c r="A47" s="14" t="s">
        <v>221</v>
      </c>
      <c r="B47" s="23">
        <v>46</v>
      </c>
      <c r="C47" s="24" t="s">
        <v>222</v>
      </c>
      <c r="D47" s="14" t="s">
        <v>222</v>
      </c>
      <c r="E47" s="14" t="s">
        <v>222</v>
      </c>
      <c r="F47" s="14">
        <v>23.79</v>
      </c>
      <c r="G47" s="23">
        <v>6</v>
      </c>
      <c r="H47" s="14">
        <v>52</v>
      </c>
      <c r="I47" s="14">
        <v>24.45</v>
      </c>
      <c r="J47" s="14" t="s">
        <v>137</v>
      </c>
      <c r="K47" s="14">
        <f t="shared" si="0"/>
        <v>-0.66000000000000014</v>
      </c>
      <c r="L47" s="14">
        <v>17.920000000000002</v>
      </c>
      <c r="M47" s="14">
        <v>23.79</v>
      </c>
    </row>
    <row r="48" spans="1:13" ht="15.75" customHeight="1" x14ac:dyDescent="0.2">
      <c r="A48" s="14" t="s">
        <v>298</v>
      </c>
      <c r="B48" s="23">
        <v>47</v>
      </c>
      <c r="C48" s="24" t="s">
        <v>299</v>
      </c>
      <c r="D48" s="14" t="s">
        <v>299</v>
      </c>
      <c r="E48" s="14" t="s">
        <v>299</v>
      </c>
      <c r="F48" s="14">
        <v>23.85</v>
      </c>
      <c r="G48" s="23">
        <v>1</v>
      </c>
      <c r="H48" s="14">
        <v>48</v>
      </c>
      <c r="I48" s="14">
        <v>23.59</v>
      </c>
      <c r="J48" s="14" t="s">
        <v>137</v>
      </c>
      <c r="K48" s="14">
        <f t="shared" si="0"/>
        <v>0.26000000000000156</v>
      </c>
      <c r="L48" s="14">
        <v>24.85</v>
      </c>
      <c r="M48" s="14">
        <v>23.6</v>
      </c>
    </row>
    <row r="49" spans="1:13" ht="15.75" customHeight="1" x14ac:dyDescent="0.2">
      <c r="A49" s="14" t="s">
        <v>305</v>
      </c>
      <c r="B49" s="23">
        <v>48</v>
      </c>
      <c r="C49" s="24" t="s">
        <v>306</v>
      </c>
      <c r="D49" s="14" t="s">
        <v>307</v>
      </c>
      <c r="E49" s="14" t="s">
        <v>307</v>
      </c>
      <c r="F49" s="14">
        <v>24.16</v>
      </c>
      <c r="G49" s="23">
        <v>3</v>
      </c>
      <c r="H49" s="14">
        <v>51</v>
      </c>
      <c r="I49" s="14">
        <v>23.84</v>
      </c>
      <c r="J49" s="14" t="s">
        <v>18</v>
      </c>
      <c r="K49" s="14">
        <f t="shared" si="0"/>
        <v>0.32000000000000028</v>
      </c>
      <c r="L49" s="14">
        <v>0</v>
      </c>
      <c r="M49" s="14">
        <v>24.16</v>
      </c>
    </row>
    <row r="50" spans="1:13" ht="15.75" customHeight="1" x14ac:dyDescent="0.2">
      <c r="A50" s="14" t="s">
        <v>235</v>
      </c>
      <c r="B50" s="23">
        <v>49</v>
      </c>
      <c r="C50" s="14" t="s">
        <v>236</v>
      </c>
      <c r="D50" s="14" t="s">
        <v>237</v>
      </c>
      <c r="E50" s="14" t="s">
        <v>238</v>
      </c>
      <c r="F50" s="14">
        <v>24.41</v>
      </c>
      <c r="G50" s="23">
        <v>-3</v>
      </c>
      <c r="H50" s="14">
        <v>46</v>
      </c>
      <c r="I50" s="14">
        <v>23.49</v>
      </c>
      <c r="J50" s="14" t="s">
        <v>61</v>
      </c>
      <c r="K50" s="14">
        <f t="shared" si="0"/>
        <v>0.92000000000000171</v>
      </c>
      <c r="L50" s="14">
        <v>31.78</v>
      </c>
      <c r="M50" s="14">
        <v>22.57</v>
      </c>
    </row>
    <row r="51" spans="1:13" ht="15.75" customHeight="1" x14ac:dyDescent="0.2">
      <c r="A51" s="14" t="s">
        <v>250</v>
      </c>
      <c r="B51" s="23">
        <v>50</v>
      </c>
      <c r="C51" s="24" t="s">
        <v>251</v>
      </c>
      <c r="D51" s="14" t="s">
        <v>252</v>
      </c>
      <c r="E51" s="14" t="s">
        <v>253</v>
      </c>
      <c r="F51" s="14">
        <v>24.52</v>
      </c>
      <c r="G51" s="23">
        <v>3</v>
      </c>
      <c r="H51" s="14">
        <v>53</v>
      </c>
      <c r="I51" s="14">
        <v>24.52</v>
      </c>
      <c r="J51" s="14" t="s">
        <v>137</v>
      </c>
      <c r="K51" s="14">
        <f t="shared" si="0"/>
        <v>0</v>
      </c>
      <c r="L51" s="14">
        <v>0</v>
      </c>
      <c r="M51" s="14">
        <v>24.52</v>
      </c>
    </row>
    <row r="52" spans="1:13" ht="15.75" customHeight="1" x14ac:dyDescent="0.2">
      <c r="A52" s="14" t="s">
        <v>223</v>
      </c>
      <c r="B52" s="23">
        <v>51</v>
      </c>
      <c r="C52" s="24" t="s">
        <v>224</v>
      </c>
      <c r="D52" s="14" t="s">
        <v>225</v>
      </c>
      <c r="E52" s="14" t="s">
        <v>226</v>
      </c>
      <c r="F52" s="14">
        <v>24.83</v>
      </c>
      <c r="G52" s="23">
        <v>-1</v>
      </c>
      <c r="H52" s="14">
        <v>50</v>
      </c>
      <c r="I52" s="14">
        <v>23.82</v>
      </c>
      <c r="J52" s="14" t="s">
        <v>55</v>
      </c>
      <c r="K52" s="14">
        <f t="shared" si="0"/>
        <v>1.009999999999998</v>
      </c>
      <c r="L52" s="14">
        <v>28.9</v>
      </c>
      <c r="M52" s="14">
        <v>23.82</v>
      </c>
    </row>
    <row r="53" spans="1:13" ht="15.75" customHeight="1" x14ac:dyDescent="0.2">
      <c r="A53" s="14" t="s">
        <v>231</v>
      </c>
      <c r="B53" s="23">
        <v>52</v>
      </c>
      <c r="C53" s="24" t="s">
        <v>232</v>
      </c>
      <c r="D53" s="14" t="s">
        <v>233</v>
      </c>
      <c r="E53" s="14" t="s">
        <v>234</v>
      </c>
      <c r="F53" s="14">
        <v>24.9</v>
      </c>
      <c r="G53" s="23">
        <v>-7</v>
      </c>
      <c r="H53" s="14">
        <v>45</v>
      </c>
      <c r="I53" s="14">
        <v>23.48</v>
      </c>
      <c r="J53" s="14" t="s">
        <v>18</v>
      </c>
      <c r="K53" s="14">
        <f t="shared" si="0"/>
        <v>1.4199999999999982</v>
      </c>
      <c r="L53" s="14">
        <v>20.79</v>
      </c>
      <c r="M53" s="14">
        <v>24.9</v>
      </c>
    </row>
    <row r="54" spans="1:13" ht="15.75" customHeight="1" x14ac:dyDescent="0.2">
      <c r="A54" s="14" t="s">
        <v>286</v>
      </c>
      <c r="B54" s="23">
        <v>53</v>
      </c>
      <c r="C54" s="24" t="s">
        <v>287</v>
      </c>
      <c r="D54" s="14" t="s">
        <v>288</v>
      </c>
      <c r="E54" s="14" t="s">
        <v>289</v>
      </c>
      <c r="F54" s="14">
        <v>25.08</v>
      </c>
      <c r="G54" s="23">
        <v>-6</v>
      </c>
      <c r="H54" s="14">
        <v>47</v>
      </c>
      <c r="I54" s="14">
        <v>23.53</v>
      </c>
      <c r="J54" s="14" t="s">
        <v>61</v>
      </c>
      <c r="K54" s="14">
        <f t="shared" si="0"/>
        <v>1.5499999999999972</v>
      </c>
      <c r="L54" s="14">
        <v>30.45</v>
      </c>
      <c r="M54" s="14">
        <v>23.74</v>
      </c>
    </row>
    <row r="55" spans="1:13" ht="15.75" customHeight="1" x14ac:dyDescent="0.2">
      <c r="A55" s="14" t="s">
        <v>330</v>
      </c>
      <c r="B55" s="23">
        <v>54</v>
      </c>
      <c r="C55" s="24" t="s">
        <v>331</v>
      </c>
      <c r="D55" s="14" t="s">
        <v>332</v>
      </c>
      <c r="E55" s="14" t="s">
        <v>332</v>
      </c>
      <c r="F55" s="14">
        <v>25.25</v>
      </c>
      <c r="G55" s="23">
        <v>34</v>
      </c>
      <c r="H55" s="14">
        <v>88</v>
      </c>
      <c r="I55" s="14">
        <v>30.3</v>
      </c>
      <c r="J55" s="14" t="s">
        <v>55</v>
      </c>
      <c r="K55" s="14">
        <f t="shared" si="0"/>
        <v>-5.0500000000000007</v>
      </c>
      <c r="L55" s="14">
        <v>0</v>
      </c>
      <c r="M55" s="14">
        <v>25.25</v>
      </c>
    </row>
    <row r="56" spans="1:13" ht="15.75" customHeight="1" x14ac:dyDescent="0.2">
      <c r="A56" s="14" t="s">
        <v>333</v>
      </c>
      <c r="B56" s="23">
        <v>55</v>
      </c>
      <c r="C56" s="24" t="s">
        <v>334</v>
      </c>
      <c r="D56" s="14" t="s">
        <v>335</v>
      </c>
      <c r="E56" s="14" t="s">
        <v>335</v>
      </c>
      <c r="F56" s="14">
        <v>25.27</v>
      </c>
      <c r="G56" s="23">
        <v>5</v>
      </c>
      <c r="H56" s="14">
        <v>60</v>
      </c>
      <c r="I56" s="14">
        <v>26.53</v>
      </c>
      <c r="J56" s="14" t="s">
        <v>137</v>
      </c>
      <c r="K56" s="14">
        <f t="shared" si="0"/>
        <v>-1.2600000000000016</v>
      </c>
      <c r="L56" s="14">
        <v>19.46</v>
      </c>
      <c r="M56" s="14">
        <v>25.27</v>
      </c>
    </row>
    <row r="57" spans="1:13" ht="15.75" customHeight="1" x14ac:dyDescent="0.2">
      <c r="A57" s="14" t="s">
        <v>262</v>
      </c>
      <c r="B57" s="23">
        <v>56</v>
      </c>
      <c r="C57" s="24" t="s">
        <v>263</v>
      </c>
      <c r="D57" s="14" t="s">
        <v>264</v>
      </c>
      <c r="E57" s="14" t="s">
        <v>265</v>
      </c>
      <c r="F57" s="14">
        <v>25.87</v>
      </c>
      <c r="G57" s="23">
        <v>-12</v>
      </c>
      <c r="H57" s="14">
        <v>44</v>
      </c>
      <c r="I57" s="14">
        <v>23.46</v>
      </c>
      <c r="J57" s="14" t="s">
        <v>55</v>
      </c>
      <c r="K57" s="14">
        <f t="shared" si="0"/>
        <v>2.41</v>
      </c>
      <c r="L57" s="14">
        <v>16.09</v>
      </c>
      <c r="M57" s="14">
        <v>25.87</v>
      </c>
    </row>
    <row r="58" spans="1:13" ht="15.75" customHeight="1" x14ac:dyDescent="0.2">
      <c r="A58" s="14" t="s">
        <v>259</v>
      </c>
      <c r="B58" s="23">
        <v>57</v>
      </c>
      <c r="C58" s="24" t="s">
        <v>260</v>
      </c>
      <c r="D58" s="14" t="s">
        <v>261</v>
      </c>
      <c r="E58" s="14" t="s">
        <v>261</v>
      </c>
      <c r="F58" s="14">
        <v>26.11</v>
      </c>
      <c r="G58" s="23">
        <v>-2</v>
      </c>
      <c r="H58" s="14">
        <v>55</v>
      </c>
      <c r="I58" s="14">
        <v>25.27</v>
      </c>
      <c r="J58" s="14" t="s">
        <v>61</v>
      </c>
      <c r="K58" s="14">
        <f t="shared" si="0"/>
        <v>0.83999999999999986</v>
      </c>
      <c r="L58" s="14">
        <v>47.96</v>
      </c>
      <c r="M58" s="14">
        <v>20.64</v>
      </c>
    </row>
    <row r="59" spans="1:13" ht="15.75" customHeight="1" x14ac:dyDescent="0.2">
      <c r="A59" s="14" t="s">
        <v>321</v>
      </c>
      <c r="B59" s="23">
        <v>58</v>
      </c>
      <c r="C59" s="24" t="s">
        <v>322</v>
      </c>
      <c r="D59" s="14" t="s">
        <v>324</v>
      </c>
      <c r="E59" s="14" t="s">
        <v>326</v>
      </c>
      <c r="F59" s="14">
        <v>26.12</v>
      </c>
      <c r="G59" s="23">
        <v>7</v>
      </c>
      <c r="H59" s="14">
        <v>65</v>
      </c>
      <c r="I59" s="14">
        <v>26.82</v>
      </c>
      <c r="J59" s="14" t="s">
        <v>18</v>
      </c>
      <c r="K59" s="14">
        <f t="shared" si="0"/>
        <v>-0.69999999999999929</v>
      </c>
      <c r="L59" s="14">
        <v>24.85</v>
      </c>
      <c r="M59" s="14">
        <v>26.12</v>
      </c>
    </row>
    <row r="60" spans="1:13" ht="15.75" customHeight="1" x14ac:dyDescent="0.2">
      <c r="A60" s="14" t="s">
        <v>302</v>
      </c>
      <c r="B60" s="23">
        <v>59</v>
      </c>
      <c r="C60" s="24" t="s">
        <v>303</v>
      </c>
      <c r="D60" s="14" t="s">
        <v>303</v>
      </c>
      <c r="E60" s="14" t="s">
        <v>304</v>
      </c>
      <c r="F60" s="14">
        <v>26.41</v>
      </c>
      <c r="G60" s="23">
        <v>14</v>
      </c>
      <c r="H60" s="14">
        <v>73</v>
      </c>
      <c r="I60" s="14">
        <v>28.29</v>
      </c>
      <c r="J60" s="14" t="s">
        <v>137</v>
      </c>
      <c r="K60" s="14">
        <f t="shared" si="0"/>
        <v>-1.879999999999999</v>
      </c>
      <c r="L60" s="14">
        <v>0</v>
      </c>
      <c r="M60" s="14">
        <v>26.41</v>
      </c>
    </row>
    <row r="61" spans="1:13" ht="15.75" customHeight="1" x14ac:dyDescent="0.2">
      <c r="A61" s="14" t="s">
        <v>227</v>
      </c>
      <c r="B61" s="23">
        <v>60</v>
      </c>
      <c r="C61" s="24" t="s">
        <v>228</v>
      </c>
      <c r="D61" s="14" t="s">
        <v>229</v>
      </c>
      <c r="E61" s="14" t="s">
        <v>230</v>
      </c>
      <c r="F61" s="14">
        <v>26.55</v>
      </c>
      <c r="G61" s="23">
        <v>-3</v>
      </c>
      <c r="H61" s="14">
        <v>57</v>
      </c>
      <c r="I61" s="14">
        <v>25.66</v>
      </c>
      <c r="J61" s="14" t="s">
        <v>55</v>
      </c>
      <c r="K61" s="14">
        <f t="shared" si="0"/>
        <v>0.89000000000000057</v>
      </c>
      <c r="L61" s="14">
        <v>16.09</v>
      </c>
      <c r="M61" s="14">
        <v>26.55</v>
      </c>
    </row>
    <row r="62" spans="1:13" ht="15.75" customHeight="1" x14ac:dyDescent="0.2">
      <c r="A62" s="14" t="s">
        <v>310</v>
      </c>
      <c r="B62" s="23">
        <v>61</v>
      </c>
      <c r="C62" s="24" t="s">
        <v>312</v>
      </c>
      <c r="D62" s="14" t="s">
        <v>314</v>
      </c>
      <c r="E62" s="14" t="s">
        <v>315</v>
      </c>
      <c r="F62" s="14">
        <v>26.95</v>
      </c>
      <c r="G62" s="23">
        <v>-2</v>
      </c>
      <c r="H62" s="14">
        <v>59</v>
      </c>
      <c r="I62" s="14">
        <v>26.02</v>
      </c>
      <c r="J62" s="14" t="s">
        <v>55</v>
      </c>
      <c r="K62" s="14">
        <f t="shared" si="0"/>
        <v>0.92999999999999972</v>
      </c>
      <c r="L62" s="14">
        <v>0</v>
      </c>
      <c r="M62" s="14">
        <v>26.95</v>
      </c>
    </row>
    <row r="63" spans="1:13" ht="15.75" customHeight="1" x14ac:dyDescent="0.2">
      <c r="A63" s="14" t="s">
        <v>268</v>
      </c>
      <c r="B63" s="23">
        <v>62</v>
      </c>
      <c r="C63" s="24" t="s">
        <v>269</v>
      </c>
      <c r="D63" s="14" t="s">
        <v>269</v>
      </c>
      <c r="E63" s="14" t="s">
        <v>269</v>
      </c>
      <c r="F63" s="14">
        <v>27.21</v>
      </c>
      <c r="G63" s="23">
        <v>5</v>
      </c>
      <c r="H63" s="14">
        <v>67</v>
      </c>
      <c r="I63" s="14">
        <v>27.08</v>
      </c>
      <c r="J63" s="14" t="s">
        <v>61</v>
      </c>
      <c r="K63" s="14">
        <f t="shared" si="0"/>
        <v>0.13000000000000256</v>
      </c>
      <c r="L63" s="14">
        <v>0</v>
      </c>
      <c r="M63" s="14">
        <v>27.21</v>
      </c>
    </row>
    <row r="64" spans="1:13" ht="15.75" customHeight="1" x14ac:dyDescent="0.2">
      <c r="A64" s="14" t="s">
        <v>282</v>
      </c>
      <c r="B64" s="23">
        <v>63</v>
      </c>
      <c r="C64" s="24" t="s">
        <v>283</v>
      </c>
      <c r="D64" s="14" t="s">
        <v>284</v>
      </c>
      <c r="E64" s="14" t="s">
        <v>285</v>
      </c>
      <c r="F64" s="14">
        <v>27.31</v>
      </c>
      <c r="G64" s="23">
        <v>5</v>
      </c>
      <c r="H64" s="14">
        <v>68</v>
      </c>
      <c r="I64" s="14">
        <v>27.17</v>
      </c>
      <c r="J64" s="14" t="s">
        <v>61</v>
      </c>
      <c r="K64" s="14">
        <f t="shared" si="0"/>
        <v>0.13999999999999702</v>
      </c>
      <c r="L64" s="14">
        <v>28.33</v>
      </c>
      <c r="M64" s="14">
        <v>27.05</v>
      </c>
    </row>
    <row r="65" spans="1:13" ht="15.75" customHeight="1" x14ac:dyDescent="0.2">
      <c r="A65" s="14" t="s">
        <v>266</v>
      </c>
      <c r="B65" s="23">
        <v>64</v>
      </c>
      <c r="C65" s="24" t="s">
        <v>267</v>
      </c>
      <c r="D65" s="14" t="s">
        <v>267</v>
      </c>
      <c r="E65" s="14" t="s">
        <v>267</v>
      </c>
      <c r="F65" s="14">
        <v>27.43</v>
      </c>
      <c r="G65" s="23">
        <v>17</v>
      </c>
      <c r="H65" s="14">
        <v>81</v>
      </c>
      <c r="I65" s="14">
        <v>29.38</v>
      </c>
      <c r="J65" s="14" t="s">
        <v>137</v>
      </c>
      <c r="K65" s="14">
        <f t="shared" si="0"/>
        <v>-1.9499999999999993</v>
      </c>
      <c r="L65" s="14">
        <v>13.86</v>
      </c>
      <c r="M65" s="14">
        <v>27.43</v>
      </c>
    </row>
    <row r="66" spans="1:13" ht="15.75" customHeight="1" x14ac:dyDescent="0.2">
      <c r="A66" s="14" t="s">
        <v>336</v>
      </c>
      <c r="B66" s="23">
        <v>65</v>
      </c>
      <c r="C66" s="24" t="s">
        <v>337</v>
      </c>
      <c r="D66" s="14" t="s">
        <v>338</v>
      </c>
      <c r="E66" s="14" t="s">
        <v>339</v>
      </c>
      <c r="F66" s="14">
        <v>27.44</v>
      </c>
      <c r="G66" s="23">
        <v>-1</v>
      </c>
      <c r="H66" s="14">
        <v>64</v>
      </c>
      <c r="I66" s="14">
        <v>26.73</v>
      </c>
      <c r="J66" s="14" t="s">
        <v>18</v>
      </c>
      <c r="K66" s="14">
        <f t="shared" si="0"/>
        <v>0.71000000000000085</v>
      </c>
      <c r="L66" s="14">
        <v>13.86</v>
      </c>
      <c r="M66" s="14">
        <v>27.44</v>
      </c>
    </row>
    <row r="67" spans="1:13" ht="15.75" customHeight="1" x14ac:dyDescent="0.2">
      <c r="A67" s="14" t="s">
        <v>294</v>
      </c>
      <c r="B67" s="23">
        <v>66</v>
      </c>
      <c r="C67" s="24" t="s">
        <v>295</v>
      </c>
      <c r="D67" s="14" t="s">
        <v>296</v>
      </c>
      <c r="E67" s="14" t="s">
        <v>297</v>
      </c>
      <c r="F67" s="14">
        <v>27.51</v>
      </c>
      <c r="G67" s="23">
        <v>0</v>
      </c>
      <c r="H67" s="14">
        <v>66</v>
      </c>
      <c r="I67" s="14">
        <v>26.86</v>
      </c>
      <c r="J67" s="14" t="s">
        <v>18</v>
      </c>
      <c r="K67" s="14">
        <f t="shared" si="0"/>
        <v>0.65000000000000213</v>
      </c>
      <c r="L67" s="14">
        <v>30.91</v>
      </c>
      <c r="M67" s="14">
        <v>26.66</v>
      </c>
    </row>
    <row r="68" spans="1:13" ht="15.75" customHeight="1" x14ac:dyDescent="0.2">
      <c r="A68" s="14" t="s">
        <v>347</v>
      </c>
      <c r="B68" s="23">
        <v>67</v>
      </c>
      <c r="C68" s="24" t="s">
        <v>348</v>
      </c>
      <c r="D68" s="14" t="s">
        <v>349</v>
      </c>
      <c r="E68" s="14" t="s">
        <v>349</v>
      </c>
      <c r="F68" s="14">
        <v>27.66</v>
      </c>
      <c r="G68" s="23">
        <v>-13</v>
      </c>
      <c r="H68" s="14">
        <v>54</v>
      </c>
      <c r="I68" s="14">
        <v>25.05</v>
      </c>
      <c r="J68" s="14" t="s">
        <v>18</v>
      </c>
      <c r="K68" s="14">
        <f t="shared" si="0"/>
        <v>2.6099999999999994</v>
      </c>
      <c r="L68" s="14">
        <v>35.840000000000003</v>
      </c>
      <c r="M68" s="14">
        <v>25.62</v>
      </c>
    </row>
    <row r="69" spans="1:13" ht="15.75" customHeight="1" x14ac:dyDescent="0.2">
      <c r="A69" s="14" t="s">
        <v>270</v>
      </c>
      <c r="B69" s="23">
        <v>68</v>
      </c>
      <c r="C69" s="24" t="s">
        <v>271</v>
      </c>
      <c r="D69" s="14" t="s">
        <v>272</v>
      </c>
      <c r="E69" s="14" t="s">
        <v>273</v>
      </c>
      <c r="F69" s="14">
        <v>27.69</v>
      </c>
      <c r="G69" s="23">
        <v>2</v>
      </c>
      <c r="H69" s="14">
        <v>70</v>
      </c>
      <c r="I69" s="14">
        <v>27.69</v>
      </c>
      <c r="J69" s="14" t="s">
        <v>137</v>
      </c>
      <c r="K69" s="14">
        <f t="shared" si="0"/>
        <v>0</v>
      </c>
      <c r="L69" s="14">
        <v>0</v>
      </c>
      <c r="M69" s="14">
        <v>27.69</v>
      </c>
    </row>
    <row r="70" spans="1:13" ht="15.75" customHeight="1" x14ac:dyDescent="0.2">
      <c r="A70" s="14" t="s">
        <v>290</v>
      </c>
      <c r="B70" s="23">
        <v>69</v>
      </c>
      <c r="C70" s="24" t="s">
        <v>291</v>
      </c>
      <c r="D70" s="14" t="s">
        <v>292</v>
      </c>
      <c r="E70" s="14" t="s">
        <v>292</v>
      </c>
      <c r="F70" s="14">
        <v>27.7</v>
      </c>
      <c r="G70" s="23">
        <v>15</v>
      </c>
      <c r="H70" s="14">
        <v>84</v>
      </c>
      <c r="I70" s="14">
        <v>29.78</v>
      </c>
      <c r="J70" s="14" t="s">
        <v>293</v>
      </c>
      <c r="K70" s="14">
        <f t="shared" si="0"/>
        <v>-2.0800000000000018</v>
      </c>
      <c r="L70" s="14">
        <v>23.98</v>
      </c>
      <c r="M70" s="14">
        <v>27.7</v>
      </c>
    </row>
    <row r="71" spans="1:13" ht="15.75" customHeight="1" x14ac:dyDescent="0.2">
      <c r="A71" s="14" t="s">
        <v>327</v>
      </c>
      <c r="B71" s="23">
        <v>70</v>
      </c>
      <c r="C71" s="24" t="s">
        <v>328</v>
      </c>
      <c r="D71" s="14" t="s">
        <v>329</v>
      </c>
      <c r="E71" s="14" t="s">
        <v>329</v>
      </c>
      <c r="F71" s="14">
        <v>27.76</v>
      </c>
      <c r="G71" s="23">
        <v>-9</v>
      </c>
      <c r="H71" s="14">
        <v>61</v>
      </c>
      <c r="I71" s="14">
        <v>26.55</v>
      </c>
      <c r="J71" s="14" t="s">
        <v>55</v>
      </c>
      <c r="K71" s="14">
        <f t="shared" si="0"/>
        <v>1.2100000000000009</v>
      </c>
      <c r="L71" s="14">
        <v>21.97</v>
      </c>
      <c r="M71" s="14">
        <v>27.76</v>
      </c>
    </row>
    <row r="72" spans="1:13" ht="15.75" customHeight="1" x14ac:dyDescent="0.2">
      <c r="A72" s="14" t="s">
        <v>254</v>
      </c>
      <c r="B72" s="23">
        <v>71</v>
      </c>
      <c r="C72" s="24" t="s">
        <v>255</v>
      </c>
      <c r="D72" s="14" t="s">
        <v>256</v>
      </c>
      <c r="E72" s="14" t="s">
        <v>256</v>
      </c>
      <c r="F72" s="14">
        <v>27.77</v>
      </c>
      <c r="G72" s="23">
        <v>-9</v>
      </c>
      <c r="H72" s="14">
        <v>62</v>
      </c>
      <c r="I72" s="14">
        <v>26.68</v>
      </c>
      <c r="J72" s="14" t="s">
        <v>137</v>
      </c>
      <c r="K72" s="14">
        <f t="shared" si="0"/>
        <v>1.0899999999999999</v>
      </c>
      <c r="L72" s="14">
        <v>13.86</v>
      </c>
      <c r="M72" s="14">
        <v>27.77</v>
      </c>
    </row>
    <row r="73" spans="1:13" ht="15.75" customHeight="1" x14ac:dyDescent="0.2">
      <c r="A73" s="14" t="s">
        <v>367</v>
      </c>
      <c r="B73" s="23">
        <v>72</v>
      </c>
      <c r="C73" s="24" t="s">
        <v>368</v>
      </c>
      <c r="D73" s="14" t="s">
        <v>369</v>
      </c>
      <c r="E73" s="14" t="s">
        <v>370</v>
      </c>
      <c r="F73" s="14">
        <v>27.85</v>
      </c>
      <c r="G73" s="23">
        <v>-16</v>
      </c>
      <c r="H73" s="14">
        <v>56</v>
      </c>
      <c r="I73" s="14">
        <v>25.35</v>
      </c>
      <c r="J73" s="14" t="s">
        <v>293</v>
      </c>
      <c r="K73" s="14">
        <f t="shared" si="0"/>
        <v>2.5</v>
      </c>
      <c r="L73" s="14">
        <v>34.340000000000003</v>
      </c>
      <c r="M73" s="14">
        <v>26.23</v>
      </c>
    </row>
    <row r="74" spans="1:13" ht="15.75" customHeight="1" x14ac:dyDescent="0.2">
      <c r="A74" s="14" t="s">
        <v>239</v>
      </c>
      <c r="B74" s="23">
        <v>73</v>
      </c>
      <c r="C74" s="24" t="s">
        <v>240</v>
      </c>
      <c r="D74" s="14" t="s">
        <v>241</v>
      </c>
      <c r="E74" s="14" t="s">
        <v>242</v>
      </c>
      <c r="F74" s="14">
        <v>27.94</v>
      </c>
      <c r="G74" s="23">
        <v>-24</v>
      </c>
      <c r="H74" s="14">
        <v>49</v>
      </c>
      <c r="I74" s="14">
        <v>23.75</v>
      </c>
      <c r="J74" s="14" t="s">
        <v>18</v>
      </c>
      <c r="K74" s="14">
        <f t="shared" si="0"/>
        <v>4.1900000000000013</v>
      </c>
      <c r="L74" s="14">
        <v>43.31</v>
      </c>
      <c r="M74" s="14">
        <v>24.09</v>
      </c>
    </row>
    <row r="75" spans="1:13" ht="15.75" customHeight="1" x14ac:dyDescent="0.2">
      <c r="A75" s="14" t="s">
        <v>406</v>
      </c>
      <c r="B75" s="23">
        <v>74</v>
      </c>
      <c r="C75" s="24" t="s">
        <v>407</v>
      </c>
      <c r="D75" s="14" t="s">
        <v>407</v>
      </c>
      <c r="E75" s="14" t="s">
        <v>407</v>
      </c>
      <c r="F75" s="14">
        <v>27.94</v>
      </c>
      <c r="G75" s="23">
        <v>-3</v>
      </c>
      <c r="H75" s="14">
        <v>71</v>
      </c>
      <c r="I75" s="14">
        <v>27.7</v>
      </c>
      <c r="J75" s="14" t="s">
        <v>61</v>
      </c>
      <c r="K75" s="14">
        <f t="shared" si="0"/>
        <v>0.24000000000000199</v>
      </c>
      <c r="L75" s="14">
        <v>28.9</v>
      </c>
      <c r="M75" s="14">
        <v>27.7</v>
      </c>
    </row>
    <row r="76" spans="1:13" ht="15.75" customHeight="1" x14ac:dyDescent="0.2">
      <c r="A76" s="14" t="s">
        <v>418</v>
      </c>
      <c r="B76" s="23">
        <v>75</v>
      </c>
      <c r="C76" s="24" t="s">
        <v>419</v>
      </c>
      <c r="D76" s="14" t="s">
        <v>420</v>
      </c>
      <c r="E76" s="14" t="s">
        <v>420</v>
      </c>
      <c r="F76" s="14">
        <v>28.09</v>
      </c>
      <c r="G76" s="23">
        <v>-6</v>
      </c>
      <c r="H76" s="14">
        <v>69</v>
      </c>
      <c r="I76" s="14">
        <v>27.3</v>
      </c>
      <c r="J76" s="14" t="s">
        <v>137</v>
      </c>
      <c r="K76" s="14">
        <f t="shared" si="0"/>
        <v>0.78999999999999915</v>
      </c>
      <c r="L76" s="14">
        <v>10.99</v>
      </c>
      <c r="M76" s="14">
        <v>28.09</v>
      </c>
    </row>
    <row r="77" spans="1:13" ht="15.75" customHeight="1" x14ac:dyDescent="0.2">
      <c r="A77" s="14" t="s">
        <v>350</v>
      </c>
      <c r="B77" s="23">
        <v>76</v>
      </c>
      <c r="C77" s="24" t="s">
        <v>351</v>
      </c>
      <c r="D77" s="14" t="s">
        <v>352</v>
      </c>
      <c r="E77" s="14" t="s">
        <v>353</v>
      </c>
      <c r="F77" s="14">
        <v>28.33</v>
      </c>
      <c r="G77" s="23">
        <v>7</v>
      </c>
      <c r="H77" s="14">
        <v>83</v>
      </c>
      <c r="I77" s="14">
        <v>29.54</v>
      </c>
      <c r="J77" s="14" t="s">
        <v>18</v>
      </c>
      <c r="K77" s="14">
        <f t="shared" si="0"/>
        <v>-1.2100000000000009</v>
      </c>
      <c r="L77" s="14">
        <v>0</v>
      </c>
      <c r="M77" s="14">
        <v>28.33</v>
      </c>
    </row>
    <row r="78" spans="1:13" ht="15.75" customHeight="1" x14ac:dyDescent="0.2">
      <c r="A78" s="14" t="s">
        <v>316</v>
      </c>
      <c r="B78" s="23">
        <v>77</v>
      </c>
      <c r="C78" s="24" t="s">
        <v>317</v>
      </c>
      <c r="D78" s="14" t="s">
        <v>317</v>
      </c>
      <c r="E78" s="14" t="s">
        <v>318</v>
      </c>
      <c r="F78" s="14">
        <v>28.36</v>
      </c>
      <c r="G78" s="23">
        <v>-3</v>
      </c>
      <c r="H78" s="14">
        <v>74</v>
      </c>
      <c r="I78" s="14">
        <v>28.36</v>
      </c>
      <c r="J78" s="14" t="s">
        <v>137</v>
      </c>
      <c r="K78" s="14">
        <f t="shared" si="0"/>
        <v>0</v>
      </c>
      <c r="L78" s="14">
        <v>0</v>
      </c>
      <c r="M78" s="14">
        <v>28.36</v>
      </c>
    </row>
    <row r="79" spans="1:13" ht="15.75" customHeight="1" x14ac:dyDescent="0.2">
      <c r="A79" s="14" t="s">
        <v>362</v>
      </c>
      <c r="B79" s="23">
        <v>78</v>
      </c>
      <c r="C79" s="24" t="s">
        <v>364</v>
      </c>
      <c r="D79" s="14" t="s">
        <v>365</v>
      </c>
      <c r="E79" s="14" t="s">
        <v>365</v>
      </c>
      <c r="F79" s="14">
        <v>28.43</v>
      </c>
      <c r="G79" s="23">
        <v>0</v>
      </c>
      <c r="H79" s="14">
        <v>78</v>
      </c>
      <c r="I79" s="14">
        <v>29.07</v>
      </c>
      <c r="J79" s="14" t="s">
        <v>293</v>
      </c>
      <c r="K79" s="14">
        <f t="shared" si="0"/>
        <v>-0.64000000000000057</v>
      </c>
      <c r="L79" s="14">
        <v>20.79</v>
      </c>
      <c r="M79" s="14">
        <v>28.43</v>
      </c>
    </row>
    <row r="80" spans="1:13" ht="15.75" customHeight="1" x14ac:dyDescent="0.2">
      <c r="A80" s="14" t="s">
        <v>358</v>
      </c>
      <c r="B80" s="23">
        <v>79</v>
      </c>
      <c r="C80" s="24" t="s">
        <v>360</v>
      </c>
      <c r="D80" s="14" t="s">
        <v>360</v>
      </c>
      <c r="E80" s="14" t="s">
        <v>361</v>
      </c>
      <c r="F80" s="14">
        <v>28.47</v>
      </c>
      <c r="G80" s="23">
        <v>-7</v>
      </c>
      <c r="H80" s="14">
        <v>72</v>
      </c>
      <c r="I80" s="14">
        <v>28.23</v>
      </c>
      <c r="J80" s="14" t="s">
        <v>137</v>
      </c>
      <c r="K80" s="14">
        <f t="shared" si="0"/>
        <v>0.23999999999999844</v>
      </c>
      <c r="L80" s="14">
        <v>29.44</v>
      </c>
      <c r="M80" s="14">
        <v>28.23</v>
      </c>
    </row>
    <row r="81" spans="1:13" ht="15.75" customHeight="1" x14ac:dyDescent="0.2">
      <c r="A81" s="14" t="s">
        <v>389</v>
      </c>
      <c r="B81" s="23">
        <v>80</v>
      </c>
      <c r="C81" s="24" t="s">
        <v>390</v>
      </c>
      <c r="D81" s="14" t="s">
        <v>390</v>
      </c>
      <c r="E81" s="14" t="s">
        <v>390</v>
      </c>
      <c r="F81" s="14">
        <v>28.5</v>
      </c>
      <c r="G81" s="23">
        <v>-4</v>
      </c>
      <c r="H81" s="14">
        <v>76</v>
      </c>
      <c r="I81" s="14">
        <v>29</v>
      </c>
      <c r="J81" s="14" t="s">
        <v>137</v>
      </c>
      <c r="K81" s="14">
        <f t="shared" si="0"/>
        <v>-0.5</v>
      </c>
      <c r="L81" s="14">
        <v>17.920000000000002</v>
      </c>
      <c r="M81" s="14">
        <v>28.5</v>
      </c>
    </row>
    <row r="82" spans="1:13" ht="15.75" customHeight="1" x14ac:dyDescent="0.2">
      <c r="A82" s="14" t="s">
        <v>377</v>
      </c>
      <c r="B82" s="23">
        <v>81</v>
      </c>
      <c r="C82" s="24" t="s">
        <v>378</v>
      </c>
      <c r="D82" s="14" t="s">
        <v>379</v>
      </c>
      <c r="E82" s="14" t="s">
        <v>380</v>
      </c>
      <c r="F82" s="14">
        <v>28.7</v>
      </c>
      <c r="G82" s="23">
        <v>5</v>
      </c>
      <c r="H82" s="14">
        <v>86</v>
      </c>
      <c r="I82" s="14">
        <v>30.05</v>
      </c>
      <c r="J82" s="14" t="s">
        <v>137</v>
      </c>
      <c r="K82" s="14">
        <f t="shared" si="0"/>
        <v>-1.3500000000000014</v>
      </c>
      <c r="L82" s="14">
        <v>0</v>
      </c>
      <c r="M82" s="14">
        <v>28.7</v>
      </c>
    </row>
    <row r="83" spans="1:13" ht="15.75" customHeight="1" x14ac:dyDescent="0.2">
      <c r="A83" s="14" t="s">
        <v>344</v>
      </c>
      <c r="B83" s="23">
        <v>82</v>
      </c>
      <c r="C83" s="24" t="s">
        <v>345</v>
      </c>
      <c r="D83" s="14" t="s">
        <v>346</v>
      </c>
      <c r="E83" s="14" t="s">
        <v>346</v>
      </c>
      <c r="F83" s="14">
        <v>28.77</v>
      </c>
      <c r="G83" s="23">
        <v>3</v>
      </c>
      <c r="H83" s="14">
        <v>85</v>
      </c>
      <c r="I83" s="14">
        <v>29.92</v>
      </c>
      <c r="J83" s="14" t="s">
        <v>18</v>
      </c>
      <c r="K83" s="14">
        <f t="shared" si="0"/>
        <v>-1.1500000000000021</v>
      </c>
      <c r="L83" s="14">
        <v>21.97</v>
      </c>
      <c r="M83" s="14">
        <v>28.77</v>
      </c>
    </row>
    <row r="84" spans="1:13" ht="15.75" customHeight="1" x14ac:dyDescent="0.2">
      <c r="A84" s="14" t="s">
        <v>410</v>
      </c>
      <c r="B84" s="23">
        <v>83</v>
      </c>
      <c r="C84" s="24" t="s">
        <v>411</v>
      </c>
      <c r="D84" s="14" t="s">
        <v>411</v>
      </c>
      <c r="E84" s="14" t="s">
        <v>412</v>
      </c>
      <c r="F84" s="14">
        <v>28.98</v>
      </c>
      <c r="G84" s="23">
        <v>4</v>
      </c>
      <c r="H84" s="14">
        <v>87</v>
      </c>
      <c r="I84" s="14">
        <v>30.2</v>
      </c>
      <c r="J84" s="14" t="s">
        <v>61</v>
      </c>
      <c r="K84" s="14">
        <f t="shared" si="0"/>
        <v>-1.2199999999999989</v>
      </c>
      <c r="L84" s="14">
        <v>0</v>
      </c>
      <c r="M84" s="14">
        <v>28.98</v>
      </c>
    </row>
    <row r="85" spans="1:13" ht="15.75" customHeight="1" x14ac:dyDescent="0.2">
      <c r="A85" s="14" t="s">
        <v>382</v>
      </c>
      <c r="B85" s="23">
        <v>84</v>
      </c>
      <c r="C85" s="24" t="s">
        <v>383</v>
      </c>
      <c r="D85" s="14" t="s">
        <v>384</v>
      </c>
      <c r="E85" s="14" t="s">
        <v>385</v>
      </c>
      <c r="F85" s="14">
        <v>29.24</v>
      </c>
      <c r="G85" s="23">
        <v>-9</v>
      </c>
      <c r="H85" s="14">
        <v>75</v>
      </c>
      <c r="I85" s="14">
        <v>28.83</v>
      </c>
      <c r="J85" s="14" t="s">
        <v>137</v>
      </c>
      <c r="K85" s="14">
        <f t="shared" si="0"/>
        <v>0.41000000000000014</v>
      </c>
      <c r="L85" s="14">
        <v>6.93</v>
      </c>
      <c r="M85" s="14">
        <v>29.24</v>
      </c>
    </row>
    <row r="86" spans="1:13" ht="15.75" customHeight="1" x14ac:dyDescent="0.2">
      <c r="A86" s="14" t="s">
        <v>442</v>
      </c>
      <c r="B86" s="23">
        <v>85</v>
      </c>
      <c r="C86" s="24" t="s">
        <v>443</v>
      </c>
      <c r="D86" s="14" t="s">
        <v>443</v>
      </c>
      <c r="E86" s="14" t="s">
        <v>443</v>
      </c>
      <c r="F86" s="14">
        <v>29.98</v>
      </c>
      <c r="G86" s="23">
        <v>-6</v>
      </c>
      <c r="H86" s="14">
        <v>79</v>
      </c>
      <c r="I86" s="14">
        <v>29.26</v>
      </c>
      <c r="J86" s="14" t="s">
        <v>137</v>
      </c>
      <c r="K86" s="14">
        <f t="shared" si="0"/>
        <v>0.71999999999999886</v>
      </c>
      <c r="L86" s="14">
        <v>19.46</v>
      </c>
      <c r="M86" s="14">
        <v>29.98</v>
      </c>
    </row>
    <row r="87" spans="1:13" ht="15.75" customHeight="1" x14ac:dyDescent="0.2">
      <c r="A87" s="14" t="s">
        <v>373</v>
      </c>
      <c r="B87" s="23">
        <v>86</v>
      </c>
      <c r="C87" s="24" t="s">
        <v>374</v>
      </c>
      <c r="D87" s="14" t="s">
        <v>375</v>
      </c>
      <c r="E87" s="14" t="s">
        <v>376</v>
      </c>
      <c r="F87" s="14">
        <v>30.45</v>
      </c>
      <c r="G87" s="23">
        <v>15</v>
      </c>
      <c r="H87" s="14">
        <v>101</v>
      </c>
      <c r="I87" s="14">
        <v>31.63</v>
      </c>
      <c r="J87" s="14" t="s">
        <v>137</v>
      </c>
      <c r="K87" s="14">
        <f t="shared" si="0"/>
        <v>-1.1799999999999997</v>
      </c>
      <c r="L87" s="14">
        <v>23.98</v>
      </c>
      <c r="M87" s="14">
        <v>30.45</v>
      </c>
    </row>
    <row r="88" spans="1:13" ht="15.75" customHeight="1" x14ac:dyDescent="0.2">
      <c r="A88" s="14" t="s">
        <v>354</v>
      </c>
      <c r="B88" s="23">
        <v>87</v>
      </c>
      <c r="C88" s="24" t="s">
        <v>355</v>
      </c>
      <c r="D88" s="14" t="s">
        <v>355</v>
      </c>
      <c r="E88" s="14" t="s">
        <v>355</v>
      </c>
      <c r="F88" s="14">
        <v>30.63</v>
      </c>
      <c r="G88" s="23">
        <v>-7</v>
      </c>
      <c r="H88" s="14">
        <v>80</v>
      </c>
      <c r="I88" s="14">
        <v>29.29</v>
      </c>
      <c r="J88" s="14" t="s">
        <v>18</v>
      </c>
      <c r="K88" s="14">
        <f t="shared" si="0"/>
        <v>1.3399999999999999</v>
      </c>
      <c r="L88" s="14">
        <v>21.97</v>
      </c>
      <c r="M88" s="14">
        <v>30.63</v>
      </c>
    </row>
    <row r="89" spans="1:13" ht="15.75" customHeight="1" x14ac:dyDescent="0.2">
      <c r="A89" s="14" t="s">
        <v>438</v>
      </c>
      <c r="B89" s="23">
        <v>88</v>
      </c>
      <c r="C89" s="24" t="s">
        <v>439</v>
      </c>
      <c r="D89" s="14" t="s">
        <v>440</v>
      </c>
      <c r="E89" s="14" t="s">
        <v>441</v>
      </c>
      <c r="F89" s="14">
        <v>30.69</v>
      </c>
      <c r="G89" s="23">
        <v>9</v>
      </c>
      <c r="H89" s="14">
        <v>97</v>
      </c>
      <c r="I89" s="14">
        <v>31.24</v>
      </c>
      <c r="J89" s="14" t="s">
        <v>293</v>
      </c>
      <c r="K89" s="14">
        <f t="shared" si="0"/>
        <v>-0.54999999999999716</v>
      </c>
      <c r="L89" s="14">
        <v>19.46</v>
      </c>
      <c r="M89" s="14">
        <v>30.69</v>
      </c>
    </row>
    <row r="90" spans="1:13" ht="15.75" customHeight="1" x14ac:dyDescent="0.2">
      <c r="A90" s="14" t="s">
        <v>404</v>
      </c>
      <c r="B90" s="23">
        <v>89</v>
      </c>
      <c r="C90" s="24" t="s">
        <v>405</v>
      </c>
      <c r="D90" s="14" t="s">
        <v>405</v>
      </c>
      <c r="E90" s="14" t="s">
        <v>405</v>
      </c>
      <c r="F90" s="14">
        <v>30.78</v>
      </c>
      <c r="G90" s="23">
        <v>0</v>
      </c>
      <c r="H90" s="14">
        <v>89</v>
      </c>
      <c r="I90" s="14">
        <v>30.65</v>
      </c>
      <c r="J90" s="14" t="s">
        <v>137</v>
      </c>
      <c r="K90" s="14">
        <f t="shared" si="0"/>
        <v>0.13000000000000256</v>
      </c>
      <c r="L90" s="14">
        <v>20.79</v>
      </c>
      <c r="M90" s="14">
        <v>30.78</v>
      </c>
    </row>
    <row r="91" spans="1:13" ht="15.75" customHeight="1" x14ac:dyDescent="0.2">
      <c r="A91" s="14" t="s">
        <v>471</v>
      </c>
      <c r="B91" s="23">
        <v>90</v>
      </c>
      <c r="C91" s="24" t="s">
        <v>472</v>
      </c>
      <c r="D91" s="14" t="s">
        <v>473</v>
      </c>
      <c r="E91" s="14" t="s">
        <v>473</v>
      </c>
      <c r="F91" s="14">
        <v>30.84</v>
      </c>
      <c r="G91" s="23">
        <v>1</v>
      </c>
      <c r="H91" s="14">
        <v>91</v>
      </c>
      <c r="I91" s="14">
        <v>30.71</v>
      </c>
      <c r="J91" s="14" t="s">
        <v>398</v>
      </c>
      <c r="K91" s="14">
        <f t="shared" si="0"/>
        <v>0.12999999999999901</v>
      </c>
      <c r="L91" s="14">
        <v>31.35</v>
      </c>
      <c r="M91" s="14">
        <v>30.71</v>
      </c>
    </row>
    <row r="92" spans="1:13" ht="15.75" customHeight="1" x14ac:dyDescent="0.2">
      <c r="A92" s="14" t="s">
        <v>340</v>
      </c>
      <c r="B92" s="23">
        <v>91</v>
      </c>
      <c r="C92" s="24" t="s">
        <v>341</v>
      </c>
      <c r="D92" s="14" t="s">
        <v>342</v>
      </c>
      <c r="E92" s="14" t="s">
        <v>343</v>
      </c>
      <c r="F92" s="14">
        <v>31.01</v>
      </c>
      <c r="G92" s="23">
        <v>8</v>
      </c>
      <c r="H92" s="14">
        <v>99</v>
      </c>
      <c r="I92" s="14">
        <v>31.33</v>
      </c>
      <c r="J92" s="14" t="s">
        <v>18</v>
      </c>
      <c r="K92" s="14">
        <f t="shared" si="0"/>
        <v>-0.31999999999999673</v>
      </c>
      <c r="L92" s="14">
        <v>13.86</v>
      </c>
      <c r="M92" s="14">
        <v>31.01</v>
      </c>
    </row>
    <row r="93" spans="1:13" ht="15.75" customHeight="1" x14ac:dyDescent="0.2">
      <c r="A93" s="14" t="s">
        <v>399</v>
      </c>
      <c r="B93" s="23">
        <v>92</v>
      </c>
      <c r="C93" s="24" t="s">
        <v>400</v>
      </c>
      <c r="D93" s="14" t="s">
        <v>401</v>
      </c>
      <c r="E93" s="14" t="s">
        <v>401</v>
      </c>
      <c r="F93" s="14">
        <v>31.21</v>
      </c>
      <c r="G93" s="23">
        <v>12</v>
      </c>
      <c r="H93" s="14">
        <v>104</v>
      </c>
      <c r="I93" s="14">
        <v>31.7</v>
      </c>
      <c r="J93" s="14" t="s">
        <v>61</v>
      </c>
      <c r="K93" s="14">
        <f t="shared" si="0"/>
        <v>-0.48999999999999844</v>
      </c>
      <c r="L93" s="14">
        <v>37.380000000000003</v>
      </c>
      <c r="M93" s="14">
        <v>29.67</v>
      </c>
    </row>
    <row r="94" spans="1:13" ht="15.75" customHeight="1" x14ac:dyDescent="0.2">
      <c r="A94" s="14" t="s">
        <v>274</v>
      </c>
      <c r="B94" s="23">
        <v>93</v>
      </c>
      <c r="C94" s="24" t="s">
        <v>275</v>
      </c>
      <c r="D94" s="14" t="s">
        <v>276</v>
      </c>
      <c r="E94" s="14" t="s">
        <v>277</v>
      </c>
      <c r="F94" s="14">
        <v>31.28</v>
      </c>
      <c r="G94" s="23">
        <v>14</v>
      </c>
      <c r="H94" s="14">
        <v>107</v>
      </c>
      <c r="I94" s="14">
        <v>32.57</v>
      </c>
      <c r="J94" s="14" t="s">
        <v>55</v>
      </c>
      <c r="K94" s="14">
        <f t="shared" si="0"/>
        <v>-1.2899999999999991</v>
      </c>
      <c r="L94" s="14">
        <v>6.93</v>
      </c>
      <c r="M94" s="14">
        <v>31.28</v>
      </c>
    </row>
    <row r="95" spans="1:13" ht="15.75" customHeight="1" x14ac:dyDescent="0.2">
      <c r="A95" s="14" t="s">
        <v>492</v>
      </c>
      <c r="B95" s="23">
        <v>94</v>
      </c>
      <c r="C95" s="24" t="s">
        <v>493</v>
      </c>
      <c r="D95" s="14" t="s">
        <v>494</v>
      </c>
      <c r="E95" s="14" t="s">
        <v>494</v>
      </c>
      <c r="F95" s="14">
        <v>31.29</v>
      </c>
      <c r="G95" s="23">
        <v>0</v>
      </c>
      <c r="H95" s="14">
        <v>94</v>
      </c>
      <c r="I95" s="14">
        <v>31.04</v>
      </c>
      <c r="J95" s="14" t="s">
        <v>61</v>
      </c>
      <c r="K95" s="14">
        <f t="shared" si="0"/>
        <v>0.25</v>
      </c>
      <c r="L95" s="14">
        <v>35.549999999999997</v>
      </c>
      <c r="M95" s="14">
        <v>30.22</v>
      </c>
    </row>
    <row r="96" spans="1:13" ht="15.75" customHeight="1" x14ac:dyDescent="0.2">
      <c r="A96" s="14" t="s">
        <v>483</v>
      </c>
      <c r="B96" s="23">
        <v>95</v>
      </c>
      <c r="C96" s="24" t="s">
        <v>484</v>
      </c>
      <c r="D96" s="14" t="s">
        <v>484</v>
      </c>
      <c r="E96" s="14" t="s">
        <v>485</v>
      </c>
      <c r="F96" s="14">
        <v>31.38</v>
      </c>
      <c r="G96" s="23">
        <v>3</v>
      </c>
      <c r="H96" s="14">
        <v>98</v>
      </c>
      <c r="I96" s="14">
        <v>31.32</v>
      </c>
      <c r="J96" s="14" t="s">
        <v>137</v>
      </c>
      <c r="K96" s="14">
        <f t="shared" si="0"/>
        <v>5.9999999999998721E-2</v>
      </c>
      <c r="L96" s="14">
        <v>26.39</v>
      </c>
      <c r="M96" s="14">
        <v>31.38</v>
      </c>
    </row>
    <row r="97" spans="1:13" ht="15.75" customHeight="1" x14ac:dyDescent="0.2">
      <c r="A97" s="14" t="s">
        <v>387</v>
      </c>
      <c r="B97" s="23">
        <v>96</v>
      </c>
      <c r="C97" s="24" t="s">
        <v>388</v>
      </c>
      <c r="D97" s="14" t="s">
        <v>388</v>
      </c>
      <c r="E97" s="14" t="s">
        <v>388</v>
      </c>
      <c r="F97" s="14">
        <v>31.55</v>
      </c>
      <c r="G97" s="23">
        <v>7</v>
      </c>
      <c r="H97" s="14">
        <v>103</v>
      </c>
      <c r="I97" s="14">
        <v>31.68</v>
      </c>
      <c r="J97" s="14" t="s">
        <v>137</v>
      </c>
      <c r="K97" s="14">
        <f t="shared" si="0"/>
        <v>-0.12999999999999901</v>
      </c>
      <c r="L97" s="14">
        <v>0</v>
      </c>
      <c r="M97" s="14">
        <v>31.55</v>
      </c>
    </row>
    <row r="98" spans="1:13" ht="15.75" customHeight="1" x14ac:dyDescent="0.2">
      <c r="A98" s="14" t="s">
        <v>522</v>
      </c>
      <c r="B98" s="23">
        <v>97</v>
      </c>
      <c r="C98" s="24" t="s">
        <v>523</v>
      </c>
      <c r="D98" s="14" t="s">
        <v>524</v>
      </c>
      <c r="E98" s="14" t="s">
        <v>524</v>
      </c>
      <c r="F98" s="14">
        <v>31.65</v>
      </c>
      <c r="G98" s="23">
        <v>13</v>
      </c>
      <c r="H98" s="14">
        <v>110</v>
      </c>
      <c r="I98" s="14">
        <v>33.29</v>
      </c>
      <c r="J98" s="14" t="s">
        <v>137</v>
      </c>
      <c r="K98" s="14">
        <f t="shared" si="0"/>
        <v>-1.6400000000000006</v>
      </c>
      <c r="L98" s="14">
        <v>37.61</v>
      </c>
      <c r="M98" s="14">
        <v>30.16</v>
      </c>
    </row>
    <row r="99" spans="1:13" ht="15.75" customHeight="1" x14ac:dyDescent="0.2">
      <c r="A99" s="14" t="s">
        <v>446</v>
      </c>
      <c r="B99" s="23">
        <v>98</v>
      </c>
      <c r="C99" s="24" t="s">
        <v>447</v>
      </c>
      <c r="D99" s="14" t="s">
        <v>448</v>
      </c>
      <c r="E99" s="14" t="s">
        <v>449</v>
      </c>
      <c r="F99" s="14">
        <v>31.81</v>
      </c>
      <c r="G99" s="23">
        <v>8</v>
      </c>
      <c r="H99" s="14">
        <v>106</v>
      </c>
      <c r="I99" s="14">
        <v>31.89</v>
      </c>
      <c r="J99" s="14" t="s">
        <v>398</v>
      </c>
      <c r="K99" s="14">
        <f t="shared" si="0"/>
        <v>-8.0000000000001847E-2</v>
      </c>
      <c r="L99" s="14">
        <v>23.98</v>
      </c>
      <c r="M99" s="14">
        <v>31.81</v>
      </c>
    </row>
    <row r="100" spans="1:13" ht="15.75" customHeight="1" x14ac:dyDescent="0.2">
      <c r="A100" s="14" t="s">
        <v>457</v>
      </c>
      <c r="B100" s="23">
        <v>99</v>
      </c>
      <c r="C100" s="24" t="s">
        <v>458</v>
      </c>
      <c r="D100" s="14" t="s">
        <v>459</v>
      </c>
      <c r="E100" s="14" t="s">
        <v>460</v>
      </c>
      <c r="F100" s="14">
        <v>31.93</v>
      </c>
      <c r="G100" s="23">
        <v>12</v>
      </c>
      <c r="H100" s="14">
        <v>111</v>
      </c>
      <c r="I100" s="14">
        <v>34.03</v>
      </c>
      <c r="J100" s="14" t="s">
        <v>61</v>
      </c>
      <c r="K100" s="14">
        <f t="shared" si="0"/>
        <v>-2.1000000000000014</v>
      </c>
      <c r="L100" s="14">
        <v>56.56</v>
      </c>
      <c r="M100" s="14">
        <v>25.77</v>
      </c>
    </row>
    <row r="101" spans="1:13" ht="15.75" customHeight="1" x14ac:dyDescent="0.2">
      <c r="A101" s="14" t="s">
        <v>429</v>
      </c>
      <c r="B101" s="23">
        <v>100</v>
      </c>
      <c r="C101" s="24" t="s">
        <v>430</v>
      </c>
      <c r="D101" s="14" t="s">
        <v>430</v>
      </c>
      <c r="E101" s="14" t="s">
        <v>431</v>
      </c>
      <c r="F101" s="14">
        <v>32.07</v>
      </c>
      <c r="G101" s="23">
        <v>-10</v>
      </c>
      <c r="H101" s="14">
        <v>90</v>
      </c>
      <c r="I101" s="14">
        <v>30.7</v>
      </c>
      <c r="J101" s="14" t="s">
        <v>137</v>
      </c>
      <c r="K101" s="14">
        <f t="shared" si="0"/>
        <v>1.370000000000001</v>
      </c>
      <c r="L101" s="14">
        <v>34.659999999999997</v>
      </c>
      <c r="M101" s="14">
        <v>31.42</v>
      </c>
    </row>
    <row r="102" spans="1:13" ht="15.75" customHeight="1" x14ac:dyDescent="0.2">
      <c r="A102" s="14" t="s">
        <v>393</v>
      </c>
      <c r="B102" s="23">
        <v>101</v>
      </c>
      <c r="C102" s="24" t="s">
        <v>394</v>
      </c>
      <c r="D102" s="14" t="s">
        <v>395</v>
      </c>
      <c r="E102" s="14" t="s">
        <v>395</v>
      </c>
      <c r="F102" s="14">
        <v>32.090000000000003</v>
      </c>
      <c r="G102" s="23">
        <v>-5</v>
      </c>
      <c r="H102" s="14">
        <v>96</v>
      </c>
      <c r="I102" s="14">
        <v>31.19</v>
      </c>
      <c r="J102" s="14" t="s">
        <v>398</v>
      </c>
      <c r="K102" s="14">
        <f t="shared" si="0"/>
        <v>0.90000000000000213</v>
      </c>
      <c r="L102" s="14">
        <v>54.55</v>
      </c>
      <c r="M102" s="14">
        <v>26.47</v>
      </c>
    </row>
    <row r="103" spans="1:13" ht="15.75" customHeight="1" x14ac:dyDescent="0.2">
      <c r="A103" s="14" t="s">
        <v>466</v>
      </c>
      <c r="B103" s="23">
        <v>102</v>
      </c>
      <c r="C103" s="24" t="s">
        <v>467</v>
      </c>
      <c r="D103" s="14" t="s">
        <v>468</v>
      </c>
      <c r="E103" s="14" t="s">
        <v>468</v>
      </c>
      <c r="F103" s="14">
        <v>32.56</v>
      </c>
      <c r="G103" s="23">
        <v>0</v>
      </c>
      <c r="H103" s="14">
        <v>102</v>
      </c>
      <c r="I103" s="14">
        <v>31.67</v>
      </c>
      <c r="J103" s="14" t="s">
        <v>137</v>
      </c>
      <c r="K103" s="14">
        <f t="shared" si="0"/>
        <v>0.89000000000000057</v>
      </c>
      <c r="L103" s="14">
        <v>56.2</v>
      </c>
      <c r="M103" s="14">
        <v>26.65</v>
      </c>
    </row>
    <row r="104" spans="1:13" ht="15.75" customHeight="1" x14ac:dyDescent="0.2">
      <c r="A104" s="14" t="s">
        <v>425</v>
      </c>
      <c r="B104" s="23">
        <v>103</v>
      </c>
      <c r="C104" s="24" t="s">
        <v>426</v>
      </c>
      <c r="D104" s="14" t="s">
        <v>427</v>
      </c>
      <c r="E104" s="14" t="s">
        <v>428</v>
      </c>
      <c r="F104" s="14">
        <v>32.630000000000003</v>
      </c>
      <c r="G104" s="23">
        <v>-26</v>
      </c>
      <c r="H104" s="14">
        <v>77</v>
      </c>
      <c r="I104" s="14">
        <v>29.04</v>
      </c>
      <c r="J104" s="14" t="s">
        <v>55</v>
      </c>
      <c r="K104" s="14">
        <f t="shared" si="0"/>
        <v>3.5900000000000034</v>
      </c>
      <c r="L104" s="14">
        <v>0</v>
      </c>
      <c r="M104" s="14">
        <v>32.630000000000003</v>
      </c>
    </row>
    <row r="105" spans="1:13" ht="15.75" customHeight="1" x14ac:dyDescent="0.2">
      <c r="A105" s="14" t="s">
        <v>421</v>
      </c>
      <c r="B105" s="23">
        <v>104</v>
      </c>
      <c r="C105" s="24" t="s">
        <v>422</v>
      </c>
      <c r="D105" s="14" t="s">
        <v>423</v>
      </c>
      <c r="E105" s="14" t="s">
        <v>424</v>
      </c>
      <c r="F105" s="14">
        <v>32.65</v>
      </c>
      <c r="G105" s="23">
        <v>-12</v>
      </c>
      <c r="H105" s="14">
        <v>92</v>
      </c>
      <c r="I105" s="14">
        <v>30.73</v>
      </c>
      <c r="J105" s="14" t="s">
        <v>55</v>
      </c>
      <c r="K105" s="14">
        <f t="shared" si="0"/>
        <v>1.9199999999999982</v>
      </c>
      <c r="L105" s="14">
        <v>0</v>
      </c>
      <c r="M105" s="14">
        <v>32.65</v>
      </c>
    </row>
    <row r="106" spans="1:13" ht="15.75" customHeight="1" x14ac:dyDescent="0.2">
      <c r="A106" s="14" t="s">
        <v>476</v>
      </c>
      <c r="B106" s="23">
        <v>105</v>
      </c>
      <c r="C106" s="24" t="s">
        <v>477</v>
      </c>
      <c r="D106" s="14" t="s">
        <v>478</v>
      </c>
      <c r="E106" s="14" t="s">
        <v>478</v>
      </c>
      <c r="F106" s="14">
        <v>32.71</v>
      </c>
      <c r="G106" s="23">
        <v>15</v>
      </c>
      <c r="H106" s="14">
        <v>120</v>
      </c>
      <c r="I106" s="14">
        <v>36.159999999999997</v>
      </c>
      <c r="J106" s="14" t="s">
        <v>55</v>
      </c>
      <c r="K106" s="14">
        <f t="shared" si="0"/>
        <v>-3.4499999999999957</v>
      </c>
      <c r="L106" s="14">
        <v>42.48</v>
      </c>
      <c r="M106" s="14">
        <v>30.27</v>
      </c>
    </row>
    <row r="107" spans="1:13" ht="15.75" customHeight="1" x14ac:dyDescent="0.2">
      <c r="A107" s="14" t="s">
        <v>497</v>
      </c>
      <c r="B107" s="23">
        <v>106</v>
      </c>
      <c r="C107" s="24" t="s">
        <v>498</v>
      </c>
      <c r="D107" s="14" t="s">
        <v>499</v>
      </c>
      <c r="E107" s="14" t="s">
        <v>499</v>
      </c>
      <c r="F107" s="14">
        <v>32.909999999999997</v>
      </c>
      <c r="G107" s="23">
        <v>-6</v>
      </c>
      <c r="H107" s="14">
        <v>100</v>
      </c>
      <c r="I107" s="14">
        <v>31.42</v>
      </c>
      <c r="J107" s="14" t="s">
        <v>18</v>
      </c>
      <c r="K107" s="14">
        <f t="shared" si="0"/>
        <v>1.4899999999999949</v>
      </c>
      <c r="L107" s="14">
        <v>20.79</v>
      </c>
      <c r="M107" s="14">
        <v>32.909999999999997</v>
      </c>
    </row>
    <row r="108" spans="1:13" ht="15.75" customHeight="1" x14ac:dyDescent="0.2">
      <c r="A108" s="14" t="s">
        <v>509</v>
      </c>
      <c r="B108" s="23">
        <v>107</v>
      </c>
      <c r="C108" s="24" t="s">
        <v>510</v>
      </c>
      <c r="D108" s="14" t="s">
        <v>510</v>
      </c>
      <c r="E108" s="14" t="s">
        <v>511</v>
      </c>
      <c r="F108" s="14">
        <v>33</v>
      </c>
      <c r="G108" s="23">
        <v>-25</v>
      </c>
      <c r="H108" s="14">
        <v>82</v>
      </c>
      <c r="I108" s="14">
        <v>29.44</v>
      </c>
      <c r="J108" s="14" t="s">
        <v>137</v>
      </c>
      <c r="K108" s="14">
        <f t="shared" si="0"/>
        <v>3.5599999999999987</v>
      </c>
      <c r="L108" s="14">
        <v>16.09</v>
      </c>
      <c r="M108" s="14">
        <v>33</v>
      </c>
    </row>
    <row r="109" spans="1:13" ht="15.75" customHeight="1" x14ac:dyDescent="0.2">
      <c r="A109" s="14" t="s">
        <v>415</v>
      </c>
      <c r="B109" s="23">
        <v>108</v>
      </c>
      <c r="C109" s="24" t="s">
        <v>416</v>
      </c>
      <c r="D109" s="14" t="s">
        <v>417</v>
      </c>
      <c r="E109" s="14" t="s">
        <v>417</v>
      </c>
      <c r="F109" s="14">
        <v>33.65</v>
      </c>
      <c r="G109" s="23">
        <v>-13</v>
      </c>
      <c r="H109" s="14">
        <v>95</v>
      </c>
      <c r="I109" s="14">
        <v>31.16</v>
      </c>
      <c r="J109" s="14" t="s">
        <v>61</v>
      </c>
      <c r="K109" s="14">
        <f t="shared" si="0"/>
        <v>2.4899999999999984</v>
      </c>
      <c r="L109" s="14">
        <v>39.51</v>
      </c>
      <c r="M109" s="14">
        <v>32.19</v>
      </c>
    </row>
    <row r="110" spans="1:13" ht="15.75" customHeight="1" x14ac:dyDescent="0.2">
      <c r="A110" s="14" t="s">
        <v>479</v>
      </c>
      <c r="B110" s="23">
        <v>109</v>
      </c>
      <c r="C110" s="24" t="s">
        <v>480</v>
      </c>
      <c r="D110" s="14" t="s">
        <v>480</v>
      </c>
      <c r="E110" s="14" t="s">
        <v>480</v>
      </c>
      <c r="F110" s="14">
        <v>33.74</v>
      </c>
      <c r="G110" s="23">
        <v>-4</v>
      </c>
      <c r="H110" s="14">
        <v>105</v>
      </c>
      <c r="I110" s="14">
        <v>31.81</v>
      </c>
      <c r="J110" s="14" t="s">
        <v>61</v>
      </c>
      <c r="K110" s="14">
        <f t="shared" si="0"/>
        <v>1.9300000000000033</v>
      </c>
      <c r="L110" s="14">
        <v>52.31</v>
      </c>
      <c r="M110" s="14">
        <v>29.1</v>
      </c>
    </row>
    <row r="111" spans="1:13" ht="15.75" customHeight="1" x14ac:dyDescent="0.2">
      <c r="A111" s="14" t="s">
        <v>500</v>
      </c>
      <c r="B111" s="23">
        <v>110</v>
      </c>
      <c r="C111" s="24" t="s">
        <v>501</v>
      </c>
      <c r="D111" s="14" t="s">
        <v>502</v>
      </c>
      <c r="E111" s="14" t="s">
        <v>503</v>
      </c>
      <c r="F111" s="14">
        <v>33.840000000000003</v>
      </c>
      <c r="G111" s="23">
        <v>-1</v>
      </c>
      <c r="H111" s="14">
        <v>109</v>
      </c>
      <c r="I111" s="14">
        <v>33.130000000000003</v>
      </c>
      <c r="J111" s="14" t="s">
        <v>137</v>
      </c>
      <c r="K111" s="14">
        <f t="shared" si="0"/>
        <v>0.71000000000000085</v>
      </c>
      <c r="L111" s="14">
        <v>52.93</v>
      </c>
      <c r="M111" s="14">
        <v>29.07</v>
      </c>
    </row>
    <row r="112" spans="1:13" ht="15.75" customHeight="1" x14ac:dyDescent="0.2">
      <c r="A112" s="14" t="s">
        <v>532</v>
      </c>
      <c r="B112" s="23">
        <v>111</v>
      </c>
      <c r="C112" s="24" t="s">
        <v>533</v>
      </c>
      <c r="D112" s="14" t="s">
        <v>533</v>
      </c>
      <c r="E112" s="14" t="s">
        <v>533</v>
      </c>
      <c r="F112" s="14">
        <v>34.090000000000003</v>
      </c>
      <c r="G112" s="23">
        <v>1</v>
      </c>
      <c r="H112" s="14">
        <v>112</v>
      </c>
      <c r="I112" s="14">
        <v>34.24</v>
      </c>
      <c r="J112" s="14" t="s">
        <v>137</v>
      </c>
      <c r="K112" s="14">
        <f t="shared" si="0"/>
        <v>-0.14999999999999858</v>
      </c>
      <c r="L112" s="14">
        <v>45</v>
      </c>
      <c r="M112" s="14">
        <v>31.36</v>
      </c>
    </row>
    <row r="113" spans="1:13" ht="15.75" customHeight="1" x14ac:dyDescent="0.2">
      <c r="A113" s="14" t="s">
        <v>534</v>
      </c>
      <c r="B113" s="23">
        <v>112</v>
      </c>
      <c r="C113" s="24" t="s">
        <v>535</v>
      </c>
      <c r="D113" s="14" t="s">
        <v>535</v>
      </c>
      <c r="E113" s="14" t="s">
        <v>536</v>
      </c>
      <c r="F113" s="14">
        <v>34.32</v>
      </c>
      <c r="G113" s="23">
        <v>-4</v>
      </c>
      <c r="H113" s="14">
        <v>108</v>
      </c>
      <c r="I113" s="14">
        <v>33.11</v>
      </c>
      <c r="J113" s="14" t="s">
        <v>55</v>
      </c>
      <c r="K113" s="14">
        <f t="shared" si="0"/>
        <v>1.2100000000000009</v>
      </c>
      <c r="L113" s="14">
        <v>28.9</v>
      </c>
      <c r="M113" s="14">
        <v>34.32</v>
      </c>
    </row>
    <row r="114" spans="1:13" ht="15.75" customHeight="1" x14ac:dyDescent="0.2">
      <c r="A114" s="14" t="s">
        <v>504</v>
      </c>
      <c r="B114" s="23">
        <v>113</v>
      </c>
      <c r="C114" s="24" t="s">
        <v>507</v>
      </c>
      <c r="D114" s="14" t="s">
        <v>508</v>
      </c>
      <c r="E114" s="14" t="s">
        <v>508</v>
      </c>
      <c r="F114" s="14">
        <v>34.35</v>
      </c>
      <c r="G114" s="23">
        <v>-20</v>
      </c>
      <c r="H114" s="14">
        <v>93</v>
      </c>
      <c r="I114" s="14">
        <v>30.89</v>
      </c>
      <c r="J114" s="14" t="s">
        <v>137</v>
      </c>
      <c r="K114" s="14">
        <f t="shared" si="0"/>
        <v>3.4600000000000009</v>
      </c>
      <c r="L114" s="14">
        <v>17.920000000000002</v>
      </c>
      <c r="M114" s="14">
        <v>34.35</v>
      </c>
    </row>
    <row r="115" spans="1:13" ht="15.75" customHeight="1" x14ac:dyDescent="0.2">
      <c r="A115" s="14" t="s">
        <v>463</v>
      </c>
      <c r="B115" s="23">
        <v>114</v>
      </c>
      <c r="C115" s="24" t="s">
        <v>464</v>
      </c>
      <c r="D115" s="14" t="s">
        <v>465</v>
      </c>
      <c r="E115" s="14" t="s">
        <v>465</v>
      </c>
      <c r="F115" s="14">
        <v>34.630000000000003</v>
      </c>
      <c r="G115" s="23">
        <v>0</v>
      </c>
      <c r="H115" s="14">
        <v>114</v>
      </c>
      <c r="I115" s="14">
        <v>34.78</v>
      </c>
      <c r="J115" s="14" t="s">
        <v>18</v>
      </c>
      <c r="K115" s="14">
        <f t="shared" si="0"/>
        <v>-0.14999999999999858</v>
      </c>
      <c r="L115" s="14">
        <v>13.86</v>
      </c>
      <c r="M115" s="14">
        <v>34.630000000000003</v>
      </c>
    </row>
    <row r="116" spans="1:13" ht="15.75" customHeight="1" x14ac:dyDescent="0.2">
      <c r="A116" s="14" t="s">
        <v>550</v>
      </c>
      <c r="B116" s="23">
        <v>115</v>
      </c>
      <c r="C116" s="24" t="s">
        <v>551</v>
      </c>
      <c r="D116" s="14" t="s">
        <v>551</v>
      </c>
      <c r="E116" s="14" t="s">
        <v>552</v>
      </c>
      <c r="F116" s="14">
        <v>35.35</v>
      </c>
      <c r="G116" s="23">
        <v>-2</v>
      </c>
      <c r="H116" s="14">
        <v>113</v>
      </c>
      <c r="I116" s="14">
        <v>34.32</v>
      </c>
      <c r="J116" s="14" t="s">
        <v>398</v>
      </c>
      <c r="K116" s="14">
        <f t="shared" si="0"/>
        <v>1.0300000000000011</v>
      </c>
      <c r="L116" s="14">
        <v>10.99</v>
      </c>
      <c r="M116" s="14">
        <v>35.35</v>
      </c>
    </row>
    <row r="117" spans="1:13" ht="15.75" customHeight="1" x14ac:dyDescent="0.2">
      <c r="A117" s="14" t="s">
        <v>654</v>
      </c>
      <c r="B117" s="23">
        <v>116</v>
      </c>
      <c r="C117" s="24" t="s">
        <v>655</v>
      </c>
      <c r="D117" s="14" t="s">
        <v>656</v>
      </c>
      <c r="E117" s="14" t="s">
        <v>658</v>
      </c>
      <c r="F117" s="14">
        <v>36.19</v>
      </c>
      <c r="G117" s="23">
        <v>-1</v>
      </c>
      <c r="H117" s="14">
        <v>115</v>
      </c>
      <c r="I117" s="14">
        <v>34.86</v>
      </c>
      <c r="J117" s="14" t="s">
        <v>293</v>
      </c>
      <c r="K117" s="14">
        <f t="shared" si="0"/>
        <v>1.3299999999999983</v>
      </c>
      <c r="L117" s="14">
        <v>37.380000000000003</v>
      </c>
      <c r="M117" s="14">
        <v>35.89</v>
      </c>
    </row>
    <row r="118" spans="1:13" ht="15.75" customHeight="1" x14ac:dyDescent="0.2">
      <c r="A118" s="14" t="s">
        <v>486</v>
      </c>
      <c r="B118" s="23">
        <v>117</v>
      </c>
      <c r="C118" s="24" t="s">
        <v>487</v>
      </c>
      <c r="D118" s="14" t="s">
        <v>488</v>
      </c>
      <c r="E118" s="14" t="s">
        <v>490</v>
      </c>
      <c r="F118" s="14">
        <v>36.26</v>
      </c>
      <c r="G118" s="23">
        <v>6</v>
      </c>
      <c r="H118" s="14">
        <v>123</v>
      </c>
      <c r="I118" s="14">
        <v>36.43</v>
      </c>
      <c r="J118" s="14" t="s">
        <v>18</v>
      </c>
      <c r="K118" s="14">
        <f t="shared" si="0"/>
        <v>-0.17000000000000171</v>
      </c>
      <c r="L118" s="14">
        <v>16.09</v>
      </c>
      <c r="M118" s="14">
        <v>36.26</v>
      </c>
    </row>
    <row r="119" spans="1:13" ht="15.75" customHeight="1" x14ac:dyDescent="0.2">
      <c r="A119" s="14" t="s">
        <v>512</v>
      </c>
      <c r="B119" s="23">
        <v>118</v>
      </c>
      <c r="C119" s="24" t="s">
        <v>513</v>
      </c>
      <c r="D119" s="14" t="s">
        <v>513</v>
      </c>
      <c r="E119" s="14" t="s">
        <v>515</v>
      </c>
      <c r="F119" s="14">
        <v>36.33</v>
      </c>
      <c r="G119" s="23">
        <v>4</v>
      </c>
      <c r="H119" s="14">
        <v>122</v>
      </c>
      <c r="I119" s="14">
        <v>36.29</v>
      </c>
      <c r="J119" s="14" t="s">
        <v>137</v>
      </c>
      <c r="K119" s="14">
        <f t="shared" si="0"/>
        <v>3.9999999999999147E-2</v>
      </c>
      <c r="L119" s="14">
        <v>51.93</v>
      </c>
      <c r="M119" s="14">
        <v>32.43</v>
      </c>
    </row>
    <row r="120" spans="1:13" ht="15.75" customHeight="1" x14ac:dyDescent="0.2">
      <c r="A120" s="14" t="s">
        <v>596</v>
      </c>
      <c r="B120" s="23">
        <v>119</v>
      </c>
      <c r="C120" s="24" t="s">
        <v>597</v>
      </c>
      <c r="D120" s="14" t="s">
        <v>598</v>
      </c>
      <c r="E120" s="14" t="s">
        <v>599</v>
      </c>
      <c r="F120" s="14">
        <v>36.630000000000003</v>
      </c>
      <c r="G120" s="23">
        <v>2</v>
      </c>
      <c r="H120" s="14">
        <v>121</v>
      </c>
      <c r="I120" s="14">
        <v>36.26</v>
      </c>
      <c r="J120" s="14" t="s">
        <v>398</v>
      </c>
      <c r="K120" s="14">
        <f t="shared" si="0"/>
        <v>0.37000000000000455</v>
      </c>
      <c r="L120" s="14">
        <v>31.35</v>
      </c>
      <c r="M120" s="14">
        <v>36.630000000000003</v>
      </c>
    </row>
    <row r="121" spans="1:13" ht="15.75" customHeight="1" x14ac:dyDescent="0.2">
      <c r="A121" s="14" t="s">
        <v>559</v>
      </c>
      <c r="B121" s="23">
        <v>120</v>
      </c>
      <c r="C121" s="24" t="s">
        <v>560</v>
      </c>
      <c r="D121" s="14" t="s">
        <v>561</v>
      </c>
      <c r="E121" s="14" t="s">
        <v>562</v>
      </c>
      <c r="F121" s="14">
        <v>36.729999999999997</v>
      </c>
      <c r="G121" s="23">
        <v>-2</v>
      </c>
      <c r="H121" s="14">
        <v>118</v>
      </c>
      <c r="I121" s="14">
        <v>36.03</v>
      </c>
      <c r="J121" s="14" t="s">
        <v>398</v>
      </c>
      <c r="K121" s="14">
        <f t="shared" si="0"/>
        <v>0.69999999999999574</v>
      </c>
      <c r="L121" s="14">
        <v>34.340000000000003</v>
      </c>
      <c r="M121" s="14">
        <v>36.729999999999997</v>
      </c>
    </row>
    <row r="122" spans="1:13" ht="15.75" customHeight="1" x14ac:dyDescent="0.2">
      <c r="A122" s="14" t="s">
        <v>673</v>
      </c>
      <c r="B122" s="23">
        <v>121</v>
      </c>
      <c r="C122" s="24" t="s">
        <v>675</v>
      </c>
      <c r="D122" s="14" t="s">
        <v>677</v>
      </c>
      <c r="E122" s="14" t="s">
        <v>678</v>
      </c>
      <c r="F122" s="14">
        <v>36.76</v>
      </c>
      <c r="G122" s="23">
        <v>-4</v>
      </c>
      <c r="H122" s="14">
        <v>117</v>
      </c>
      <c r="I122" s="14">
        <v>35.450000000000003</v>
      </c>
      <c r="J122" s="14" t="s">
        <v>55</v>
      </c>
      <c r="K122" s="14">
        <f t="shared" si="0"/>
        <v>1.3099999999999952</v>
      </c>
      <c r="L122" s="14">
        <v>0</v>
      </c>
      <c r="M122" s="14">
        <v>36.76</v>
      </c>
    </row>
    <row r="123" spans="1:13" ht="15.75" customHeight="1" x14ac:dyDescent="0.2">
      <c r="A123" s="14" t="s">
        <v>527</v>
      </c>
      <c r="B123" s="23">
        <v>122</v>
      </c>
      <c r="C123" s="24" t="s">
        <v>528</v>
      </c>
      <c r="D123" s="14" t="s">
        <v>528</v>
      </c>
      <c r="E123" s="14" t="s">
        <v>529</v>
      </c>
      <c r="F123" s="14">
        <v>37.44</v>
      </c>
      <c r="G123" s="23">
        <v>6</v>
      </c>
      <c r="H123" s="14">
        <v>128</v>
      </c>
      <c r="I123" s="14">
        <v>37.07</v>
      </c>
      <c r="J123" s="14" t="s">
        <v>55</v>
      </c>
      <c r="K123" s="14">
        <f t="shared" si="0"/>
        <v>0.36999999999999744</v>
      </c>
      <c r="L123" s="14">
        <v>61.57</v>
      </c>
      <c r="M123" s="14">
        <v>31.4</v>
      </c>
    </row>
    <row r="124" spans="1:13" ht="15.75" customHeight="1" x14ac:dyDescent="0.2">
      <c r="A124" s="14" t="s">
        <v>539</v>
      </c>
      <c r="B124" s="23">
        <v>123</v>
      </c>
      <c r="C124" s="24" t="s">
        <v>540</v>
      </c>
      <c r="D124" s="14" t="s">
        <v>540</v>
      </c>
      <c r="E124" s="14" t="s">
        <v>540</v>
      </c>
      <c r="F124" s="14">
        <v>37.840000000000003</v>
      </c>
      <c r="G124" s="23">
        <v>1</v>
      </c>
      <c r="H124" s="14">
        <v>124</v>
      </c>
      <c r="I124" s="14">
        <v>36.5</v>
      </c>
      <c r="J124" s="14" t="s">
        <v>137</v>
      </c>
      <c r="K124" s="14">
        <f t="shared" si="0"/>
        <v>1.3400000000000034</v>
      </c>
      <c r="L124" s="14">
        <v>6.93</v>
      </c>
      <c r="M124" s="14">
        <v>37.840000000000003</v>
      </c>
    </row>
    <row r="125" spans="1:13" ht="15.75" customHeight="1" x14ac:dyDescent="0.2">
      <c r="A125" s="14" t="s">
        <v>517</v>
      </c>
      <c r="B125" s="23">
        <v>124</v>
      </c>
      <c r="C125" s="14" t="s">
        <v>518</v>
      </c>
      <c r="D125" s="14" t="s">
        <v>519</v>
      </c>
      <c r="E125" s="14" t="s">
        <v>519</v>
      </c>
      <c r="F125" s="14">
        <v>37.92</v>
      </c>
      <c r="G125" s="23">
        <v>1</v>
      </c>
      <c r="H125" s="14">
        <v>125</v>
      </c>
      <c r="I125" s="14">
        <v>36.61</v>
      </c>
      <c r="J125" s="14" t="s">
        <v>61</v>
      </c>
      <c r="K125" s="14">
        <f t="shared" si="0"/>
        <v>1.3100000000000023</v>
      </c>
      <c r="L125" s="14">
        <v>48.44</v>
      </c>
      <c r="M125" s="14">
        <v>35.29</v>
      </c>
    </row>
    <row r="126" spans="1:13" ht="15.75" customHeight="1" x14ac:dyDescent="0.2">
      <c r="A126" s="14" t="s">
        <v>632</v>
      </c>
      <c r="B126" s="23">
        <v>125</v>
      </c>
      <c r="C126" s="24" t="s">
        <v>633</v>
      </c>
      <c r="D126" s="14" t="s">
        <v>635</v>
      </c>
      <c r="E126" s="14" t="s">
        <v>637</v>
      </c>
      <c r="F126" s="14">
        <v>38.04</v>
      </c>
      <c r="G126" s="23">
        <v>-6</v>
      </c>
      <c r="H126" s="14">
        <v>119</v>
      </c>
      <c r="I126" s="14">
        <v>36.049999999999997</v>
      </c>
      <c r="J126" s="14" t="s">
        <v>137</v>
      </c>
      <c r="K126" s="14">
        <f t="shared" si="0"/>
        <v>1.990000000000002</v>
      </c>
      <c r="L126" s="14">
        <v>28.33</v>
      </c>
      <c r="M126" s="14">
        <v>38.04</v>
      </c>
    </row>
    <row r="127" spans="1:13" ht="15.75" customHeight="1" x14ac:dyDescent="0.2">
      <c r="A127" s="14" t="s">
        <v>432</v>
      </c>
      <c r="B127" s="23">
        <v>126</v>
      </c>
      <c r="C127" s="24" t="s">
        <v>433</v>
      </c>
      <c r="D127" s="14" t="s">
        <v>435</v>
      </c>
      <c r="E127" s="14" t="s">
        <v>437</v>
      </c>
      <c r="F127" s="14">
        <v>38.68</v>
      </c>
      <c r="G127" s="23">
        <v>7</v>
      </c>
      <c r="H127" s="14">
        <v>133</v>
      </c>
      <c r="I127" s="14">
        <v>38.69</v>
      </c>
      <c r="J127" s="14" t="s">
        <v>398</v>
      </c>
      <c r="K127" s="14">
        <f t="shared" si="0"/>
        <v>-9.9999999999980105E-3</v>
      </c>
      <c r="L127" s="14">
        <v>49.45</v>
      </c>
      <c r="M127" s="14">
        <v>35.99</v>
      </c>
    </row>
    <row r="128" spans="1:13" ht="15.75" customHeight="1" x14ac:dyDescent="0.2">
      <c r="A128" s="14" t="s">
        <v>556</v>
      </c>
      <c r="B128" s="23">
        <v>127</v>
      </c>
      <c r="C128" s="24" t="s">
        <v>557</v>
      </c>
      <c r="D128" s="14" t="s">
        <v>557</v>
      </c>
      <c r="E128" s="14" t="s">
        <v>558</v>
      </c>
      <c r="F128" s="14">
        <v>38.83</v>
      </c>
      <c r="G128" s="23">
        <v>7</v>
      </c>
      <c r="H128" s="14">
        <v>134</v>
      </c>
      <c r="I128" s="14">
        <v>38.83</v>
      </c>
      <c r="J128" s="14" t="s">
        <v>398</v>
      </c>
      <c r="K128" s="14">
        <f t="shared" si="0"/>
        <v>0</v>
      </c>
      <c r="L128" s="14">
        <v>16.09</v>
      </c>
      <c r="M128" s="14">
        <v>38.83</v>
      </c>
    </row>
    <row r="129" spans="1:13" ht="15.75" customHeight="1" x14ac:dyDescent="0.2">
      <c r="A129" s="14" t="s">
        <v>569</v>
      </c>
      <c r="B129" s="23">
        <v>128</v>
      </c>
      <c r="C129" s="24" t="s">
        <v>570</v>
      </c>
      <c r="D129" s="14" t="s">
        <v>571</v>
      </c>
      <c r="E129" s="14" t="s">
        <v>571</v>
      </c>
      <c r="F129" s="14">
        <v>39.08</v>
      </c>
      <c r="G129" s="23">
        <v>-2</v>
      </c>
      <c r="H129" s="14">
        <v>126</v>
      </c>
      <c r="I129" s="14">
        <v>36.68</v>
      </c>
      <c r="J129" s="14" t="s">
        <v>61</v>
      </c>
      <c r="K129" s="14">
        <f t="shared" si="0"/>
        <v>2.3999999999999986</v>
      </c>
      <c r="L129" s="14">
        <v>55.53</v>
      </c>
      <c r="M129" s="14">
        <v>34.96</v>
      </c>
    </row>
    <row r="130" spans="1:13" ht="15.75" customHeight="1" x14ac:dyDescent="0.2">
      <c r="A130" s="14" t="s">
        <v>452</v>
      </c>
      <c r="B130" s="23">
        <v>129</v>
      </c>
      <c r="C130" s="24" t="s">
        <v>453</v>
      </c>
      <c r="D130" s="14" t="s">
        <v>453</v>
      </c>
      <c r="E130" s="14" t="s">
        <v>454</v>
      </c>
      <c r="F130" s="14">
        <v>39.1</v>
      </c>
      <c r="G130" s="23">
        <v>-2</v>
      </c>
      <c r="H130" s="14">
        <v>127</v>
      </c>
      <c r="I130" s="14">
        <v>36.93</v>
      </c>
      <c r="J130" s="14" t="s">
        <v>293</v>
      </c>
      <c r="K130" s="14">
        <f t="shared" si="0"/>
        <v>2.1700000000000017</v>
      </c>
      <c r="L130" s="14">
        <v>73.17</v>
      </c>
      <c r="M130" s="14">
        <v>30.18</v>
      </c>
    </row>
    <row r="131" spans="1:13" ht="15.75" customHeight="1" x14ac:dyDescent="0.2">
      <c r="A131" s="14" t="s">
        <v>590</v>
      </c>
      <c r="B131" s="23">
        <v>130</v>
      </c>
      <c r="C131" s="24" t="s">
        <v>591</v>
      </c>
      <c r="D131" s="14" t="s">
        <v>592</v>
      </c>
      <c r="E131" s="14" t="s">
        <v>593</v>
      </c>
      <c r="F131" s="14">
        <v>39.19</v>
      </c>
      <c r="G131" s="23">
        <v>6</v>
      </c>
      <c r="H131" s="14">
        <v>136</v>
      </c>
      <c r="I131" s="14">
        <v>39.72</v>
      </c>
      <c r="J131" s="14" t="s">
        <v>398</v>
      </c>
      <c r="K131" s="14">
        <f t="shared" si="0"/>
        <v>-0.53000000000000114</v>
      </c>
      <c r="L131" s="14">
        <v>20.79</v>
      </c>
      <c r="M131" s="14">
        <v>39.19</v>
      </c>
    </row>
    <row r="132" spans="1:13" ht="15.75" customHeight="1" x14ac:dyDescent="0.2">
      <c r="A132" s="14" t="s">
        <v>553</v>
      </c>
      <c r="B132" s="23">
        <v>131</v>
      </c>
      <c r="C132" s="24" t="s">
        <v>554</v>
      </c>
      <c r="D132" s="14" t="s">
        <v>554</v>
      </c>
      <c r="E132" s="14" t="s">
        <v>555</v>
      </c>
      <c r="F132" s="14">
        <v>39.19</v>
      </c>
      <c r="G132" s="23">
        <v>4</v>
      </c>
      <c r="H132" s="14">
        <v>135</v>
      </c>
      <c r="I132" s="14">
        <v>39.19</v>
      </c>
      <c r="J132" s="14" t="s">
        <v>137</v>
      </c>
      <c r="K132" s="14">
        <f t="shared" si="0"/>
        <v>0</v>
      </c>
      <c r="L132" s="14">
        <v>31.78</v>
      </c>
      <c r="M132" s="14">
        <v>39.19</v>
      </c>
    </row>
    <row r="133" spans="1:13" ht="15.75" customHeight="1" x14ac:dyDescent="0.2">
      <c r="A133" s="14" t="s">
        <v>622</v>
      </c>
      <c r="B133" s="23">
        <v>132</v>
      </c>
      <c r="C133" s="24" t="s">
        <v>623</v>
      </c>
      <c r="D133" s="14" t="s">
        <v>623</v>
      </c>
      <c r="E133" s="14" t="s">
        <v>623</v>
      </c>
      <c r="F133" s="14">
        <v>39.270000000000003</v>
      </c>
      <c r="G133" s="23">
        <v>-3</v>
      </c>
      <c r="H133" s="14">
        <v>129</v>
      </c>
      <c r="I133" s="14">
        <v>37.14</v>
      </c>
      <c r="J133" s="14" t="s">
        <v>61</v>
      </c>
      <c r="K133" s="14">
        <f t="shared" si="0"/>
        <v>2.1300000000000026</v>
      </c>
      <c r="L133" s="14">
        <v>60.64</v>
      </c>
      <c r="M133" s="14">
        <v>33.93</v>
      </c>
    </row>
    <row r="134" spans="1:13" ht="15.75" customHeight="1" x14ac:dyDescent="0.2">
      <c r="A134" s="14" t="s">
        <v>563</v>
      </c>
      <c r="B134" s="23">
        <v>133</v>
      </c>
      <c r="C134" s="24" t="s">
        <v>566</v>
      </c>
      <c r="D134" s="14" t="s">
        <v>567</v>
      </c>
      <c r="E134" s="14" t="s">
        <v>568</v>
      </c>
      <c r="F134" s="14">
        <v>39.630000000000003</v>
      </c>
      <c r="G134" s="23">
        <v>-2</v>
      </c>
      <c r="H134" s="14">
        <v>131</v>
      </c>
      <c r="I134" s="14">
        <v>38.130000000000003</v>
      </c>
      <c r="J134" s="14" t="s">
        <v>137</v>
      </c>
      <c r="K134" s="14">
        <f t="shared" si="0"/>
        <v>1.5</v>
      </c>
      <c r="L134" s="14">
        <v>27.08</v>
      </c>
      <c r="M134" s="14">
        <v>39.630000000000003</v>
      </c>
    </row>
    <row r="135" spans="1:13" ht="15.75" customHeight="1" x14ac:dyDescent="0.2">
      <c r="A135" s="14" t="s">
        <v>616</v>
      </c>
      <c r="B135" s="23">
        <v>134</v>
      </c>
      <c r="C135" s="24" t="s">
        <v>617</v>
      </c>
      <c r="D135" s="14" t="s">
        <v>618</v>
      </c>
      <c r="E135" s="14" t="s">
        <v>620</v>
      </c>
      <c r="F135" s="14">
        <v>40.07</v>
      </c>
      <c r="G135" s="23">
        <v>-4</v>
      </c>
      <c r="H135" s="14">
        <v>130</v>
      </c>
      <c r="I135" s="14">
        <v>37.94</v>
      </c>
      <c r="J135" s="14" t="s">
        <v>55</v>
      </c>
      <c r="K135" s="14">
        <f t="shared" si="0"/>
        <v>2.1300000000000026</v>
      </c>
      <c r="L135" s="14">
        <v>54.25</v>
      </c>
      <c r="M135" s="14">
        <v>36.520000000000003</v>
      </c>
    </row>
    <row r="136" spans="1:13" ht="15.75" customHeight="1" x14ac:dyDescent="0.2">
      <c r="A136" s="14" t="s">
        <v>544</v>
      </c>
      <c r="B136" s="23">
        <v>135</v>
      </c>
      <c r="C136" s="24" t="s">
        <v>545</v>
      </c>
      <c r="D136" s="14" t="s">
        <v>546</v>
      </c>
      <c r="E136" s="14" t="s">
        <v>546</v>
      </c>
      <c r="F136" s="14">
        <v>40.17</v>
      </c>
      <c r="G136" s="23">
        <v>4</v>
      </c>
      <c r="H136" s="14">
        <v>139</v>
      </c>
      <c r="I136" s="14">
        <v>40.22</v>
      </c>
      <c r="J136" s="14" t="s">
        <v>137</v>
      </c>
      <c r="K136" s="14">
        <f t="shared" si="0"/>
        <v>-4.9999999999997158E-2</v>
      </c>
      <c r="L136" s="14">
        <v>6.93</v>
      </c>
      <c r="M136" s="14">
        <v>40.17</v>
      </c>
    </row>
    <row r="137" spans="1:13" ht="15.75" customHeight="1" x14ac:dyDescent="0.2">
      <c r="A137" s="14" t="s">
        <v>608</v>
      </c>
      <c r="B137" s="23">
        <v>136</v>
      </c>
      <c r="C137" s="24" t="s">
        <v>609</v>
      </c>
      <c r="D137" s="14" t="s">
        <v>610</v>
      </c>
      <c r="E137" s="14" t="s">
        <v>610</v>
      </c>
      <c r="F137" s="14">
        <v>40.49</v>
      </c>
      <c r="G137" s="23">
        <v>4</v>
      </c>
      <c r="H137" s="14">
        <v>140</v>
      </c>
      <c r="I137" s="14">
        <v>40.340000000000003</v>
      </c>
      <c r="J137" s="14" t="s">
        <v>55</v>
      </c>
      <c r="K137" s="14">
        <f t="shared" si="0"/>
        <v>0.14999999999999858</v>
      </c>
      <c r="L137" s="14">
        <v>59.58</v>
      </c>
      <c r="M137" s="14">
        <v>35.72</v>
      </c>
    </row>
    <row r="138" spans="1:13" ht="15.75" customHeight="1" x14ac:dyDescent="0.2">
      <c r="A138" s="14" t="s">
        <v>630</v>
      </c>
      <c r="B138" s="23">
        <v>137</v>
      </c>
      <c r="C138" s="24" t="s">
        <v>631</v>
      </c>
      <c r="D138" s="14" t="s">
        <v>631</v>
      </c>
      <c r="E138" s="14" t="s">
        <v>631</v>
      </c>
      <c r="F138" s="14">
        <v>40.61</v>
      </c>
      <c r="G138" s="23">
        <v>-21</v>
      </c>
      <c r="H138" s="14">
        <v>116</v>
      </c>
      <c r="I138" s="14">
        <v>35.369999999999997</v>
      </c>
      <c r="J138" s="14" t="s">
        <v>61</v>
      </c>
      <c r="K138" s="14">
        <f t="shared" si="0"/>
        <v>5.240000000000002</v>
      </c>
      <c r="L138" s="14">
        <v>60.8</v>
      </c>
      <c r="M138" s="14">
        <v>35.57</v>
      </c>
    </row>
    <row r="139" spans="1:13" ht="15.75" customHeight="1" x14ac:dyDescent="0.2">
      <c r="A139" s="14" t="s">
        <v>547</v>
      </c>
      <c r="B139" s="23">
        <v>138</v>
      </c>
      <c r="C139" s="24" t="s">
        <v>548</v>
      </c>
      <c r="D139" s="14" t="s">
        <v>549</v>
      </c>
      <c r="E139" s="14" t="s">
        <v>549</v>
      </c>
      <c r="F139" s="14">
        <v>40.75</v>
      </c>
      <c r="G139" s="23">
        <v>-6</v>
      </c>
      <c r="H139" s="14">
        <v>132</v>
      </c>
      <c r="I139" s="14">
        <v>38.15</v>
      </c>
      <c r="J139" s="14" t="s">
        <v>55</v>
      </c>
      <c r="K139" s="14">
        <f t="shared" si="0"/>
        <v>2.6000000000000014</v>
      </c>
      <c r="L139" s="14">
        <v>27.08</v>
      </c>
      <c r="M139" s="14">
        <v>40.75</v>
      </c>
    </row>
    <row r="140" spans="1:13" ht="15.75" customHeight="1" x14ac:dyDescent="0.2">
      <c r="A140" s="14" t="s">
        <v>624</v>
      </c>
      <c r="B140" s="23">
        <v>139</v>
      </c>
      <c r="C140" s="24" t="s">
        <v>625</v>
      </c>
      <c r="D140" s="14" t="s">
        <v>626</v>
      </c>
      <c r="E140" s="14" t="s">
        <v>627</v>
      </c>
      <c r="F140" s="14">
        <v>40.99</v>
      </c>
      <c r="G140" s="23">
        <v>5</v>
      </c>
      <c r="H140" s="14">
        <v>144</v>
      </c>
      <c r="I140" s="14">
        <v>40.97</v>
      </c>
      <c r="J140" s="14" t="s">
        <v>55</v>
      </c>
      <c r="K140" s="14">
        <f t="shared" si="0"/>
        <v>2.0000000000003126E-2</v>
      </c>
      <c r="L140" s="14">
        <v>30.91</v>
      </c>
      <c r="M140" s="14">
        <v>40.99</v>
      </c>
    </row>
    <row r="141" spans="1:13" ht="15.75" customHeight="1" x14ac:dyDescent="0.2">
      <c r="A141" s="14" t="s">
        <v>587</v>
      </c>
      <c r="B141" s="23">
        <v>140</v>
      </c>
      <c r="C141" s="24" t="s">
        <v>588</v>
      </c>
      <c r="D141" s="14" t="s">
        <v>588</v>
      </c>
      <c r="E141" s="14" t="s">
        <v>589</v>
      </c>
      <c r="F141" s="14">
        <v>41.01</v>
      </c>
      <c r="G141" s="23">
        <v>-2</v>
      </c>
      <c r="H141" s="14">
        <v>138</v>
      </c>
      <c r="I141" s="14">
        <v>40.11</v>
      </c>
      <c r="J141" s="14" t="s">
        <v>398</v>
      </c>
      <c r="K141" s="14">
        <f t="shared" si="0"/>
        <v>0.89999999999999858</v>
      </c>
      <c r="L141" s="14">
        <v>52.42</v>
      </c>
      <c r="M141" s="14">
        <v>38.159999999999997</v>
      </c>
    </row>
    <row r="142" spans="1:13" ht="15.75" customHeight="1" x14ac:dyDescent="0.2">
      <c r="A142" s="14" t="s">
        <v>582</v>
      </c>
      <c r="B142" s="23">
        <v>141</v>
      </c>
      <c r="C142" s="24" t="s">
        <v>583</v>
      </c>
      <c r="D142" s="14" t="s">
        <v>583</v>
      </c>
      <c r="E142" s="14" t="s">
        <v>584</v>
      </c>
      <c r="F142" s="14">
        <v>41.19</v>
      </c>
      <c r="G142" s="23">
        <v>8</v>
      </c>
      <c r="H142" s="14">
        <v>149</v>
      </c>
      <c r="I142" s="14">
        <v>43.69</v>
      </c>
      <c r="J142" s="14" t="s">
        <v>55</v>
      </c>
      <c r="K142" s="14">
        <f t="shared" si="0"/>
        <v>-2.5</v>
      </c>
      <c r="L142" s="14">
        <v>61.36</v>
      </c>
      <c r="M142" s="14">
        <v>36.14</v>
      </c>
    </row>
    <row r="143" spans="1:13" ht="15.75" customHeight="1" x14ac:dyDescent="0.2">
      <c r="A143" s="14" t="s">
        <v>660</v>
      </c>
      <c r="B143" s="23">
        <v>142</v>
      </c>
      <c r="C143" s="24" t="s">
        <v>661</v>
      </c>
      <c r="D143" s="14" t="s">
        <v>663</v>
      </c>
      <c r="E143" s="14" t="s">
        <v>665</v>
      </c>
      <c r="F143" s="14">
        <v>41.83</v>
      </c>
      <c r="G143" s="23">
        <v>1</v>
      </c>
      <c r="H143" s="14">
        <v>143</v>
      </c>
      <c r="I143" s="14">
        <v>40.58</v>
      </c>
      <c r="J143" s="14" t="s">
        <v>137</v>
      </c>
      <c r="K143" s="14">
        <f t="shared" si="0"/>
        <v>1.25</v>
      </c>
      <c r="L143" s="14">
        <v>64.069999999999993</v>
      </c>
      <c r="M143" s="14">
        <v>36.28</v>
      </c>
    </row>
    <row r="144" spans="1:13" ht="15.75" customHeight="1" x14ac:dyDescent="0.2">
      <c r="A144" s="14" t="s">
        <v>576</v>
      </c>
      <c r="B144" s="23">
        <v>143</v>
      </c>
      <c r="C144" s="24" t="s">
        <v>577</v>
      </c>
      <c r="D144" s="14" t="s">
        <v>579</v>
      </c>
      <c r="E144" s="14" t="s">
        <v>581</v>
      </c>
      <c r="F144" s="14">
        <v>42.07</v>
      </c>
      <c r="G144" s="23">
        <v>-2</v>
      </c>
      <c r="H144" s="14">
        <v>141</v>
      </c>
      <c r="I144" s="14">
        <v>40.42</v>
      </c>
      <c r="J144" s="14" t="s">
        <v>398</v>
      </c>
      <c r="K144" s="14">
        <f t="shared" si="0"/>
        <v>1.6499999999999986</v>
      </c>
      <c r="L144" s="14">
        <v>17.920000000000002</v>
      </c>
      <c r="M144" s="14">
        <v>42.07</v>
      </c>
    </row>
    <row r="145" spans="1:13" ht="15.75" customHeight="1" x14ac:dyDescent="0.2">
      <c r="A145" s="14" t="s">
        <v>602</v>
      </c>
      <c r="B145" s="23">
        <v>144</v>
      </c>
      <c r="C145" s="24" t="s">
        <v>603</v>
      </c>
      <c r="D145" s="14" t="s">
        <v>604</v>
      </c>
      <c r="E145" s="14" t="s">
        <v>605</v>
      </c>
      <c r="F145" s="14">
        <v>42.08</v>
      </c>
      <c r="G145" s="23">
        <v>1</v>
      </c>
      <c r="H145" s="14">
        <v>145</v>
      </c>
      <c r="I145" s="14">
        <v>41.43</v>
      </c>
      <c r="J145" s="14" t="s">
        <v>55</v>
      </c>
      <c r="K145" s="14">
        <f t="shared" si="0"/>
        <v>0.64999999999999858</v>
      </c>
      <c r="L145" s="14">
        <v>51.87</v>
      </c>
      <c r="M145" s="14">
        <v>39.630000000000003</v>
      </c>
    </row>
    <row r="146" spans="1:13" ht="15.75" customHeight="1" x14ac:dyDescent="0.2">
      <c r="A146" s="14" t="s">
        <v>704</v>
      </c>
      <c r="B146" s="23">
        <v>145</v>
      </c>
      <c r="C146" s="24" t="s">
        <v>705</v>
      </c>
      <c r="D146" s="14" t="s">
        <v>705</v>
      </c>
      <c r="E146" s="14" t="s">
        <v>705</v>
      </c>
      <c r="F146" s="14">
        <v>42.93</v>
      </c>
      <c r="G146" s="23">
        <v>-3</v>
      </c>
      <c r="H146" s="14">
        <v>142</v>
      </c>
      <c r="I146" s="14">
        <v>40.5</v>
      </c>
      <c r="J146" s="14" t="s">
        <v>137</v>
      </c>
      <c r="K146" s="14">
        <f t="shared" si="0"/>
        <v>2.4299999999999997</v>
      </c>
      <c r="L146" s="14">
        <v>17.920000000000002</v>
      </c>
      <c r="M146" s="14">
        <v>42.93</v>
      </c>
    </row>
    <row r="147" spans="1:13" ht="15.75" customHeight="1" x14ac:dyDescent="0.2">
      <c r="A147" s="14" t="s">
        <v>642</v>
      </c>
      <c r="B147" s="23">
        <v>146</v>
      </c>
      <c r="C147" s="24" t="s">
        <v>643</v>
      </c>
      <c r="D147" s="14" t="s">
        <v>643</v>
      </c>
      <c r="E147" s="14" t="s">
        <v>644</v>
      </c>
      <c r="F147" s="14">
        <v>42.95</v>
      </c>
      <c r="G147" s="23">
        <v>0</v>
      </c>
      <c r="H147" s="14">
        <v>146</v>
      </c>
      <c r="I147" s="14">
        <v>42.58</v>
      </c>
      <c r="J147" s="14" t="s">
        <v>55</v>
      </c>
      <c r="K147" s="14">
        <f t="shared" si="0"/>
        <v>0.37000000000000455</v>
      </c>
      <c r="L147" s="14">
        <v>52.57</v>
      </c>
      <c r="M147" s="14">
        <v>40.54</v>
      </c>
    </row>
    <row r="148" spans="1:13" ht="15.75" customHeight="1" x14ac:dyDescent="0.2">
      <c r="A148" s="14" t="s">
        <v>638</v>
      </c>
      <c r="B148" s="23">
        <v>147</v>
      </c>
      <c r="C148" s="24" t="s">
        <v>639</v>
      </c>
      <c r="D148" s="14" t="s">
        <v>640</v>
      </c>
      <c r="E148" s="14" t="s">
        <v>641</v>
      </c>
      <c r="F148" s="14">
        <v>43.29</v>
      </c>
      <c r="G148" s="23">
        <v>0</v>
      </c>
      <c r="H148" s="14">
        <v>147</v>
      </c>
      <c r="I148" s="14">
        <v>42.73</v>
      </c>
      <c r="J148" s="14" t="s">
        <v>55</v>
      </c>
      <c r="K148" s="14">
        <f t="shared" si="0"/>
        <v>0.56000000000000227</v>
      </c>
      <c r="L148" s="14">
        <v>21.97</v>
      </c>
      <c r="M148" s="14">
        <v>43.29</v>
      </c>
    </row>
    <row r="149" spans="1:13" ht="15.75" customHeight="1" x14ac:dyDescent="0.2">
      <c r="A149" s="14" t="s">
        <v>646</v>
      </c>
      <c r="B149" s="23">
        <v>148</v>
      </c>
      <c r="C149" s="24" t="s">
        <v>647</v>
      </c>
      <c r="D149" s="14" t="s">
        <v>648</v>
      </c>
      <c r="E149" s="14" t="s">
        <v>649</v>
      </c>
      <c r="F149" s="14">
        <v>43.69</v>
      </c>
      <c r="G149" s="23">
        <v>4</v>
      </c>
      <c r="H149" s="14">
        <v>152</v>
      </c>
      <c r="I149" s="14">
        <v>45.04</v>
      </c>
      <c r="J149" s="14" t="s">
        <v>61</v>
      </c>
      <c r="K149" s="14">
        <f t="shared" si="0"/>
        <v>-1.3500000000000014</v>
      </c>
      <c r="L149" s="14">
        <v>63.19</v>
      </c>
      <c r="M149" s="14">
        <v>38.82</v>
      </c>
    </row>
    <row r="150" spans="1:13" ht="15.75" customHeight="1" x14ac:dyDescent="0.2">
      <c r="A150" s="14" t="s">
        <v>693</v>
      </c>
      <c r="B150" s="23">
        <v>149</v>
      </c>
      <c r="C150" s="24" t="s">
        <v>694</v>
      </c>
      <c r="D150" s="14" t="s">
        <v>695</v>
      </c>
      <c r="E150" s="14" t="s">
        <v>696</v>
      </c>
      <c r="F150" s="14">
        <v>44.16</v>
      </c>
      <c r="G150" s="23">
        <v>5</v>
      </c>
      <c r="H150" s="14">
        <v>154</v>
      </c>
      <c r="I150" s="14">
        <v>45.87</v>
      </c>
      <c r="J150" s="14" t="s">
        <v>293</v>
      </c>
      <c r="K150" s="14">
        <f t="shared" si="0"/>
        <v>-1.7100000000000009</v>
      </c>
      <c r="L150" s="14">
        <v>64.89</v>
      </c>
      <c r="M150" s="14">
        <v>38.97</v>
      </c>
    </row>
    <row r="151" spans="1:13" ht="15.75" customHeight="1" x14ac:dyDescent="0.2">
      <c r="A151" s="14" t="s">
        <v>679</v>
      </c>
      <c r="B151" s="23">
        <v>150</v>
      </c>
      <c r="C151" s="24" t="s">
        <v>680</v>
      </c>
      <c r="D151" s="14" t="s">
        <v>681</v>
      </c>
      <c r="E151" s="14" t="s">
        <v>680</v>
      </c>
      <c r="F151" s="14">
        <v>44.31</v>
      </c>
      <c r="G151" s="23">
        <v>1</v>
      </c>
      <c r="H151" s="14">
        <v>151</v>
      </c>
      <c r="I151" s="14">
        <v>44.64</v>
      </c>
      <c r="J151" s="14" t="s">
        <v>137</v>
      </c>
      <c r="K151" s="14">
        <f t="shared" si="0"/>
        <v>-0.32999999999999829</v>
      </c>
      <c r="L151" s="14">
        <v>52.52</v>
      </c>
      <c r="M151" s="14">
        <v>42.25</v>
      </c>
    </row>
    <row r="152" spans="1:13" ht="15.75" customHeight="1" x14ac:dyDescent="0.2">
      <c r="A152" s="14" t="s">
        <v>541</v>
      </c>
      <c r="B152" s="23">
        <v>151</v>
      </c>
      <c r="C152" s="24" t="s">
        <v>542</v>
      </c>
      <c r="D152" s="14" t="s">
        <v>543</v>
      </c>
      <c r="E152" s="14" t="s">
        <v>543</v>
      </c>
      <c r="F152" s="14">
        <v>44.5</v>
      </c>
      <c r="G152" s="23">
        <v>4</v>
      </c>
      <c r="H152" s="14">
        <v>155</v>
      </c>
      <c r="I152" s="14">
        <v>46.42</v>
      </c>
      <c r="J152" s="14" t="s">
        <v>137</v>
      </c>
      <c r="K152" s="14">
        <f t="shared" si="0"/>
        <v>-1.9200000000000017</v>
      </c>
      <c r="L152" s="14">
        <v>45.64</v>
      </c>
      <c r="M152" s="14">
        <v>44.21</v>
      </c>
    </row>
    <row r="153" spans="1:13" ht="15.75" customHeight="1" x14ac:dyDescent="0.2">
      <c r="A153" s="14" t="s">
        <v>650</v>
      </c>
      <c r="B153" s="23">
        <v>152</v>
      </c>
      <c r="C153" s="24" t="s">
        <v>651</v>
      </c>
      <c r="D153" s="14" t="s">
        <v>652</v>
      </c>
      <c r="E153" s="14" t="s">
        <v>653</v>
      </c>
      <c r="F153" s="14">
        <v>44.97</v>
      </c>
      <c r="G153" s="23">
        <v>-4</v>
      </c>
      <c r="H153" s="14">
        <v>148</v>
      </c>
      <c r="I153" s="14">
        <v>42.78</v>
      </c>
      <c r="J153" s="14" t="s">
        <v>293</v>
      </c>
      <c r="K153" s="14">
        <f t="shared" si="0"/>
        <v>2.1899999999999977</v>
      </c>
      <c r="L153" s="14">
        <v>60.38</v>
      </c>
      <c r="M153" s="14">
        <v>41.11</v>
      </c>
    </row>
    <row r="154" spans="1:13" ht="15.75" customHeight="1" x14ac:dyDescent="0.2">
      <c r="A154" s="14" t="s">
        <v>666</v>
      </c>
      <c r="B154" s="23">
        <v>153</v>
      </c>
      <c r="C154" s="14" t="s">
        <v>667</v>
      </c>
      <c r="D154" s="14" t="s">
        <v>668</v>
      </c>
      <c r="E154" s="14" t="s">
        <v>669</v>
      </c>
      <c r="F154" s="14">
        <v>45.87</v>
      </c>
      <c r="G154" s="23">
        <v>-3</v>
      </c>
      <c r="H154" s="14">
        <v>150</v>
      </c>
      <c r="I154" s="14">
        <v>44.29</v>
      </c>
      <c r="J154" s="14" t="s">
        <v>55</v>
      </c>
      <c r="K154" s="14">
        <f t="shared" si="0"/>
        <v>1.5799999999999983</v>
      </c>
      <c r="L154" s="14">
        <v>0</v>
      </c>
      <c r="M154" s="14">
        <v>45.87</v>
      </c>
    </row>
    <row r="155" spans="1:13" ht="15.75" customHeight="1" x14ac:dyDescent="0.2">
      <c r="A155" s="14" t="s">
        <v>716</v>
      </c>
      <c r="B155" s="23">
        <v>154</v>
      </c>
      <c r="C155" s="24" t="s">
        <v>717</v>
      </c>
      <c r="D155" s="14" t="s">
        <v>718</v>
      </c>
      <c r="E155" s="14" t="s">
        <v>719</v>
      </c>
      <c r="F155" s="14">
        <v>45.99</v>
      </c>
      <c r="G155" s="23">
        <v>-17</v>
      </c>
      <c r="H155" s="14">
        <v>137</v>
      </c>
      <c r="I155" s="14">
        <v>39.840000000000003</v>
      </c>
      <c r="J155" s="14" t="s">
        <v>398</v>
      </c>
      <c r="K155" s="14">
        <f t="shared" si="0"/>
        <v>6.1499999999999986</v>
      </c>
      <c r="L155" s="14">
        <v>67.3</v>
      </c>
      <c r="M155" s="14">
        <v>40.659999999999997</v>
      </c>
    </row>
    <row r="156" spans="1:13" ht="15.75" customHeight="1" x14ac:dyDescent="0.2">
      <c r="A156" s="14" t="s">
        <v>670</v>
      </c>
      <c r="B156" s="23">
        <v>155</v>
      </c>
      <c r="C156" s="24" t="s">
        <v>671</v>
      </c>
      <c r="D156" s="14" t="s">
        <v>671</v>
      </c>
      <c r="E156" s="14" t="s">
        <v>672</v>
      </c>
      <c r="F156" s="14">
        <v>47.28</v>
      </c>
      <c r="G156" s="23">
        <v>1</v>
      </c>
      <c r="H156" s="14">
        <v>156</v>
      </c>
      <c r="I156" s="14">
        <v>46.76</v>
      </c>
      <c r="J156" s="14" t="s">
        <v>137</v>
      </c>
      <c r="K156" s="14">
        <f t="shared" si="0"/>
        <v>0.52000000000000313</v>
      </c>
      <c r="L156" s="14">
        <v>26.39</v>
      </c>
      <c r="M156" s="14">
        <v>47.28</v>
      </c>
    </row>
    <row r="157" spans="1:13" ht="15.75" customHeight="1" x14ac:dyDescent="0.2">
      <c r="A157" s="14" t="s">
        <v>706</v>
      </c>
      <c r="B157" s="23">
        <v>156</v>
      </c>
      <c r="C157" s="24" t="s">
        <v>707</v>
      </c>
      <c r="D157" s="14" t="s">
        <v>708</v>
      </c>
      <c r="E157" s="14" t="s">
        <v>707</v>
      </c>
      <c r="F157" s="14">
        <v>47.76</v>
      </c>
      <c r="G157" s="23">
        <v>-3</v>
      </c>
      <c r="H157" s="14">
        <v>153</v>
      </c>
      <c r="I157" s="14">
        <v>45.44</v>
      </c>
      <c r="J157" s="14" t="s">
        <v>398</v>
      </c>
      <c r="K157" s="14">
        <f t="shared" si="0"/>
        <v>2.3200000000000003</v>
      </c>
      <c r="L157" s="14">
        <v>72.44</v>
      </c>
      <c r="M157" s="14">
        <v>41.59</v>
      </c>
    </row>
    <row r="158" spans="1:13" ht="15.75" customHeight="1" x14ac:dyDescent="0.2">
      <c r="A158" s="14" t="s">
        <v>684</v>
      </c>
      <c r="B158" s="23">
        <v>157</v>
      </c>
      <c r="C158" s="24" t="s">
        <v>685</v>
      </c>
      <c r="D158" s="14" t="s">
        <v>686</v>
      </c>
      <c r="E158" s="14" t="s">
        <v>687</v>
      </c>
      <c r="F158" s="14">
        <v>47.98</v>
      </c>
      <c r="G158" s="23">
        <v>0</v>
      </c>
      <c r="H158" s="14">
        <v>157</v>
      </c>
      <c r="I158" s="14">
        <v>47.82</v>
      </c>
      <c r="J158" s="14" t="s">
        <v>293</v>
      </c>
      <c r="K158" s="14">
        <f t="shared" si="0"/>
        <v>0.15999999999999659</v>
      </c>
      <c r="L158" s="14">
        <v>44.66</v>
      </c>
      <c r="M158" s="14">
        <v>47.98</v>
      </c>
    </row>
    <row r="159" spans="1:13" ht="15.75" customHeight="1" x14ac:dyDescent="0.2">
      <c r="A159" s="14" t="s">
        <v>710</v>
      </c>
      <c r="B159" s="23">
        <v>158</v>
      </c>
      <c r="C159" s="24" t="s">
        <v>711</v>
      </c>
      <c r="D159" s="14" t="s">
        <v>712</v>
      </c>
      <c r="E159" s="14" t="s">
        <v>713</v>
      </c>
      <c r="F159" s="14">
        <v>50.17</v>
      </c>
      <c r="G159" s="23">
        <v>1</v>
      </c>
      <c r="H159" s="14">
        <v>159</v>
      </c>
      <c r="I159" s="14">
        <v>51.89</v>
      </c>
      <c r="J159" s="14" t="s">
        <v>398</v>
      </c>
      <c r="K159" s="14">
        <f t="shared" si="0"/>
        <v>-1.7199999999999989</v>
      </c>
      <c r="L159" s="14">
        <v>60.98</v>
      </c>
      <c r="M159" s="14">
        <v>47.47</v>
      </c>
    </row>
    <row r="160" spans="1:13" ht="15.75" customHeight="1" x14ac:dyDescent="0.2">
      <c r="A160" s="14" t="s">
        <v>611</v>
      </c>
      <c r="B160" s="23">
        <v>159</v>
      </c>
      <c r="C160" s="24" t="s">
        <v>612</v>
      </c>
      <c r="D160" s="14" t="s">
        <v>612</v>
      </c>
      <c r="E160" s="14" t="s">
        <v>613</v>
      </c>
      <c r="F160" s="14">
        <v>50.46</v>
      </c>
      <c r="G160" s="23">
        <v>-1</v>
      </c>
      <c r="H160" s="14">
        <v>158</v>
      </c>
      <c r="I160" s="14">
        <v>51.46</v>
      </c>
      <c r="J160" s="14" t="s">
        <v>55</v>
      </c>
      <c r="K160" s="14">
        <f t="shared" si="0"/>
        <v>-1</v>
      </c>
      <c r="L160" s="14">
        <v>64.91</v>
      </c>
      <c r="M160" s="14">
        <v>46.85</v>
      </c>
    </row>
    <row r="161" spans="1:13" ht="15.75" customHeight="1" x14ac:dyDescent="0.2">
      <c r="A161" s="14" t="s">
        <v>699</v>
      </c>
      <c r="B161" s="23">
        <v>160</v>
      </c>
      <c r="C161" s="24" t="s">
        <v>700</v>
      </c>
      <c r="D161" s="14" t="s">
        <v>700</v>
      </c>
      <c r="E161" s="14" t="s">
        <v>701</v>
      </c>
      <c r="F161" s="14">
        <v>53.46</v>
      </c>
      <c r="G161" s="23">
        <v>1</v>
      </c>
      <c r="H161" s="14">
        <v>161</v>
      </c>
      <c r="I161" s="14">
        <v>54.94</v>
      </c>
      <c r="J161" s="14" t="s">
        <v>293</v>
      </c>
      <c r="K161" s="14">
        <f t="shared" si="0"/>
        <v>-1.4799999999999969</v>
      </c>
      <c r="L161" s="14">
        <v>41.11</v>
      </c>
      <c r="M161" s="14">
        <v>53.46</v>
      </c>
    </row>
    <row r="162" spans="1:13" ht="15.75" customHeight="1" x14ac:dyDescent="0.2">
      <c r="A162" s="14" t="s">
        <v>688</v>
      </c>
      <c r="B162" s="23">
        <v>161</v>
      </c>
      <c r="C162" s="24" t="s">
        <v>689</v>
      </c>
      <c r="D162" s="14" t="s">
        <v>689</v>
      </c>
      <c r="E162" s="14" t="s">
        <v>690</v>
      </c>
      <c r="F162" s="14">
        <v>56.57</v>
      </c>
      <c r="G162" s="23">
        <v>1</v>
      </c>
      <c r="H162" s="14">
        <v>162</v>
      </c>
      <c r="I162" s="14">
        <v>56.57</v>
      </c>
      <c r="J162" s="14" t="s">
        <v>137</v>
      </c>
      <c r="K162" s="14">
        <f t="shared" si="0"/>
        <v>0</v>
      </c>
      <c r="L162" s="14">
        <v>33.32</v>
      </c>
      <c r="M162" s="14">
        <v>56.57</v>
      </c>
    </row>
    <row r="163" spans="1:13" ht="15.75" customHeight="1" x14ac:dyDescent="0.2">
      <c r="A163" s="14" t="s">
        <v>722</v>
      </c>
      <c r="B163" s="23">
        <v>162</v>
      </c>
      <c r="C163" s="24" t="s">
        <v>723</v>
      </c>
      <c r="D163" s="14" t="s">
        <v>724</v>
      </c>
      <c r="E163" s="14" t="s">
        <v>725</v>
      </c>
      <c r="F163" s="14">
        <v>58.41</v>
      </c>
      <c r="G163" s="23">
        <v>-2</v>
      </c>
      <c r="H163" s="14">
        <v>160</v>
      </c>
      <c r="I163" s="14">
        <v>52.87</v>
      </c>
      <c r="J163" s="14" t="s">
        <v>293</v>
      </c>
      <c r="K163" s="14">
        <f t="shared" si="0"/>
        <v>5.5399999999999991</v>
      </c>
      <c r="L163" s="14">
        <v>60.5</v>
      </c>
      <c r="M163" s="14">
        <v>57.88</v>
      </c>
    </row>
    <row r="164" spans="1:13" ht="15.75" customHeight="1" x14ac:dyDescent="0.2">
      <c r="A164" s="14" t="s">
        <v>740</v>
      </c>
      <c r="B164" s="23">
        <v>163</v>
      </c>
      <c r="C164" s="24" t="s">
        <v>741</v>
      </c>
      <c r="D164" s="14" t="s">
        <v>742</v>
      </c>
      <c r="E164" s="14" t="s">
        <v>743</v>
      </c>
      <c r="F164" s="14">
        <v>58.69</v>
      </c>
      <c r="G164" s="23">
        <v>0</v>
      </c>
      <c r="H164" s="14">
        <v>163</v>
      </c>
      <c r="I164" s="14">
        <v>58.26</v>
      </c>
      <c r="J164" s="14" t="s">
        <v>398</v>
      </c>
      <c r="K164" s="14">
        <f t="shared" si="0"/>
        <v>0.42999999999999972</v>
      </c>
      <c r="L164" s="14">
        <v>57.53</v>
      </c>
      <c r="M164" s="14">
        <v>58.69</v>
      </c>
    </row>
    <row r="165" spans="1:13" ht="15.75" customHeight="1" x14ac:dyDescent="0.2">
      <c r="A165" s="14" t="s">
        <v>754</v>
      </c>
      <c r="B165" s="23">
        <v>164</v>
      </c>
      <c r="C165" s="24" t="s">
        <v>756</v>
      </c>
      <c r="D165" s="14" t="s">
        <v>758</v>
      </c>
      <c r="E165" s="14" t="s">
        <v>759</v>
      </c>
      <c r="F165" s="14">
        <v>59.41</v>
      </c>
      <c r="G165" s="23">
        <v>0</v>
      </c>
      <c r="H165" s="14">
        <v>164</v>
      </c>
      <c r="I165" s="14">
        <v>58.3</v>
      </c>
      <c r="J165" s="14" t="s">
        <v>398</v>
      </c>
      <c r="K165" s="14">
        <f t="shared" si="0"/>
        <v>1.1099999999999994</v>
      </c>
      <c r="L165" s="14">
        <v>55.98</v>
      </c>
      <c r="M165" s="14">
        <v>59.41</v>
      </c>
    </row>
    <row r="166" spans="1:13" ht="15.75" customHeight="1" x14ac:dyDescent="0.2">
      <c r="A166" s="14" t="s">
        <v>574</v>
      </c>
      <c r="B166" s="23">
        <v>165</v>
      </c>
      <c r="C166" s="24" t="s">
        <v>575</v>
      </c>
      <c r="D166" s="14" t="s">
        <v>575</v>
      </c>
      <c r="E166" s="14" t="s">
        <v>575</v>
      </c>
      <c r="F166" s="14">
        <v>60.28</v>
      </c>
      <c r="G166" s="23">
        <v>0</v>
      </c>
      <c r="H166" s="14">
        <v>165</v>
      </c>
      <c r="I166" s="14">
        <v>59.13</v>
      </c>
      <c r="J166" s="14" t="s">
        <v>55</v>
      </c>
      <c r="K166" s="14">
        <f t="shared" si="0"/>
        <v>1.1499999999999986</v>
      </c>
      <c r="L166" s="14">
        <v>40.6</v>
      </c>
      <c r="M166" s="14">
        <v>60.28</v>
      </c>
    </row>
    <row r="167" spans="1:13" ht="15.75" customHeight="1" x14ac:dyDescent="0.2">
      <c r="A167" s="14" t="s">
        <v>733</v>
      </c>
      <c r="B167" s="23">
        <v>166</v>
      </c>
      <c r="C167" s="24" t="s">
        <v>735</v>
      </c>
      <c r="D167" s="14" t="s">
        <v>736</v>
      </c>
      <c r="E167" s="14" t="s">
        <v>737</v>
      </c>
      <c r="F167" s="14">
        <v>61.14</v>
      </c>
      <c r="G167" s="23">
        <v>0</v>
      </c>
      <c r="H167" s="14">
        <v>166</v>
      </c>
      <c r="I167" s="14">
        <v>61.01</v>
      </c>
      <c r="J167" s="14" t="s">
        <v>293</v>
      </c>
      <c r="K167" s="14">
        <f t="shared" si="0"/>
        <v>0.13000000000000256</v>
      </c>
      <c r="L167" s="14">
        <v>66.64</v>
      </c>
      <c r="M167" s="14">
        <v>59.77</v>
      </c>
    </row>
    <row r="168" spans="1:13" ht="15.75" customHeight="1" x14ac:dyDescent="0.2">
      <c r="A168" s="14" t="s">
        <v>767</v>
      </c>
      <c r="B168" s="23">
        <v>167</v>
      </c>
      <c r="C168" s="24" t="s">
        <v>768</v>
      </c>
      <c r="D168" s="14" t="s">
        <v>769</v>
      </c>
      <c r="E168" s="14" t="s">
        <v>770</v>
      </c>
      <c r="F168" s="14">
        <v>66.23</v>
      </c>
      <c r="G168" s="23">
        <v>1</v>
      </c>
      <c r="H168" s="14">
        <v>168</v>
      </c>
      <c r="I168" s="14">
        <v>67.95</v>
      </c>
      <c r="J168" s="14" t="s">
        <v>137</v>
      </c>
      <c r="K168" s="14">
        <f t="shared" si="0"/>
        <v>-1.7199999999999989</v>
      </c>
      <c r="L168" s="14">
        <v>13.86</v>
      </c>
      <c r="M168" s="14">
        <v>66.23</v>
      </c>
    </row>
    <row r="169" spans="1:13" ht="15.75" customHeight="1" x14ac:dyDescent="0.2">
      <c r="A169" s="14" t="s">
        <v>744</v>
      </c>
      <c r="B169" s="23">
        <v>168</v>
      </c>
      <c r="C169" s="24" t="s">
        <v>747</v>
      </c>
      <c r="D169" s="14" t="s">
        <v>748</v>
      </c>
      <c r="E169" s="14" t="s">
        <v>748</v>
      </c>
      <c r="F169" s="14">
        <v>66.36</v>
      </c>
      <c r="G169" s="23">
        <v>-1</v>
      </c>
      <c r="H169" s="14">
        <v>167</v>
      </c>
      <c r="I169" s="14">
        <v>67.260000000000005</v>
      </c>
      <c r="J169" s="14" t="s">
        <v>398</v>
      </c>
      <c r="K169" s="14">
        <f t="shared" si="0"/>
        <v>-0.90000000000000568</v>
      </c>
      <c r="L169" s="14">
        <v>51.65</v>
      </c>
      <c r="M169" s="14">
        <v>66.36</v>
      </c>
    </row>
    <row r="170" spans="1:13" ht="15.75" customHeight="1" x14ac:dyDescent="0.2">
      <c r="A170" s="14" t="s">
        <v>773</v>
      </c>
      <c r="B170" s="23">
        <v>169</v>
      </c>
      <c r="C170" s="24" t="s">
        <v>774</v>
      </c>
      <c r="D170" s="14" t="s">
        <v>774</v>
      </c>
      <c r="E170" s="14" t="s">
        <v>774</v>
      </c>
      <c r="F170" s="14">
        <v>70.209999999999994</v>
      </c>
      <c r="G170" s="23">
        <v>1</v>
      </c>
      <c r="H170" s="14">
        <v>170</v>
      </c>
      <c r="I170" s="14">
        <v>70.92</v>
      </c>
      <c r="J170" s="14" t="s">
        <v>61</v>
      </c>
      <c r="K170" s="14">
        <f t="shared" si="0"/>
        <v>-0.71000000000000796</v>
      </c>
      <c r="L170" s="14">
        <v>52.26</v>
      </c>
      <c r="M170" s="14">
        <v>70.209999999999994</v>
      </c>
    </row>
    <row r="171" spans="1:13" ht="15.75" customHeight="1" x14ac:dyDescent="0.2">
      <c r="A171" s="14" t="s">
        <v>775</v>
      </c>
      <c r="B171" s="23">
        <v>170</v>
      </c>
      <c r="C171" s="24" t="s">
        <v>776</v>
      </c>
      <c r="D171" s="14" t="s">
        <v>776</v>
      </c>
      <c r="E171" s="14" t="s">
        <v>777</v>
      </c>
      <c r="F171" s="14">
        <v>71.040000000000006</v>
      </c>
      <c r="G171" s="23">
        <v>-1</v>
      </c>
      <c r="H171" s="14">
        <v>169</v>
      </c>
      <c r="I171" s="14">
        <v>70.34</v>
      </c>
      <c r="J171" s="14" t="s">
        <v>137</v>
      </c>
      <c r="K171" s="14">
        <f t="shared" si="0"/>
        <v>0.70000000000000284</v>
      </c>
      <c r="L171" s="14">
        <v>25.65</v>
      </c>
      <c r="M171" s="14">
        <v>71.040000000000006</v>
      </c>
    </row>
    <row r="172" spans="1:13" ht="15.75" customHeight="1" x14ac:dyDescent="0.2">
      <c r="A172" s="14" t="s">
        <v>762</v>
      </c>
      <c r="B172" s="23">
        <v>171</v>
      </c>
      <c r="C172" s="24" t="s">
        <v>763</v>
      </c>
      <c r="D172" s="14" t="s">
        <v>764</v>
      </c>
      <c r="E172" s="14" t="s">
        <v>763</v>
      </c>
      <c r="F172" s="14">
        <v>71.25</v>
      </c>
      <c r="G172" s="23">
        <v>0</v>
      </c>
      <c r="H172" s="14">
        <v>171</v>
      </c>
      <c r="I172" s="14">
        <v>71.22</v>
      </c>
      <c r="J172" s="14" t="s">
        <v>55</v>
      </c>
      <c r="K172" s="14">
        <f t="shared" si="0"/>
        <v>3.0000000000001137E-2</v>
      </c>
      <c r="L172" s="14">
        <v>56.02</v>
      </c>
      <c r="M172" s="14">
        <v>71.25</v>
      </c>
    </row>
    <row r="173" spans="1:13" ht="15.75" customHeight="1" x14ac:dyDescent="0.2">
      <c r="A173" s="14" t="s">
        <v>749</v>
      </c>
      <c r="B173" s="23">
        <v>172</v>
      </c>
      <c r="C173" s="24" t="s">
        <v>752</v>
      </c>
      <c r="D173" s="14" t="s">
        <v>753</v>
      </c>
      <c r="E173" s="14" t="s">
        <v>753</v>
      </c>
      <c r="F173" s="14">
        <v>72.31</v>
      </c>
      <c r="G173" s="23">
        <v>4</v>
      </c>
      <c r="H173" s="14">
        <v>176</v>
      </c>
      <c r="I173" s="14">
        <v>73.19</v>
      </c>
      <c r="J173" s="14" t="s">
        <v>137</v>
      </c>
      <c r="K173" s="14">
        <f t="shared" si="0"/>
        <v>-0.87999999999999545</v>
      </c>
      <c r="L173" s="14">
        <v>53.71</v>
      </c>
      <c r="M173" s="14">
        <v>72.31</v>
      </c>
    </row>
    <row r="174" spans="1:13" ht="15.75" customHeight="1" x14ac:dyDescent="0.2">
      <c r="A174" s="14" t="s">
        <v>728</v>
      </c>
      <c r="B174" s="23">
        <v>173</v>
      </c>
      <c r="C174" s="24" t="s">
        <v>729</v>
      </c>
      <c r="D174" s="14" t="s">
        <v>730</v>
      </c>
      <c r="E174" s="14" t="s">
        <v>731</v>
      </c>
      <c r="F174" s="14">
        <v>72.319999999999993</v>
      </c>
      <c r="G174" s="23">
        <v>0</v>
      </c>
      <c r="H174" s="14">
        <v>173</v>
      </c>
      <c r="I174" s="14">
        <v>72.290000000000006</v>
      </c>
      <c r="J174" s="14" t="s">
        <v>398</v>
      </c>
      <c r="K174" s="14">
        <f t="shared" si="0"/>
        <v>2.9999999999986926E-2</v>
      </c>
      <c r="L174" s="14">
        <v>78.3</v>
      </c>
      <c r="M174" s="14">
        <v>70.819999999999993</v>
      </c>
    </row>
    <row r="175" spans="1:13" ht="15.75" customHeight="1" x14ac:dyDescent="0.2">
      <c r="A175" s="14" t="s">
        <v>778</v>
      </c>
      <c r="B175" s="23">
        <v>174</v>
      </c>
      <c r="C175" s="24" t="s">
        <v>779</v>
      </c>
      <c r="D175" s="14" t="s">
        <v>780</v>
      </c>
      <c r="E175" s="14" t="s">
        <v>781</v>
      </c>
      <c r="F175" s="14">
        <v>72.34</v>
      </c>
      <c r="G175" s="23">
        <v>-2</v>
      </c>
      <c r="H175" s="14">
        <v>172</v>
      </c>
      <c r="I175" s="14">
        <v>71.88</v>
      </c>
      <c r="J175" s="14" t="s">
        <v>137</v>
      </c>
      <c r="K175" s="14">
        <f t="shared" si="0"/>
        <v>0.46000000000000796</v>
      </c>
      <c r="L175" s="14">
        <v>52.68</v>
      </c>
      <c r="M175" s="14">
        <v>72.34</v>
      </c>
    </row>
    <row r="176" spans="1:13" ht="15.75" customHeight="1" x14ac:dyDescent="0.2">
      <c r="A176" s="14" t="s">
        <v>782</v>
      </c>
      <c r="B176" s="23">
        <v>175</v>
      </c>
      <c r="C176" s="24" t="s">
        <v>784</v>
      </c>
      <c r="D176" s="14" t="s">
        <v>786</v>
      </c>
      <c r="E176" s="14" t="s">
        <v>786</v>
      </c>
      <c r="F176" s="14">
        <v>72.63</v>
      </c>
      <c r="G176" s="23">
        <v>-1</v>
      </c>
      <c r="H176" s="14">
        <v>174</v>
      </c>
      <c r="I176" s="14">
        <v>72.36</v>
      </c>
      <c r="J176" s="14" t="s">
        <v>55</v>
      </c>
      <c r="K176" s="14">
        <f t="shared" si="0"/>
        <v>0.26999999999999602</v>
      </c>
      <c r="L176" s="14">
        <v>74.89</v>
      </c>
      <c r="M176" s="14">
        <v>72.06</v>
      </c>
    </row>
    <row r="177" spans="1:13" ht="15.75" customHeight="1" x14ac:dyDescent="0.2">
      <c r="A177" s="14" t="s">
        <v>787</v>
      </c>
      <c r="B177" s="23">
        <v>176</v>
      </c>
      <c r="C177" s="24" t="s">
        <v>788</v>
      </c>
      <c r="D177" s="14" t="s">
        <v>789</v>
      </c>
      <c r="E177" s="14" t="s">
        <v>789</v>
      </c>
      <c r="F177" s="14">
        <v>73.55</v>
      </c>
      <c r="G177" s="23">
        <v>-1</v>
      </c>
      <c r="H177" s="14">
        <v>175</v>
      </c>
      <c r="I177" s="14">
        <v>72.91</v>
      </c>
      <c r="J177" s="14" t="s">
        <v>55</v>
      </c>
      <c r="K177" s="14">
        <f t="shared" si="0"/>
        <v>0.64000000000000057</v>
      </c>
      <c r="L177" s="14">
        <v>89.64</v>
      </c>
      <c r="M177" s="14">
        <v>69.53</v>
      </c>
    </row>
    <row r="178" spans="1:13" ht="15.75" customHeight="1" x14ac:dyDescent="0.2">
      <c r="A178" s="14" t="s">
        <v>790</v>
      </c>
      <c r="B178" s="23">
        <v>177</v>
      </c>
      <c r="C178" s="24" t="s">
        <v>791</v>
      </c>
      <c r="D178" s="14" t="s">
        <v>792</v>
      </c>
      <c r="E178" s="14" t="s">
        <v>793</v>
      </c>
      <c r="F178" s="14">
        <v>77.290000000000006</v>
      </c>
      <c r="G178" s="23">
        <v>0</v>
      </c>
      <c r="H178" s="14">
        <v>177</v>
      </c>
      <c r="I178" s="14">
        <v>77.040000000000006</v>
      </c>
      <c r="J178" s="14" t="s">
        <v>398</v>
      </c>
      <c r="K178" s="14">
        <f t="shared" si="0"/>
        <v>0.25</v>
      </c>
      <c r="L178" s="14">
        <v>87.11</v>
      </c>
      <c r="M178" s="14">
        <v>74.84</v>
      </c>
    </row>
    <row r="179" spans="1:13" ht="15.75" customHeight="1" x14ac:dyDescent="0.2">
      <c r="A179" s="14" t="s">
        <v>794</v>
      </c>
      <c r="B179" s="23">
        <v>178</v>
      </c>
      <c r="C179" s="24" t="s">
        <v>795</v>
      </c>
      <c r="D179" s="14" t="s">
        <v>796</v>
      </c>
      <c r="E179" s="14" t="s">
        <v>797</v>
      </c>
      <c r="F179" s="14">
        <v>80.83</v>
      </c>
      <c r="G179" s="23">
        <v>0</v>
      </c>
      <c r="H179" s="14">
        <v>178</v>
      </c>
      <c r="I179" s="14">
        <v>80.81</v>
      </c>
      <c r="J179" s="14" t="s">
        <v>293</v>
      </c>
      <c r="K179" s="14">
        <f t="shared" si="0"/>
        <v>1.9999999999996021E-2</v>
      </c>
      <c r="L179" s="14">
        <v>10.99</v>
      </c>
      <c r="M179" s="14">
        <v>80.83</v>
      </c>
    </row>
    <row r="180" spans="1:13" ht="15.75" customHeight="1" x14ac:dyDescent="0.2">
      <c r="A180" s="14" t="s">
        <v>805</v>
      </c>
      <c r="B180" s="23">
        <v>179</v>
      </c>
      <c r="C180" s="24" t="s">
        <v>806</v>
      </c>
      <c r="D180" s="14" t="s">
        <v>807</v>
      </c>
      <c r="E180" s="14" t="s">
        <v>808</v>
      </c>
      <c r="F180" s="14">
        <v>83.25</v>
      </c>
      <c r="G180" s="23">
        <v>0</v>
      </c>
      <c r="H180" s="14">
        <v>179</v>
      </c>
      <c r="I180" s="14">
        <v>81.96</v>
      </c>
      <c r="J180" s="14" t="s">
        <v>55</v>
      </c>
      <c r="K180" s="14">
        <f t="shared" si="0"/>
        <v>1.2900000000000063</v>
      </c>
      <c r="L180" s="14">
        <v>51.87</v>
      </c>
      <c r="M180" s="14">
        <v>83.25</v>
      </c>
    </row>
    <row r="181" spans="1:13" ht="15.75" customHeight="1" x14ac:dyDescent="0.2">
      <c r="A181" s="14" t="s">
        <v>800</v>
      </c>
      <c r="B181" s="23">
        <v>180</v>
      </c>
      <c r="C181" s="24" t="s">
        <v>801</v>
      </c>
      <c r="D181" s="14" t="s">
        <v>802</v>
      </c>
      <c r="E181" s="14" t="s">
        <v>802</v>
      </c>
      <c r="F181" s="14">
        <v>84.86</v>
      </c>
      <c r="G181" s="23">
        <v>0</v>
      </c>
      <c r="H181" s="14">
        <v>180</v>
      </c>
      <c r="I181" s="14">
        <v>84.83</v>
      </c>
      <c r="J181" s="14" t="s">
        <v>137</v>
      </c>
      <c r="K181" s="14">
        <f t="shared" si="0"/>
        <v>3.0000000000001137E-2</v>
      </c>
      <c r="L181" s="14">
        <v>31.78</v>
      </c>
      <c r="M181" s="14">
        <v>84.86</v>
      </c>
    </row>
    <row r="182" spans="1:13" ht="15.75" customHeight="1" x14ac:dyDescent="0.2"/>
    <row r="183" spans="1:13" ht="15.75" customHeight="1" x14ac:dyDescent="0.2"/>
    <row r="184" spans="1:13" ht="15.75" customHeight="1" x14ac:dyDescent="0.2"/>
    <row r="185" spans="1:13" ht="15.75" customHeight="1" x14ac:dyDescent="0.2"/>
    <row r="186" spans="1:13" ht="15.75" customHeight="1" x14ac:dyDescent="0.2"/>
    <row r="187" spans="1:13" ht="15.75" customHeight="1" x14ac:dyDescent="0.2"/>
    <row r="188" spans="1:13" ht="15.75" customHeight="1" x14ac:dyDescent="0.2"/>
    <row r="189" spans="1:13" ht="15.75" customHeight="1" x14ac:dyDescent="0.2"/>
    <row r="190" spans="1:13" ht="15.75" customHeight="1" x14ac:dyDescent="0.2"/>
    <row r="191" spans="1:13" ht="15.75" customHeight="1" x14ac:dyDescent="0.2"/>
    <row r="192" spans="1:1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M181" xr:uid="{00000000-0009-0000-0000-000005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/>
  </sheetViews>
  <sheetFormatPr baseColWidth="10" defaultColWidth="14.33203125" defaultRowHeight="15" customHeight="1" x14ac:dyDescent="0.2"/>
  <cols>
    <col min="1" max="26" width="10.6640625" customWidth="1"/>
  </cols>
  <sheetData>
    <row r="1" spans="1:13" x14ac:dyDescent="0.2">
      <c r="A1" s="14" t="s">
        <v>0</v>
      </c>
      <c r="B1" s="14" t="s">
        <v>994</v>
      </c>
      <c r="C1" s="14" t="s">
        <v>2</v>
      </c>
      <c r="D1" s="14" t="s">
        <v>3</v>
      </c>
      <c r="E1" s="14" t="s">
        <v>4</v>
      </c>
      <c r="F1" s="14" t="s">
        <v>989</v>
      </c>
      <c r="G1" s="14" t="s">
        <v>8</v>
      </c>
      <c r="H1" s="14" t="s">
        <v>995</v>
      </c>
      <c r="I1" s="14" t="s">
        <v>996</v>
      </c>
      <c r="J1" s="14" t="s">
        <v>11</v>
      </c>
      <c r="K1" s="14" t="s">
        <v>880</v>
      </c>
      <c r="L1" s="14" t="s">
        <v>191</v>
      </c>
      <c r="M1" s="14" t="s">
        <v>883</v>
      </c>
    </row>
    <row r="2" spans="1:13" x14ac:dyDescent="0.2">
      <c r="A2" s="14" t="s">
        <v>19</v>
      </c>
      <c r="B2" s="14">
        <v>1</v>
      </c>
      <c r="C2" s="14" t="s">
        <v>20</v>
      </c>
      <c r="D2" s="14" t="s">
        <v>21</v>
      </c>
      <c r="E2" s="14" t="s">
        <v>22</v>
      </c>
      <c r="F2" s="14">
        <v>6.4</v>
      </c>
      <c r="G2" s="14">
        <f t="shared" ref="G2:G181" si="0">H2-B2</f>
        <v>0</v>
      </c>
      <c r="H2" s="14">
        <v>1</v>
      </c>
      <c r="I2" s="14">
        <v>6.38</v>
      </c>
      <c r="J2" s="14" t="s">
        <v>18</v>
      </c>
      <c r="K2" s="14">
        <f t="shared" ref="K2:K181" si="1">F2-I2</f>
        <v>2.0000000000000462E-2</v>
      </c>
      <c r="L2" s="14"/>
      <c r="M2" s="14"/>
    </row>
    <row r="3" spans="1:13" x14ac:dyDescent="0.2">
      <c r="A3" s="14" t="s">
        <v>31</v>
      </c>
      <c r="B3" s="14">
        <v>2</v>
      </c>
      <c r="C3" s="14" t="s">
        <v>32</v>
      </c>
      <c r="D3" s="14" t="s">
        <v>33</v>
      </c>
      <c r="E3" s="14" t="s">
        <v>34</v>
      </c>
      <c r="F3" s="14">
        <v>6.46</v>
      </c>
      <c r="G3" s="14">
        <f t="shared" si="0"/>
        <v>0</v>
      </c>
      <c r="H3" s="14">
        <v>2</v>
      </c>
      <c r="I3" s="14">
        <v>6.48</v>
      </c>
      <c r="J3" s="14" t="s">
        <v>18</v>
      </c>
      <c r="K3" s="14">
        <f t="shared" si="1"/>
        <v>-2.0000000000000462E-2</v>
      </c>
      <c r="L3" s="14"/>
      <c r="M3" s="14"/>
    </row>
    <row r="4" spans="1:13" x14ac:dyDescent="0.2">
      <c r="A4" s="14" t="s">
        <v>12</v>
      </c>
      <c r="B4" s="14">
        <v>3</v>
      </c>
      <c r="C4" s="14" t="s">
        <v>13</v>
      </c>
      <c r="D4" s="14" t="s">
        <v>14</v>
      </c>
      <c r="E4" s="14" t="s">
        <v>15</v>
      </c>
      <c r="F4" s="14">
        <v>6.52</v>
      </c>
      <c r="G4" s="14">
        <f t="shared" si="0"/>
        <v>0</v>
      </c>
      <c r="H4" s="14">
        <v>3</v>
      </c>
      <c r="I4" s="14">
        <v>6.52</v>
      </c>
      <c r="J4" s="14" t="s">
        <v>18</v>
      </c>
      <c r="K4" s="14">
        <f t="shared" si="1"/>
        <v>0</v>
      </c>
      <c r="L4" s="14"/>
      <c r="M4" s="14"/>
    </row>
    <row r="5" spans="1:13" x14ac:dyDescent="0.2">
      <c r="A5" s="14" t="s">
        <v>104</v>
      </c>
      <c r="B5" s="14">
        <v>4</v>
      </c>
      <c r="C5" s="14" t="s">
        <v>105</v>
      </c>
      <c r="D5" s="14" t="s">
        <v>105</v>
      </c>
      <c r="E5" s="14" t="s">
        <v>106</v>
      </c>
      <c r="F5" s="14">
        <v>6.7</v>
      </c>
      <c r="G5" s="14">
        <f t="shared" si="0"/>
        <v>0</v>
      </c>
      <c r="H5" s="14">
        <v>4</v>
      </c>
      <c r="I5" s="14">
        <v>6.68</v>
      </c>
      <c r="J5" s="14" t="s">
        <v>18</v>
      </c>
      <c r="K5" s="14">
        <f t="shared" si="1"/>
        <v>2.0000000000000462E-2</v>
      </c>
      <c r="L5" s="14"/>
      <c r="M5" s="14"/>
    </row>
    <row r="6" spans="1:13" x14ac:dyDescent="0.2">
      <c r="A6" s="14" t="s">
        <v>207</v>
      </c>
      <c r="B6" s="14">
        <v>5</v>
      </c>
      <c r="C6" s="14" t="s">
        <v>208</v>
      </c>
      <c r="D6" s="14" t="s">
        <v>209</v>
      </c>
      <c r="E6" s="14" t="s">
        <v>209</v>
      </c>
      <c r="F6" s="14">
        <v>6.82</v>
      </c>
      <c r="G6" s="14">
        <f t="shared" si="0"/>
        <v>0</v>
      </c>
      <c r="H6" s="14">
        <v>5</v>
      </c>
      <c r="I6" s="14">
        <v>6.82</v>
      </c>
      <c r="J6" s="14" t="s">
        <v>18</v>
      </c>
      <c r="K6" s="14">
        <f t="shared" si="1"/>
        <v>0</v>
      </c>
      <c r="L6" s="14"/>
      <c r="M6" s="14"/>
    </row>
    <row r="7" spans="1:13" x14ac:dyDescent="0.2">
      <c r="A7" s="14" t="s">
        <v>150</v>
      </c>
      <c r="B7" s="14">
        <v>6</v>
      </c>
      <c r="C7" s="14" t="s">
        <v>151</v>
      </c>
      <c r="D7" s="14" t="s">
        <v>151</v>
      </c>
      <c r="E7" s="14" t="s">
        <v>151</v>
      </c>
      <c r="F7" s="14">
        <v>7.02</v>
      </c>
      <c r="G7" s="14">
        <f t="shared" si="0"/>
        <v>1</v>
      </c>
      <c r="H7" s="14">
        <v>7</v>
      </c>
      <c r="I7" s="14">
        <v>7.35</v>
      </c>
      <c r="J7" s="14" t="s">
        <v>18</v>
      </c>
      <c r="K7" s="14">
        <f t="shared" si="1"/>
        <v>-0.33000000000000007</v>
      </c>
      <c r="L7" s="14"/>
      <c r="M7" s="14"/>
    </row>
    <row r="8" spans="1:13" x14ac:dyDescent="0.2">
      <c r="A8" s="14" t="s">
        <v>37</v>
      </c>
      <c r="B8" s="14">
        <v>7</v>
      </c>
      <c r="C8" s="14" t="s">
        <v>38</v>
      </c>
      <c r="D8" s="14" t="s">
        <v>39</v>
      </c>
      <c r="E8" s="14" t="s">
        <v>40</v>
      </c>
      <c r="F8" s="14">
        <v>7.43</v>
      </c>
      <c r="G8" s="14">
        <f t="shared" si="0"/>
        <v>-1</v>
      </c>
      <c r="H8" s="14">
        <v>6</v>
      </c>
      <c r="I8" s="14">
        <v>7.08</v>
      </c>
      <c r="J8" s="14" t="s">
        <v>18</v>
      </c>
      <c r="K8" s="14">
        <f t="shared" si="1"/>
        <v>0.34999999999999964</v>
      </c>
      <c r="L8" s="14"/>
      <c r="M8" s="14"/>
    </row>
    <row r="9" spans="1:13" x14ac:dyDescent="0.2">
      <c r="A9" s="14" t="s">
        <v>87</v>
      </c>
      <c r="B9" s="14">
        <v>8</v>
      </c>
      <c r="C9" s="14" t="s">
        <v>88</v>
      </c>
      <c r="D9" s="14" t="s">
        <v>89</v>
      </c>
      <c r="E9" s="14" t="s">
        <v>90</v>
      </c>
      <c r="F9" s="14">
        <v>8.5</v>
      </c>
      <c r="G9" s="14">
        <f t="shared" si="0"/>
        <v>1</v>
      </c>
      <c r="H9" s="14">
        <v>9</v>
      </c>
      <c r="I9" s="14">
        <v>8.49</v>
      </c>
      <c r="J9" s="14" t="s">
        <v>18</v>
      </c>
      <c r="K9" s="14">
        <f t="shared" si="1"/>
        <v>9.9999999999997868E-3</v>
      </c>
      <c r="L9" s="14"/>
      <c r="M9" s="14"/>
    </row>
    <row r="10" spans="1:13" x14ac:dyDescent="0.2">
      <c r="A10" s="14" t="s">
        <v>49</v>
      </c>
      <c r="B10" s="14">
        <v>9</v>
      </c>
      <c r="C10" s="14" t="s">
        <v>50</v>
      </c>
      <c r="D10" s="14" t="s">
        <v>51</v>
      </c>
      <c r="E10" s="14" t="s">
        <v>52</v>
      </c>
      <c r="F10" s="14">
        <v>8.5500000000000007</v>
      </c>
      <c r="G10" s="14">
        <f t="shared" si="0"/>
        <v>-1</v>
      </c>
      <c r="H10" s="14">
        <v>8</v>
      </c>
      <c r="I10" s="14">
        <v>8.3800000000000008</v>
      </c>
      <c r="J10" s="14" t="s">
        <v>55</v>
      </c>
      <c r="K10" s="14">
        <f t="shared" si="1"/>
        <v>0.16999999999999993</v>
      </c>
      <c r="L10" s="14"/>
      <c r="M10" s="14"/>
    </row>
    <row r="11" spans="1:13" x14ac:dyDescent="0.2">
      <c r="A11" s="14" t="s">
        <v>25</v>
      </c>
      <c r="B11" s="14">
        <v>10</v>
      </c>
      <c r="C11" s="14" t="s">
        <v>26</v>
      </c>
      <c r="D11" s="14" t="s">
        <v>27</v>
      </c>
      <c r="E11" s="14" t="s">
        <v>28</v>
      </c>
      <c r="F11" s="14">
        <v>8.98</v>
      </c>
      <c r="G11" s="14">
        <f t="shared" si="0"/>
        <v>0</v>
      </c>
      <c r="H11" s="14">
        <v>10</v>
      </c>
      <c r="I11" s="14">
        <v>9.23</v>
      </c>
      <c r="J11" s="14" t="s">
        <v>18</v>
      </c>
      <c r="K11" s="14">
        <f t="shared" si="1"/>
        <v>-0.25</v>
      </c>
      <c r="L11" s="14"/>
      <c r="M11" s="14"/>
    </row>
    <row r="12" spans="1:13" x14ac:dyDescent="0.2">
      <c r="A12" s="14" t="s">
        <v>72</v>
      </c>
      <c r="B12" s="14">
        <v>11</v>
      </c>
      <c r="C12" s="14" t="s">
        <v>73</v>
      </c>
      <c r="D12" s="14" t="s">
        <v>74</v>
      </c>
      <c r="E12" s="14" t="s">
        <v>74</v>
      </c>
      <c r="F12" s="14">
        <v>9.6300000000000008</v>
      </c>
      <c r="G12" s="14">
        <f t="shared" si="0"/>
        <v>0</v>
      </c>
      <c r="H12" s="14">
        <v>11</v>
      </c>
      <c r="I12" s="14">
        <v>9.26</v>
      </c>
      <c r="J12" s="14" t="s">
        <v>18</v>
      </c>
      <c r="K12" s="14">
        <f t="shared" si="1"/>
        <v>0.37000000000000099</v>
      </c>
      <c r="L12" s="14"/>
      <c r="M12" s="14"/>
    </row>
    <row r="13" spans="1:13" x14ac:dyDescent="0.2">
      <c r="A13" s="14" t="s">
        <v>99</v>
      </c>
      <c r="B13" s="14">
        <v>12</v>
      </c>
      <c r="C13" s="14" t="s">
        <v>100</v>
      </c>
      <c r="D13" s="14" t="s">
        <v>101</v>
      </c>
      <c r="E13" s="14" t="s">
        <v>101</v>
      </c>
      <c r="F13" s="14">
        <v>10.01</v>
      </c>
      <c r="G13" s="14">
        <f t="shared" si="0"/>
        <v>0</v>
      </c>
      <c r="H13" s="14">
        <v>12</v>
      </c>
      <c r="I13" s="14">
        <v>9.4</v>
      </c>
      <c r="J13" s="14" t="s">
        <v>18</v>
      </c>
      <c r="K13" s="14">
        <f t="shared" si="1"/>
        <v>0.60999999999999943</v>
      </c>
      <c r="L13" s="14"/>
      <c r="M13" s="14"/>
    </row>
    <row r="14" spans="1:13" x14ac:dyDescent="0.2">
      <c r="A14" s="14" t="s">
        <v>201</v>
      </c>
      <c r="B14" s="14">
        <v>13</v>
      </c>
      <c r="C14" s="14" t="s">
        <v>202</v>
      </c>
      <c r="D14" s="14" t="s">
        <v>203</v>
      </c>
      <c r="E14" s="14" t="s">
        <v>204</v>
      </c>
      <c r="F14" s="14">
        <v>10.07</v>
      </c>
      <c r="G14" s="14">
        <f t="shared" si="0"/>
        <v>3</v>
      </c>
      <c r="H14" s="14">
        <v>16</v>
      </c>
      <c r="I14" s="14">
        <v>10.17</v>
      </c>
      <c r="J14" s="14" t="s">
        <v>18</v>
      </c>
      <c r="K14" s="14">
        <f t="shared" si="1"/>
        <v>-9.9999999999999645E-2</v>
      </c>
      <c r="L14" s="14"/>
      <c r="M14" s="14"/>
    </row>
    <row r="15" spans="1:13" x14ac:dyDescent="0.2">
      <c r="A15" s="14" t="s">
        <v>81</v>
      </c>
      <c r="B15" s="14">
        <v>14</v>
      </c>
      <c r="C15" s="14" t="s">
        <v>82</v>
      </c>
      <c r="D15" s="14" t="s">
        <v>83</v>
      </c>
      <c r="E15" s="14" t="s">
        <v>84</v>
      </c>
      <c r="F15" s="14">
        <v>10.23</v>
      </c>
      <c r="G15" s="14">
        <f t="shared" si="0"/>
        <v>3</v>
      </c>
      <c r="H15" s="14">
        <v>17</v>
      </c>
      <c r="I15" s="14">
        <v>10.24</v>
      </c>
      <c r="J15" s="14" t="s">
        <v>18</v>
      </c>
      <c r="K15" s="14">
        <f t="shared" si="1"/>
        <v>-9.9999999999997868E-3</v>
      </c>
      <c r="L15" s="14"/>
      <c r="M15" s="14"/>
    </row>
    <row r="16" spans="1:13" x14ac:dyDescent="0.2">
      <c r="A16" s="14" t="s">
        <v>43</v>
      </c>
      <c r="B16" s="14">
        <v>15</v>
      </c>
      <c r="C16" s="14" t="s">
        <v>44</v>
      </c>
      <c r="D16" s="14" t="s">
        <v>45</v>
      </c>
      <c r="E16" s="14" t="s">
        <v>46</v>
      </c>
      <c r="F16" s="14">
        <v>10.47</v>
      </c>
      <c r="G16" s="14">
        <f t="shared" si="0"/>
        <v>-1</v>
      </c>
      <c r="H16" s="14">
        <v>14</v>
      </c>
      <c r="I16" s="14">
        <v>9.94</v>
      </c>
      <c r="J16" s="14" t="s">
        <v>18</v>
      </c>
      <c r="K16" s="14">
        <f t="shared" si="1"/>
        <v>0.53000000000000114</v>
      </c>
      <c r="L16" s="14"/>
      <c r="M16" s="14"/>
    </row>
    <row r="17" spans="1:13" x14ac:dyDescent="0.2">
      <c r="A17" s="14" t="s">
        <v>93</v>
      </c>
      <c r="B17" s="14">
        <v>16</v>
      </c>
      <c r="C17" s="14" t="s">
        <v>94</v>
      </c>
      <c r="D17" s="14" t="s">
        <v>95</v>
      </c>
      <c r="E17" s="14" t="s">
        <v>96</v>
      </c>
      <c r="F17" s="14">
        <v>10.87</v>
      </c>
      <c r="G17" s="14">
        <f t="shared" si="0"/>
        <v>-1</v>
      </c>
      <c r="H17" s="14">
        <v>15</v>
      </c>
      <c r="I17" s="14">
        <v>10.06</v>
      </c>
      <c r="J17" s="14" t="s">
        <v>18</v>
      </c>
      <c r="K17" s="14">
        <f t="shared" si="1"/>
        <v>0.80999999999999872</v>
      </c>
      <c r="L17" s="14"/>
      <c r="M17" s="14"/>
    </row>
    <row r="18" spans="1:13" x14ac:dyDescent="0.2">
      <c r="A18" s="14" t="s">
        <v>56</v>
      </c>
      <c r="B18" s="14">
        <v>17</v>
      </c>
      <c r="C18" s="14" t="s">
        <v>57</v>
      </c>
      <c r="D18" s="14" t="s">
        <v>58</v>
      </c>
      <c r="E18" s="14" t="s">
        <v>58</v>
      </c>
      <c r="F18" s="14">
        <v>10.9</v>
      </c>
      <c r="G18" s="14">
        <f t="shared" si="0"/>
        <v>-4</v>
      </c>
      <c r="H18" s="14">
        <v>13</v>
      </c>
      <c r="I18" s="14">
        <v>9.8800000000000008</v>
      </c>
      <c r="J18" s="14" t="s">
        <v>61</v>
      </c>
      <c r="K18" s="14">
        <f t="shared" si="1"/>
        <v>1.0199999999999996</v>
      </c>
      <c r="L18" s="14"/>
      <c r="M18" s="14"/>
    </row>
    <row r="19" spans="1:13" x14ac:dyDescent="0.2">
      <c r="A19" s="14" t="s">
        <v>109</v>
      </c>
      <c r="B19" s="14">
        <v>18</v>
      </c>
      <c r="C19" s="14" t="s">
        <v>110</v>
      </c>
      <c r="D19" s="14" t="s">
        <v>110</v>
      </c>
      <c r="E19" s="14" t="s">
        <v>111</v>
      </c>
      <c r="F19" s="14">
        <v>10.99</v>
      </c>
      <c r="G19" s="14">
        <f t="shared" si="0"/>
        <v>2</v>
      </c>
      <c r="H19" s="14">
        <v>20</v>
      </c>
      <c r="I19" s="14">
        <v>12.69</v>
      </c>
      <c r="J19" s="14" t="s">
        <v>61</v>
      </c>
      <c r="K19" s="14">
        <f t="shared" si="1"/>
        <v>-1.6999999999999993</v>
      </c>
      <c r="L19" s="14"/>
      <c r="M19" s="14"/>
    </row>
    <row r="20" spans="1:13" x14ac:dyDescent="0.2">
      <c r="A20" s="14" t="s">
        <v>278</v>
      </c>
      <c r="B20" s="14">
        <v>19</v>
      </c>
      <c r="C20" s="14" t="s">
        <v>279</v>
      </c>
      <c r="D20" s="14" t="s">
        <v>280</v>
      </c>
      <c r="E20" s="14" t="s">
        <v>281</v>
      </c>
      <c r="F20" s="14">
        <v>11.03</v>
      </c>
      <c r="G20" s="14">
        <f t="shared" si="0"/>
        <v>3</v>
      </c>
      <c r="H20" s="14">
        <v>22</v>
      </c>
      <c r="I20" s="14">
        <v>13.11</v>
      </c>
      <c r="J20" s="14" t="s">
        <v>18</v>
      </c>
      <c r="K20" s="14">
        <f t="shared" si="1"/>
        <v>-2.08</v>
      </c>
      <c r="L20" s="14"/>
      <c r="M20" s="14"/>
    </row>
    <row r="21" spans="1:13" ht="15.75" customHeight="1" x14ac:dyDescent="0.2">
      <c r="A21" s="14" t="s">
        <v>193</v>
      </c>
      <c r="B21" s="14">
        <v>20</v>
      </c>
      <c r="C21" s="14" t="s">
        <v>194</v>
      </c>
      <c r="D21" s="14" t="s">
        <v>195</v>
      </c>
      <c r="E21" s="14" t="s">
        <v>196</v>
      </c>
      <c r="F21" s="14">
        <v>11.39</v>
      </c>
      <c r="G21" s="14">
        <f t="shared" si="0"/>
        <v>3</v>
      </c>
      <c r="H21" s="14">
        <v>23</v>
      </c>
      <c r="I21" s="14">
        <v>13.25</v>
      </c>
      <c r="J21" s="14" t="s">
        <v>18</v>
      </c>
      <c r="K21" s="14">
        <f t="shared" si="1"/>
        <v>-1.8599999999999994</v>
      </c>
      <c r="L21" s="14"/>
      <c r="M21" s="14"/>
    </row>
    <row r="22" spans="1:13" ht="15.75" customHeight="1" x14ac:dyDescent="0.2">
      <c r="A22" s="14" t="s">
        <v>68</v>
      </c>
      <c r="B22" s="14">
        <v>21</v>
      </c>
      <c r="C22" s="14" t="s">
        <v>69</v>
      </c>
      <c r="D22" s="14" t="s">
        <v>69</v>
      </c>
      <c r="E22" s="14" t="s">
        <v>69</v>
      </c>
      <c r="F22" s="14">
        <v>12.23</v>
      </c>
      <c r="G22" s="14">
        <f t="shared" si="0"/>
        <v>-3</v>
      </c>
      <c r="H22" s="14">
        <v>18</v>
      </c>
      <c r="I22" s="14">
        <v>12.08</v>
      </c>
      <c r="J22" s="14" t="s">
        <v>61</v>
      </c>
      <c r="K22" s="14">
        <f t="shared" si="1"/>
        <v>0.15000000000000036</v>
      </c>
      <c r="L22" s="14"/>
      <c r="M22" s="14"/>
    </row>
    <row r="23" spans="1:13" ht="15.75" customHeight="1" x14ac:dyDescent="0.2">
      <c r="A23" s="14" t="s">
        <v>132</v>
      </c>
      <c r="B23" s="14">
        <v>22</v>
      </c>
      <c r="C23" s="14" t="s">
        <v>133</v>
      </c>
      <c r="D23" s="14" t="s">
        <v>134</v>
      </c>
      <c r="E23" s="14" t="s">
        <v>134</v>
      </c>
      <c r="F23" s="14">
        <v>12.5</v>
      </c>
      <c r="G23" s="14">
        <f t="shared" si="0"/>
        <v>-3</v>
      </c>
      <c r="H23" s="14">
        <v>19</v>
      </c>
      <c r="I23" s="14">
        <v>12.5</v>
      </c>
      <c r="J23" s="14" t="s">
        <v>137</v>
      </c>
      <c r="K23" s="14">
        <f t="shared" si="1"/>
        <v>0</v>
      </c>
      <c r="L23" s="14"/>
      <c r="M23" s="14"/>
    </row>
    <row r="24" spans="1:13" ht="15.75" customHeight="1" x14ac:dyDescent="0.2">
      <c r="A24" s="14" t="s">
        <v>62</v>
      </c>
      <c r="B24" s="14">
        <v>23</v>
      </c>
      <c r="C24" s="14" t="s">
        <v>63</v>
      </c>
      <c r="D24" s="14" t="s">
        <v>64</v>
      </c>
      <c r="E24" s="14" t="s">
        <v>65</v>
      </c>
      <c r="F24" s="14">
        <v>12.8</v>
      </c>
      <c r="G24" s="14">
        <f t="shared" si="0"/>
        <v>-2</v>
      </c>
      <c r="H24" s="14">
        <v>21</v>
      </c>
      <c r="I24" s="14">
        <v>12.94</v>
      </c>
      <c r="J24" s="14" t="s">
        <v>18</v>
      </c>
      <c r="K24" s="14">
        <f t="shared" si="1"/>
        <v>-0.13999999999999879</v>
      </c>
      <c r="L24" s="14"/>
      <c r="M24" s="14"/>
    </row>
    <row r="25" spans="1:13" ht="15.75" customHeight="1" x14ac:dyDescent="0.2">
      <c r="A25" s="14" t="s">
        <v>144</v>
      </c>
      <c r="B25" s="14">
        <v>24</v>
      </c>
      <c r="C25" s="14" t="s">
        <v>145</v>
      </c>
      <c r="D25" s="14" t="s">
        <v>146</v>
      </c>
      <c r="E25" s="14" t="s">
        <v>147</v>
      </c>
      <c r="F25" s="14">
        <v>14.32</v>
      </c>
      <c r="G25" s="14">
        <f t="shared" si="0"/>
        <v>1</v>
      </c>
      <c r="H25" s="14">
        <v>25</v>
      </c>
      <c r="I25" s="14">
        <v>14.33</v>
      </c>
      <c r="J25" s="14" t="s">
        <v>137</v>
      </c>
      <c r="K25" s="14">
        <f t="shared" si="1"/>
        <v>-9.9999999999997868E-3</v>
      </c>
      <c r="L25" s="14"/>
      <c r="M25" s="14"/>
    </row>
    <row r="26" spans="1:13" ht="15.75" customHeight="1" x14ac:dyDescent="0.2">
      <c r="A26" s="14" t="s">
        <v>158</v>
      </c>
      <c r="B26" s="14">
        <v>25</v>
      </c>
      <c r="C26" s="14" t="s">
        <v>159</v>
      </c>
      <c r="D26" s="14" t="s">
        <v>160</v>
      </c>
      <c r="E26" s="14" t="s">
        <v>161</v>
      </c>
      <c r="F26" s="14">
        <v>14.45</v>
      </c>
      <c r="G26" s="14">
        <f t="shared" si="0"/>
        <v>-1</v>
      </c>
      <c r="H26" s="14">
        <v>24</v>
      </c>
      <c r="I26" s="14">
        <v>13.83</v>
      </c>
      <c r="J26" s="14" t="s">
        <v>18</v>
      </c>
      <c r="K26" s="14">
        <f t="shared" si="1"/>
        <v>0.61999999999999922</v>
      </c>
      <c r="L26" s="14"/>
      <c r="M26" s="14"/>
    </row>
    <row r="27" spans="1:13" ht="15.75" customHeight="1" x14ac:dyDescent="0.2">
      <c r="A27" s="14" t="s">
        <v>114</v>
      </c>
      <c r="B27" s="14">
        <v>26</v>
      </c>
      <c r="C27" s="14" t="s">
        <v>115</v>
      </c>
      <c r="D27" s="14" t="s">
        <v>115</v>
      </c>
      <c r="E27" s="14" t="s">
        <v>115</v>
      </c>
      <c r="F27" s="14">
        <v>16.079999999999998</v>
      </c>
      <c r="G27" s="14">
        <f t="shared" si="0"/>
        <v>1</v>
      </c>
      <c r="H27" s="14">
        <v>27</v>
      </c>
      <c r="I27" s="14">
        <v>15.92</v>
      </c>
      <c r="J27" s="14" t="s">
        <v>61</v>
      </c>
      <c r="K27" s="14">
        <f t="shared" si="1"/>
        <v>0.15999999999999837</v>
      </c>
      <c r="L27" s="14"/>
      <c r="M27" s="14"/>
    </row>
    <row r="28" spans="1:13" ht="15.75" customHeight="1" x14ac:dyDescent="0.2">
      <c r="A28" s="14" t="s">
        <v>154</v>
      </c>
      <c r="B28" s="14">
        <v>27</v>
      </c>
      <c r="C28" s="14" t="s">
        <v>155</v>
      </c>
      <c r="D28" s="14" t="s">
        <v>155</v>
      </c>
      <c r="E28" s="14" t="s">
        <v>155</v>
      </c>
      <c r="F28" s="14">
        <v>16.29</v>
      </c>
      <c r="G28" s="14">
        <f t="shared" si="0"/>
        <v>3</v>
      </c>
      <c r="H28" s="14">
        <v>30</v>
      </c>
      <c r="I28" s="14">
        <v>17.27</v>
      </c>
      <c r="J28" s="14" t="s">
        <v>137</v>
      </c>
      <c r="K28" s="14">
        <f t="shared" si="1"/>
        <v>-0.98000000000000043</v>
      </c>
      <c r="L28" s="14"/>
      <c r="M28" s="14"/>
    </row>
    <row r="29" spans="1:13" ht="15.75" customHeight="1" x14ac:dyDescent="0.2">
      <c r="A29" s="14" t="s">
        <v>123</v>
      </c>
      <c r="B29" s="14">
        <v>28</v>
      </c>
      <c r="C29" s="14" t="s">
        <v>124</v>
      </c>
      <c r="D29" s="14" t="s">
        <v>125</v>
      </c>
      <c r="E29" s="14" t="s">
        <v>125</v>
      </c>
      <c r="F29" s="14">
        <v>16.91</v>
      </c>
      <c r="G29" s="14">
        <f t="shared" si="0"/>
        <v>-2</v>
      </c>
      <c r="H29" s="14">
        <v>26</v>
      </c>
      <c r="I29" s="14">
        <v>15.24</v>
      </c>
      <c r="J29" s="14" t="s">
        <v>55</v>
      </c>
      <c r="K29" s="14">
        <f t="shared" si="1"/>
        <v>1.67</v>
      </c>
      <c r="L29" s="14"/>
      <c r="M29" s="14"/>
    </row>
    <row r="30" spans="1:13" ht="15.75" customHeight="1" x14ac:dyDescent="0.2">
      <c r="A30" s="14" t="s">
        <v>243</v>
      </c>
      <c r="B30" s="14">
        <v>29</v>
      </c>
      <c r="C30" s="14" t="s">
        <v>244</v>
      </c>
      <c r="D30" s="14" t="s">
        <v>245</v>
      </c>
      <c r="E30" s="14" t="s">
        <v>246</v>
      </c>
      <c r="F30" s="14">
        <v>17.05</v>
      </c>
      <c r="G30" s="14" t="e">
        <f t="shared" si="0"/>
        <v>#VALUE!</v>
      </c>
      <c r="H30" s="14" t="s">
        <v>999</v>
      </c>
      <c r="I30" s="14"/>
      <c r="J30" s="14" t="s">
        <v>61</v>
      </c>
      <c r="K30" s="14">
        <f t="shared" si="1"/>
        <v>17.05</v>
      </c>
      <c r="L30" s="14"/>
      <c r="M30" s="14"/>
    </row>
    <row r="31" spans="1:13" ht="15.75" customHeight="1" x14ac:dyDescent="0.2">
      <c r="A31" s="14" t="s">
        <v>77</v>
      </c>
      <c r="B31" s="14">
        <v>30</v>
      </c>
      <c r="C31" s="14" t="s">
        <v>78</v>
      </c>
      <c r="D31" s="14" t="s">
        <v>78</v>
      </c>
      <c r="E31" s="14" t="s">
        <v>78</v>
      </c>
      <c r="F31" s="14">
        <v>17.73</v>
      </c>
      <c r="G31" s="14">
        <f t="shared" si="0"/>
        <v>-2</v>
      </c>
      <c r="H31" s="14">
        <v>28</v>
      </c>
      <c r="I31" s="14">
        <v>16.75</v>
      </c>
      <c r="J31" s="14" t="s">
        <v>18</v>
      </c>
      <c r="K31" s="14">
        <f t="shared" si="1"/>
        <v>0.98000000000000043</v>
      </c>
      <c r="L31" s="14"/>
      <c r="M31" s="14"/>
    </row>
    <row r="32" spans="1:13" ht="15.75" customHeight="1" x14ac:dyDescent="0.2">
      <c r="A32" s="14" t="s">
        <v>118</v>
      </c>
      <c r="B32" s="14">
        <v>31</v>
      </c>
      <c r="C32" s="14" t="s">
        <v>119</v>
      </c>
      <c r="D32" s="14" t="s">
        <v>120</v>
      </c>
      <c r="E32" s="14" t="s">
        <v>119</v>
      </c>
      <c r="F32" s="14">
        <v>18.2</v>
      </c>
      <c r="G32" s="14">
        <f t="shared" si="0"/>
        <v>0</v>
      </c>
      <c r="H32" s="14">
        <v>31</v>
      </c>
      <c r="I32" s="14">
        <v>18.190000000000001</v>
      </c>
      <c r="J32" s="14" t="s">
        <v>61</v>
      </c>
      <c r="K32" s="14">
        <f t="shared" si="1"/>
        <v>9.9999999999980105E-3</v>
      </c>
      <c r="L32" s="14"/>
      <c r="M32" s="14"/>
    </row>
    <row r="33" spans="1:13" ht="15.75" customHeight="1" x14ac:dyDescent="0.2">
      <c r="A33" s="14" t="s">
        <v>170</v>
      </c>
      <c r="B33" s="14">
        <v>32</v>
      </c>
      <c r="C33" s="14" t="s">
        <v>171</v>
      </c>
      <c r="D33" s="14" t="s">
        <v>172</v>
      </c>
      <c r="E33" s="14" t="s">
        <v>173</v>
      </c>
      <c r="F33" s="14">
        <v>19.2</v>
      </c>
      <c r="G33" s="14">
        <f t="shared" si="0"/>
        <v>1</v>
      </c>
      <c r="H33" s="14">
        <v>33</v>
      </c>
      <c r="I33" s="14">
        <v>18.239999999999998</v>
      </c>
      <c r="J33" s="14" t="s">
        <v>18</v>
      </c>
      <c r="K33" s="14">
        <f t="shared" si="1"/>
        <v>0.96000000000000085</v>
      </c>
      <c r="L33" s="14"/>
      <c r="M33" s="14"/>
    </row>
    <row r="34" spans="1:13" ht="15.75" customHeight="1" x14ac:dyDescent="0.2">
      <c r="A34" s="14" t="s">
        <v>217</v>
      </c>
      <c r="B34" s="14">
        <v>33</v>
      </c>
      <c r="C34" s="14" t="s">
        <v>218</v>
      </c>
      <c r="D34" s="14" t="s">
        <v>219</v>
      </c>
      <c r="E34" s="14" t="s">
        <v>220</v>
      </c>
      <c r="F34" s="14">
        <v>19.93</v>
      </c>
      <c r="G34" s="14">
        <f t="shared" si="0"/>
        <v>-4</v>
      </c>
      <c r="H34" s="14">
        <v>29</v>
      </c>
      <c r="I34" s="14">
        <v>16.89</v>
      </c>
      <c r="J34" s="14" t="s">
        <v>18</v>
      </c>
      <c r="K34" s="14">
        <f t="shared" si="1"/>
        <v>3.0399999999999991</v>
      </c>
      <c r="L34" s="14"/>
      <c r="M34" s="14"/>
    </row>
    <row r="35" spans="1:13" ht="15.75" customHeight="1" x14ac:dyDescent="0.2">
      <c r="A35" s="14" t="s">
        <v>197</v>
      </c>
      <c r="B35" s="14">
        <v>34</v>
      </c>
      <c r="C35" s="14" t="s">
        <v>198</v>
      </c>
      <c r="D35" s="14" t="s">
        <v>199</v>
      </c>
      <c r="E35" s="14" t="s">
        <v>200</v>
      </c>
      <c r="F35" s="14">
        <v>20.38</v>
      </c>
      <c r="G35" s="14">
        <f t="shared" si="0"/>
        <v>1</v>
      </c>
      <c r="H35" s="14">
        <v>35</v>
      </c>
      <c r="I35" s="14">
        <v>20.49</v>
      </c>
      <c r="J35" s="14" t="s">
        <v>18</v>
      </c>
      <c r="K35" s="14">
        <f t="shared" si="1"/>
        <v>-0.10999999999999943</v>
      </c>
      <c r="L35" s="14"/>
      <c r="M35" s="14"/>
    </row>
    <row r="36" spans="1:13" ht="15.75" customHeight="1" x14ac:dyDescent="0.2">
      <c r="A36" s="14" t="s">
        <v>164</v>
      </c>
      <c r="B36" s="14">
        <v>35</v>
      </c>
      <c r="C36" s="14" t="s">
        <v>165</v>
      </c>
      <c r="D36" s="14" t="s">
        <v>166</v>
      </c>
      <c r="E36" s="14" t="s">
        <v>167</v>
      </c>
      <c r="F36" s="14">
        <v>20.63</v>
      </c>
      <c r="G36" s="14">
        <f t="shared" si="0"/>
        <v>1</v>
      </c>
      <c r="H36" s="14">
        <v>36</v>
      </c>
      <c r="I36" s="14">
        <v>20.5</v>
      </c>
      <c r="J36" s="14" t="s">
        <v>18</v>
      </c>
      <c r="K36" s="14">
        <f t="shared" si="1"/>
        <v>0.12999999999999901</v>
      </c>
      <c r="L36" s="14"/>
      <c r="M36" s="14"/>
    </row>
    <row r="37" spans="1:13" ht="15.75" customHeight="1" x14ac:dyDescent="0.2">
      <c r="A37" s="14" t="s">
        <v>205</v>
      </c>
      <c r="B37" s="14">
        <v>36</v>
      </c>
      <c r="C37" s="14" t="s">
        <v>206</v>
      </c>
      <c r="D37" s="14" t="s">
        <v>206</v>
      </c>
      <c r="E37" s="14" t="s">
        <v>206</v>
      </c>
      <c r="F37" s="14">
        <v>20.81</v>
      </c>
      <c r="G37" s="14">
        <f t="shared" si="0"/>
        <v>-2</v>
      </c>
      <c r="H37" s="14">
        <v>34</v>
      </c>
      <c r="I37" s="14">
        <v>19.72</v>
      </c>
      <c r="J37" s="14" t="s">
        <v>61</v>
      </c>
      <c r="K37" s="14">
        <f t="shared" si="1"/>
        <v>1.0899999999999999</v>
      </c>
      <c r="L37" s="14"/>
      <c r="M37" s="14"/>
    </row>
    <row r="38" spans="1:13" ht="15.75" customHeight="1" x14ac:dyDescent="0.2">
      <c r="A38" s="14" t="s">
        <v>138</v>
      </c>
      <c r="B38" s="14">
        <v>37</v>
      </c>
      <c r="C38" s="14" t="s">
        <v>139</v>
      </c>
      <c r="D38" s="14" t="s">
        <v>140</v>
      </c>
      <c r="E38" s="14" t="s">
        <v>141</v>
      </c>
      <c r="F38" s="14">
        <v>21.1</v>
      </c>
      <c r="G38" s="14">
        <f t="shared" si="0"/>
        <v>2</v>
      </c>
      <c r="H38" s="14">
        <v>39</v>
      </c>
      <c r="I38" s="14">
        <v>22.89</v>
      </c>
      <c r="J38" s="14" t="s">
        <v>18</v>
      </c>
      <c r="K38" s="14">
        <f t="shared" si="1"/>
        <v>-1.7899999999999991</v>
      </c>
      <c r="L38" s="14"/>
      <c r="M38" s="14"/>
    </row>
    <row r="39" spans="1:13" ht="15.75" customHeight="1" x14ac:dyDescent="0.2">
      <c r="A39" s="14" t="s">
        <v>308</v>
      </c>
      <c r="B39" s="14">
        <v>38</v>
      </c>
      <c r="C39" s="14" t="s">
        <v>309</v>
      </c>
      <c r="D39" s="14" t="s">
        <v>309</v>
      </c>
      <c r="E39" s="14" t="s">
        <v>309</v>
      </c>
      <c r="F39" s="14">
        <v>21.57</v>
      </c>
      <c r="G39" s="14">
        <f t="shared" si="0"/>
        <v>0</v>
      </c>
      <c r="H39" s="14">
        <v>38</v>
      </c>
      <c r="I39" s="14">
        <v>22.86</v>
      </c>
      <c r="J39" s="14" t="s">
        <v>61</v>
      </c>
      <c r="K39" s="14">
        <f t="shared" si="1"/>
        <v>-1.2899999999999991</v>
      </c>
      <c r="L39" s="14"/>
      <c r="M39" s="14"/>
    </row>
    <row r="40" spans="1:13" ht="15.75" customHeight="1" x14ac:dyDescent="0.2">
      <c r="A40" s="14" t="s">
        <v>182</v>
      </c>
      <c r="B40" s="14">
        <v>39</v>
      </c>
      <c r="C40" s="14" t="s">
        <v>183</v>
      </c>
      <c r="D40" s="14" t="s">
        <v>183</v>
      </c>
      <c r="E40" s="14" t="s">
        <v>184</v>
      </c>
      <c r="F40" s="14">
        <v>21.89</v>
      </c>
      <c r="G40" s="14">
        <f t="shared" si="0"/>
        <v>-2</v>
      </c>
      <c r="H40" s="14">
        <v>37</v>
      </c>
      <c r="I40" s="14">
        <v>21.6</v>
      </c>
      <c r="J40" s="14" t="s">
        <v>18</v>
      </c>
      <c r="K40" s="14">
        <f t="shared" si="1"/>
        <v>0.28999999999999915</v>
      </c>
      <c r="L40" s="14"/>
      <c r="M40" s="14"/>
    </row>
    <row r="41" spans="1:13" ht="15.75" customHeight="1" x14ac:dyDescent="0.2">
      <c r="A41" s="14" t="s">
        <v>128</v>
      </c>
      <c r="B41" s="14">
        <v>40</v>
      </c>
      <c r="C41" s="14" t="s">
        <v>129</v>
      </c>
      <c r="D41" s="14" t="s">
        <v>129</v>
      </c>
      <c r="E41" s="14" t="s">
        <v>129</v>
      </c>
      <c r="F41" s="14">
        <v>22.02</v>
      </c>
      <c r="G41" s="14">
        <f t="shared" si="0"/>
        <v>8</v>
      </c>
      <c r="H41" s="14">
        <v>48</v>
      </c>
      <c r="I41" s="14">
        <v>23.84</v>
      </c>
      <c r="J41" s="14" t="s">
        <v>55</v>
      </c>
      <c r="K41" s="14">
        <f t="shared" si="1"/>
        <v>-1.8200000000000003</v>
      </c>
      <c r="L41" s="14"/>
      <c r="M41" s="14"/>
    </row>
    <row r="42" spans="1:13" ht="15.75" customHeight="1" x14ac:dyDescent="0.2">
      <c r="A42" s="14" t="s">
        <v>247</v>
      </c>
      <c r="B42" s="14">
        <v>41</v>
      </c>
      <c r="C42" s="14" t="s">
        <v>248</v>
      </c>
      <c r="D42" s="14" t="s">
        <v>248</v>
      </c>
      <c r="E42" s="14" t="s">
        <v>249</v>
      </c>
      <c r="F42" s="14">
        <v>22.91</v>
      </c>
      <c r="G42" s="14">
        <f t="shared" si="0"/>
        <v>-1</v>
      </c>
      <c r="H42" s="14">
        <v>40</v>
      </c>
      <c r="I42" s="14">
        <v>22.91</v>
      </c>
      <c r="J42" s="14" t="s">
        <v>137</v>
      </c>
      <c r="K42" s="14">
        <f t="shared" si="1"/>
        <v>0</v>
      </c>
      <c r="L42" s="14"/>
      <c r="M42" s="14"/>
    </row>
    <row r="43" spans="1:13" ht="15.75" customHeight="1" x14ac:dyDescent="0.2">
      <c r="A43" s="14" t="s">
        <v>176</v>
      </c>
      <c r="B43" s="14">
        <v>42</v>
      </c>
      <c r="C43" s="14" t="s">
        <v>177</v>
      </c>
      <c r="D43" s="14" t="s">
        <v>178</v>
      </c>
      <c r="E43" s="14" t="s">
        <v>179</v>
      </c>
      <c r="F43" s="14">
        <v>23.19</v>
      </c>
      <c r="G43" s="14">
        <f t="shared" si="0"/>
        <v>10</v>
      </c>
      <c r="H43" s="14">
        <v>52</v>
      </c>
      <c r="I43" s="14">
        <v>24.56</v>
      </c>
      <c r="J43" s="14" t="s">
        <v>137</v>
      </c>
      <c r="K43" s="14">
        <f t="shared" si="1"/>
        <v>-1.3699999999999974</v>
      </c>
      <c r="L43" s="14"/>
      <c r="M43" s="14"/>
    </row>
    <row r="44" spans="1:13" ht="15.75" customHeight="1" x14ac:dyDescent="0.2">
      <c r="A44" s="14" t="s">
        <v>213</v>
      </c>
      <c r="B44" s="14">
        <v>43</v>
      </c>
      <c r="C44" s="14" t="s">
        <v>214</v>
      </c>
      <c r="D44" s="14" t="s">
        <v>215</v>
      </c>
      <c r="E44" s="14" t="s">
        <v>216</v>
      </c>
      <c r="F44" s="14">
        <v>23.28</v>
      </c>
      <c r="G44" s="14">
        <f t="shared" si="0"/>
        <v>1</v>
      </c>
      <c r="H44" s="14">
        <v>44</v>
      </c>
      <c r="I44" s="14">
        <v>23.12</v>
      </c>
      <c r="J44" s="14" t="s">
        <v>61</v>
      </c>
      <c r="K44" s="14">
        <f t="shared" si="1"/>
        <v>0.16000000000000014</v>
      </c>
      <c r="L44" s="14"/>
      <c r="M44" s="14"/>
    </row>
    <row r="45" spans="1:13" ht="15.75" customHeight="1" x14ac:dyDescent="0.2">
      <c r="A45" s="14" t="s">
        <v>262</v>
      </c>
      <c r="B45" s="14">
        <v>44</v>
      </c>
      <c r="C45" s="14" t="s">
        <v>263</v>
      </c>
      <c r="D45" s="14" t="s">
        <v>264</v>
      </c>
      <c r="E45" s="14" t="s">
        <v>265</v>
      </c>
      <c r="F45" s="14">
        <v>23.46</v>
      </c>
      <c r="G45" s="14">
        <f t="shared" si="0"/>
        <v>-3</v>
      </c>
      <c r="H45" s="14">
        <v>41</v>
      </c>
      <c r="I45" s="14">
        <v>22.97</v>
      </c>
      <c r="J45" s="14" t="s">
        <v>55</v>
      </c>
      <c r="K45" s="14">
        <f t="shared" si="1"/>
        <v>0.49000000000000199</v>
      </c>
      <c r="L45" s="14"/>
      <c r="M45" s="14"/>
    </row>
    <row r="46" spans="1:13" ht="15.75" customHeight="1" x14ac:dyDescent="0.2">
      <c r="A46" s="14" t="s">
        <v>231</v>
      </c>
      <c r="B46" s="14">
        <v>45</v>
      </c>
      <c r="C46" s="14" t="s">
        <v>232</v>
      </c>
      <c r="D46" s="14" t="s">
        <v>233</v>
      </c>
      <c r="E46" s="14" t="s">
        <v>234</v>
      </c>
      <c r="F46" s="14">
        <v>23.48</v>
      </c>
      <c r="G46" s="14">
        <f t="shared" si="0"/>
        <v>-3</v>
      </c>
      <c r="H46" s="14">
        <v>42</v>
      </c>
      <c r="I46" s="14">
        <v>23.05</v>
      </c>
      <c r="J46" s="14" t="s">
        <v>18</v>
      </c>
      <c r="K46" s="14">
        <f t="shared" si="1"/>
        <v>0.42999999999999972</v>
      </c>
      <c r="L46" s="14"/>
      <c r="M46" s="14"/>
    </row>
    <row r="47" spans="1:13" ht="15.75" customHeight="1" x14ac:dyDescent="0.2">
      <c r="A47" s="14" t="s">
        <v>235</v>
      </c>
      <c r="B47" s="14">
        <v>46</v>
      </c>
      <c r="C47" s="14" t="s">
        <v>236</v>
      </c>
      <c r="D47" s="14" t="s">
        <v>237</v>
      </c>
      <c r="E47" s="14" t="s">
        <v>238</v>
      </c>
      <c r="F47" s="14">
        <v>23.49</v>
      </c>
      <c r="G47" s="14">
        <f t="shared" si="0"/>
        <v>-14</v>
      </c>
      <c r="H47" s="14">
        <v>32</v>
      </c>
      <c r="I47" s="14">
        <v>18.22</v>
      </c>
      <c r="J47" s="14" t="s">
        <v>61</v>
      </c>
      <c r="K47" s="14">
        <f t="shared" si="1"/>
        <v>5.27</v>
      </c>
      <c r="L47" s="14"/>
      <c r="M47" s="14"/>
    </row>
    <row r="48" spans="1:13" ht="15.75" customHeight="1" x14ac:dyDescent="0.2">
      <c r="A48" s="14" t="s">
        <v>286</v>
      </c>
      <c r="B48" s="14">
        <v>47</v>
      </c>
      <c r="C48" s="14" t="s">
        <v>287</v>
      </c>
      <c r="D48" s="14" t="s">
        <v>288</v>
      </c>
      <c r="E48" s="14" t="s">
        <v>289</v>
      </c>
      <c r="F48" s="14">
        <v>23.53</v>
      </c>
      <c r="G48" s="14">
        <f t="shared" si="0"/>
        <v>2</v>
      </c>
      <c r="H48" s="14">
        <v>49</v>
      </c>
      <c r="I48" s="14">
        <v>24.09</v>
      </c>
      <c r="J48" s="14" t="s">
        <v>61</v>
      </c>
      <c r="K48" s="14">
        <f t="shared" si="1"/>
        <v>-0.55999999999999872</v>
      </c>
      <c r="L48" s="14"/>
      <c r="M48" s="14"/>
    </row>
    <row r="49" spans="1:13" ht="15.75" customHeight="1" x14ac:dyDescent="0.2">
      <c r="A49" s="14" t="s">
        <v>298</v>
      </c>
      <c r="B49" s="14">
        <v>48</v>
      </c>
      <c r="C49" s="14" t="s">
        <v>299</v>
      </c>
      <c r="D49" s="14" t="s">
        <v>299</v>
      </c>
      <c r="E49" s="14" t="s">
        <v>299</v>
      </c>
      <c r="F49" s="14">
        <v>23.59</v>
      </c>
      <c r="G49" s="14">
        <f t="shared" si="0"/>
        <v>-5</v>
      </c>
      <c r="H49" s="14">
        <v>43</v>
      </c>
      <c r="I49" s="14">
        <v>23.08</v>
      </c>
      <c r="J49" s="14" t="s">
        <v>137</v>
      </c>
      <c r="K49" s="14">
        <f t="shared" si="1"/>
        <v>0.51000000000000156</v>
      </c>
      <c r="L49" s="14"/>
      <c r="M49" s="14"/>
    </row>
    <row r="50" spans="1:13" ht="15.75" customHeight="1" x14ac:dyDescent="0.2">
      <c r="A50" s="14" t="s">
        <v>239</v>
      </c>
      <c r="B50" s="14">
        <v>49</v>
      </c>
      <c r="C50" s="14" t="s">
        <v>240</v>
      </c>
      <c r="D50" s="14" t="s">
        <v>241</v>
      </c>
      <c r="E50" s="14" t="s">
        <v>242</v>
      </c>
      <c r="F50" s="14">
        <v>23.75</v>
      </c>
      <c r="G50" s="14">
        <f t="shared" si="0"/>
        <v>8</v>
      </c>
      <c r="H50" s="14">
        <v>57</v>
      </c>
      <c r="I50" s="14">
        <v>26.11</v>
      </c>
      <c r="J50" s="14" t="s">
        <v>18</v>
      </c>
      <c r="K50" s="14">
        <f t="shared" si="1"/>
        <v>-2.3599999999999994</v>
      </c>
      <c r="L50" s="14"/>
      <c r="M50" s="14"/>
    </row>
    <row r="51" spans="1:13" ht="15.75" customHeight="1" x14ac:dyDescent="0.2">
      <c r="A51" s="14" t="s">
        <v>223</v>
      </c>
      <c r="B51" s="14">
        <v>50</v>
      </c>
      <c r="C51" s="14" t="s">
        <v>224</v>
      </c>
      <c r="D51" s="14" t="s">
        <v>225</v>
      </c>
      <c r="E51" s="14" t="s">
        <v>226</v>
      </c>
      <c r="F51" s="14">
        <v>23.82</v>
      </c>
      <c r="G51" s="14">
        <f t="shared" si="0"/>
        <v>-3</v>
      </c>
      <c r="H51" s="14">
        <v>47</v>
      </c>
      <c r="I51" s="14">
        <v>23.82</v>
      </c>
      <c r="J51" s="14" t="s">
        <v>55</v>
      </c>
      <c r="K51" s="14">
        <f t="shared" si="1"/>
        <v>0</v>
      </c>
      <c r="L51" s="14"/>
      <c r="M51" s="14"/>
    </row>
    <row r="52" spans="1:13" ht="15.75" customHeight="1" x14ac:dyDescent="0.2">
      <c r="A52" s="14" t="s">
        <v>305</v>
      </c>
      <c r="B52" s="14">
        <v>51</v>
      </c>
      <c r="C52" s="14" t="s">
        <v>306</v>
      </c>
      <c r="D52" s="14" t="s">
        <v>307</v>
      </c>
      <c r="E52" s="14" t="s">
        <v>307</v>
      </c>
      <c r="F52" s="14">
        <v>23.84</v>
      </c>
      <c r="G52" s="14">
        <f t="shared" si="0"/>
        <v>-6</v>
      </c>
      <c r="H52" s="14">
        <v>45</v>
      </c>
      <c r="I52" s="14">
        <v>23.3</v>
      </c>
      <c r="J52" s="14" t="s">
        <v>18</v>
      </c>
      <c r="K52" s="14">
        <f t="shared" si="1"/>
        <v>0.53999999999999915</v>
      </c>
      <c r="L52" s="14"/>
      <c r="M52" s="14"/>
    </row>
    <row r="53" spans="1:13" ht="15.75" customHeight="1" x14ac:dyDescent="0.2">
      <c r="A53" s="14" t="s">
        <v>221</v>
      </c>
      <c r="B53" s="14">
        <v>52</v>
      </c>
      <c r="C53" s="14" t="s">
        <v>222</v>
      </c>
      <c r="D53" s="14" t="s">
        <v>222</v>
      </c>
      <c r="E53" s="14" t="s">
        <v>222</v>
      </c>
      <c r="F53" s="14">
        <v>24.45</v>
      </c>
      <c r="G53" s="14">
        <f t="shared" si="0"/>
        <v>-6</v>
      </c>
      <c r="H53" s="14">
        <v>46</v>
      </c>
      <c r="I53" s="14">
        <v>23.7</v>
      </c>
      <c r="J53" s="14" t="s">
        <v>137</v>
      </c>
      <c r="K53" s="14">
        <f t="shared" si="1"/>
        <v>0.75</v>
      </c>
      <c r="L53" s="14"/>
      <c r="M53" s="14"/>
    </row>
    <row r="54" spans="1:13" ht="15.75" customHeight="1" x14ac:dyDescent="0.2">
      <c r="A54" s="14" t="s">
        <v>250</v>
      </c>
      <c r="B54" s="14">
        <v>53</v>
      </c>
      <c r="C54" s="14" t="s">
        <v>251</v>
      </c>
      <c r="D54" s="14" t="s">
        <v>252</v>
      </c>
      <c r="E54" s="14" t="s">
        <v>253</v>
      </c>
      <c r="F54" s="14">
        <v>24.52</v>
      </c>
      <c r="G54" s="14">
        <f t="shared" si="0"/>
        <v>-2</v>
      </c>
      <c r="H54" s="14">
        <v>51</v>
      </c>
      <c r="I54" s="14">
        <v>24.52</v>
      </c>
      <c r="J54" s="14" t="s">
        <v>137</v>
      </c>
      <c r="K54" s="14">
        <f t="shared" si="1"/>
        <v>0</v>
      </c>
      <c r="L54" s="14"/>
      <c r="M54" s="14"/>
    </row>
    <row r="55" spans="1:13" ht="15.75" customHeight="1" x14ac:dyDescent="0.2">
      <c r="A55" s="14" t="s">
        <v>347</v>
      </c>
      <c r="B55" s="14">
        <v>54</v>
      </c>
      <c r="C55" s="14" t="s">
        <v>348</v>
      </c>
      <c r="D55" s="14" t="s">
        <v>349</v>
      </c>
      <c r="E55" s="14" t="s">
        <v>349</v>
      </c>
      <c r="F55" s="14">
        <v>25.05</v>
      </c>
      <c r="G55" s="14">
        <f t="shared" si="0"/>
        <v>9</v>
      </c>
      <c r="H55" s="14">
        <v>63</v>
      </c>
      <c r="I55" s="14">
        <v>26.59</v>
      </c>
      <c r="J55" s="14" t="s">
        <v>18</v>
      </c>
      <c r="K55" s="14">
        <f t="shared" si="1"/>
        <v>-1.5399999999999991</v>
      </c>
      <c r="L55" s="14"/>
      <c r="M55" s="14"/>
    </row>
    <row r="56" spans="1:13" ht="15.75" customHeight="1" x14ac:dyDescent="0.2">
      <c r="A56" s="14" t="s">
        <v>259</v>
      </c>
      <c r="B56" s="14">
        <v>55</v>
      </c>
      <c r="C56" s="14" t="s">
        <v>260</v>
      </c>
      <c r="D56" s="14" t="s">
        <v>261</v>
      </c>
      <c r="E56" s="14" t="s">
        <v>261</v>
      </c>
      <c r="F56" s="14">
        <v>25.27</v>
      </c>
      <c r="G56" s="14">
        <f t="shared" si="0"/>
        <v>-1</v>
      </c>
      <c r="H56" s="14">
        <v>54</v>
      </c>
      <c r="I56" s="14">
        <v>25.67</v>
      </c>
      <c r="J56" s="14" t="s">
        <v>61</v>
      </c>
      <c r="K56" s="14">
        <f t="shared" si="1"/>
        <v>-0.40000000000000213</v>
      </c>
      <c r="L56" s="14"/>
      <c r="M56" s="14"/>
    </row>
    <row r="57" spans="1:13" ht="15.75" customHeight="1" x14ac:dyDescent="0.2">
      <c r="A57" s="14" t="s">
        <v>367</v>
      </c>
      <c r="B57" s="14">
        <v>56</v>
      </c>
      <c r="C57" s="14" t="s">
        <v>368</v>
      </c>
      <c r="D57" s="14" t="s">
        <v>369</v>
      </c>
      <c r="E57" s="14" t="s">
        <v>370</v>
      </c>
      <c r="F57" s="14">
        <v>25.35</v>
      </c>
      <c r="G57" s="14">
        <f t="shared" si="0"/>
        <v>-1</v>
      </c>
      <c r="H57" s="14">
        <v>55</v>
      </c>
      <c r="I57" s="14">
        <v>26.01</v>
      </c>
      <c r="J57" s="14" t="s">
        <v>293</v>
      </c>
      <c r="K57" s="14">
        <f t="shared" si="1"/>
        <v>-0.66000000000000014</v>
      </c>
      <c r="L57" s="14"/>
      <c r="M57" s="14"/>
    </row>
    <row r="58" spans="1:13" ht="15.75" customHeight="1" x14ac:dyDescent="0.2">
      <c r="A58" s="14" t="s">
        <v>227</v>
      </c>
      <c r="B58" s="14">
        <v>57</v>
      </c>
      <c r="C58" s="14" t="s">
        <v>228</v>
      </c>
      <c r="D58" s="14" t="s">
        <v>229</v>
      </c>
      <c r="E58" s="14" t="s">
        <v>230</v>
      </c>
      <c r="F58" s="14">
        <v>25.66</v>
      </c>
      <c r="G58" s="14">
        <f t="shared" si="0"/>
        <v>-7</v>
      </c>
      <c r="H58" s="14">
        <v>50</v>
      </c>
      <c r="I58" s="14">
        <v>24.48</v>
      </c>
      <c r="J58" s="14" t="s">
        <v>55</v>
      </c>
      <c r="K58" s="14">
        <f t="shared" si="1"/>
        <v>1.1799999999999997</v>
      </c>
      <c r="L58" s="14"/>
      <c r="M58" s="14"/>
    </row>
    <row r="59" spans="1:13" ht="15.75" customHeight="1" x14ac:dyDescent="0.2">
      <c r="A59" s="14" t="s">
        <v>210</v>
      </c>
      <c r="B59" s="14">
        <v>58</v>
      </c>
      <c r="C59" s="14" t="s">
        <v>211</v>
      </c>
      <c r="D59" s="14" t="s">
        <v>212</v>
      </c>
      <c r="E59" s="14" t="s">
        <v>212</v>
      </c>
      <c r="F59" s="14">
        <v>25.8</v>
      </c>
      <c r="G59" s="14">
        <f t="shared" si="0"/>
        <v>2</v>
      </c>
      <c r="H59" s="14">
        <v>60</v>
      </c>
      <c r="I59" s="14">
        <v>26.24</v>
      </c>
      <c r="J59" s="14" t="s">
        <v>61</v>
      </c>
      <c r="K59" s="14">
        <f t="shared" si="1"/>
        <v>-0.43999999999999773</v>
      </c>
      <c r="L59" s="14"/>
      <c r="M59" s="14"/>
    </row>
    <row r="60" spans="1:13" ht="15.75" customHeight="1" x14ac:dyDescent="0.2">
      <c r="A60" s="14" t="s">
        <v>310</v>
      </c>
      <c r="B60" s="14">
        <v>59</v>
      </c>
      <c r="C60" s="14" t="s">
        <v>312</v>
      </c>
      <c r="D60" s="14" t="s">
        <v>314</v>
      </c>
      <c r="E60" s="14" t="s">
        <v>315</v>
      </c>
      <c r="F60" s="14">
        <v>26.02</v>
      </c>
      <c r="G60" s="14">
        <f t="shared" si="0"/>
        <v>-6</v>
      </c>
      <c r="H60" s="14">
        <v>53</v>
      </c>
      <c r="I60" s="14">
        <v>25.17</v>
      </c>
      <c r="J60" s="14" t="s">
        <v>55</v>
      </c>
      <c r="K60" s="14">
        <f t="shared" si="1"/>
        <v>0.84999999999999787</v>
      </c>
      <c r="L60" s="14"/>
      <c r="M60" s="14"/>
    </row>
    <row r="61" spans="1:13" ht="15.75" customHeight="1" x14ac:dyDescent="0.2">
      <c r="A61" s="14" t="s">
        <v>333</v>
      </c>
      <c r="B61" s="14">
        <v>60</v>
      </c>
      <c r="C61" s="14" t="s">
        <v>334</v>
      </c>
      <c r="D61" s="14" t="s">
        <v>335</v>
      </c>
      <c r="E61" s="14" t="s">
        <v>335</v>
      </c>
      <c r="F61" s="14">
        <v>26.53</v>
      </c>
      <c r="G61" s="14">
        <f t="shared" si="0"/>
        <v>7</v>
      </c>
      <c r="H61" s="14">
        <v>67</v>
      </c>
      <c r="I61" s="14">
        <v>26.76</v>
      </c>
      <c r="J61" s="14" t="s">
        <v>137</v>
      </c>
      <c r="K61" s="14">
        <f t="shared" si="1"/>
        <v>-0.23000000000000043</v>
      </c>
      <c r="L61" s="14"/>
      <c r="M61" s="14"/>
    </row>
    <row r="62" spans="1:13" ht="15.75" customHeight="1" x14ac:dyDescent="0.2">
      <c r="A62" s="14" t="s">
        <v>327</v>
      </c>
      <c r="B62" s="14">
        <v>61</v>
      </c>
      <c r="C62" s="14" t="s">
        <v>328</v>
      </c>
      <c r="D62" s="14" t="s">
        <v>329</v>
      </c>
      <c r="E62" s="14" t="s">
        <v>329</v>
      </c>
      <c r="F62" s="14">
        <v>26.55</v>
      </c>
      <c r="G62" s="14">
        <f t="shared" si="0"/>
        <v>-3</v>
      </c>
      <c r="H62" s="14">
        <v>58</v>
      </c>
      <c r="I62" s="14">
        <v>26.16</v>
      </c>
      <c r="J62" s="14" t="s">
        <v>55</v>
      </c>
      <c r="K62" s="14">
        <f t="shared" si="1"/>
        <v>0.39000000000000057</v>
      </c>
      <c r="L62" s="14"/>
      <c r="M62" s="14"/>
    </row>
    <row r="63" spans="1:13" ht="15.75" customHeight="1" x14ac:dyDescent="0.2">
      <c r="A63" s="14" t="s">
        <v>254</v>
      </c>
      <c r="B63" s="14">
        <v>62</v>
      </c>
      <c r="C63" s="14" t="s">
        <v>255</v>
      </c>
      <c r="D63" s="14" t="s">
        <v>256</v>
      </c>
      <c r="E63" s="14" t="s">
        <v>256</v>
      </c>
      <c r="F63" s="14">
        <v>26.68</v>
      </c>
      <c r="G63" s="14">
        <f t="shared" si="0"/>
        <v>-3</v>
      </c>
      <c r="H63" s="14">
        <v>59</v>
      </c>
      <c r="I63" s="14">
        <v>26.19</v>
      </c>
      <c r="J63" s="14" t="s">
        <v>137</v>
      </c>
      <c r="K63" s="14">
        <f t="shared" si="1"/>
        <v>0.48999999999999844</v>
      </c>
      <c r="L63" s="14"/>
      <c r="M63" s="14"/>
    </row>
    <row r="64" spans="1:13" ht="15.75" customHeight="1" x14ac:dyDescent="0.2">
      <c r="A64" s="14" t="s">
        <v>257</v>
      </c>
      <c r="B64" s="14">
        <v>63</v>
      </c>
      <c r="C64" s="14" t="s">
        <v>258</v>
      </c>
      <c r="D64" s="14" t="s">
        <v>258</v>
      </c>
      <c r="E64" s="14" t="s">
        <v>258</v>
      </c>
      <c r="F64" s="14">
        <v>26.7</v>
      </c>
      <c r="G64" s="14">
        <f t="shared" si="0"/>
        <v>3</v>
      </c>
      <c r="H64" s="14">
        <v>66</v>
      </c>
      <c r="I64" s="14">
        <v>26.7</v>
      </c>
      <c r="J64" s="14" t="s">
        <v>55</v>
      </c>
      <c r="K64" s="14">
        <f t="shared" si="1"/>
        <v>0</v>
      </c>
      <c r="L64" s="14"/>
      <c r="M64" s="14"/>
    </row>
    <row r="65" spans="1:13" ht="15.75" customHeight="1" x14ac:dyDescent="0.2">
      <c r="A65" s="14" t="s">
        <v>336</v>
      </c>
      <c r="B65" s="14">
        <v>64</v>
      </c>
      <c r="C65" s="14" t="s">
        <v>337</v>
      </c>
      <c r="D65" s="14" t="s">
        <v>338</v>
      </c>
      <c r="E65" s="14" t="s">
        <v>339</v>
      </c>
      <c r="F65" s="14">
        <v>26.73</v>
      </c>
      <c r="G65" s="14">
        <f t="shared" si="0"/>
        <v>-8</v>
      </c>
      <c r="H65" s="14">
        <v>56</v>
      </c>
      <c r="I65" s="14">
        <v>26.09</v>
      </c>
      <c r="J65" s="14" t="s">
        <v>18</v>
      </c>
      <c r="K65" s="14">
        <f t="shared" si="1"/>
        <v>0.64000000000000057</v>
      </c>
      <c r="L65" s="14"/>
      <c r="M65" s="14"/>
    </row>
    <row r="66" spans="1:13" ht="15.75" customHeight="1" x14ac:dyDescent="0.2">
      <c r="A66" s="14" t="s">
        <v>321</v>
      </c>
      <c r="B66" s="14">
        <v>65</v>
      </c>
      <c r="C66" s="14" t="s">
        <v>322</v>
      </c>
      <c r="D66" s="14" t="s">
        <v>324</v>
      </c>
      <c r="E66" s="14" t="s">
        <v>326</v>
      </c>
      <c r="F66" s="14">
        <v>26.82</v>
      </c>
      <c r="G66" s="14">
        <f t="shared" si="0"/>
        <v>-1</v>
      </c>
      <c r="H66" s="14">
        <v>64</v>
      </c>
      <c r="I66" s="14">
        <v>26.61</v>
      </c>
      <c r="J66" s="14" t="s">
        <v>18</v>
      </c>
      <c r="K66" s="14">
        <f t="shared" si="1"/>
        <v>0.21000000000000085</v>
      </c>
      <c r="L66" s="14"/>
      <c r="M66" s="14"/>
    </row>
    <row r="67" spans="1:13" ht="15.75" customHeight="1" x14ac:dyDescent="0.2">
      <c r="A67" s="14" t="s">
        <v>294</v>
      </c>
      <c r="B67" s="14">
        <v>66</v>
      </c>
      <c r="C67" s="14" t="s">
        <v>295</v>
      </c>
      <c r="D67" s="14" t="s">
        <v>296</v>
      </c>
      <c r="E67" s="14" t="s">
        <v>297</v>
      </c>
      <c r="F67" s="14">
        <v>26.86</v>
      </c>
      <c r="G67" s="14">
        <f t="shared" si="0"/>
        <v>2</v>
      </c>
      <c r="H67" s="14">
        <v>68</v>
      </c>
      <c r="I67" s="14">
        <v>26.86</v>
      </c>
      <c r="J67" s="14" t="s">
        <v>18</v>
      </c>
      <c r="K67" s="14">
        <f t="shared" si="1"/>
        <v>0</v>
      </c>
      <c r="L67" s="14"/>
      <c r="M67" s="14"/>
    </row>
    <row r="68" spans="1:13" ht="15.75" customHeight="1" x14ac:dyDescent="0.2">
      <c r="A68" s="14" t="s">
        <v>268</v>
      </c>
      <c r="B68" s="14">
        <v>67</v>
      </c>
      <c r="C68" s="14" t="s">
        <v>269</v>
      </c>
      <c r="D68" s="14" t="s">
        <v>269</v>
      </c>
      <c r="E68" s="14" t="s">
        <v>269</v>
      </c>
      <c r="F68" s="14">
        <v>27.08</v>
      </c>
      <c r="G68" s="14">
        <f t="shared" si="0"/>
        <v>2</v>
      </c>
      <c r="H68" s="14">
        <v>69</v>
      </c>
      <c r="I68" s="14">
        <v>27.08</v>
      </c>
      <c r="J68" s="14" t="s">
        <v>61</v>
      </c>
      <c r="K68" s="14">
        <f t="shared" si="1"/>
        <v>0</v>
      </c>
      <c r="L68" s="14"/>
      <c r="M68" s="14"/>
    </row>
    <row r="69" spans="1:13" ht="15.75" customHeight="1" x14ac:dyDescent="0.2">
      <c r="A69" s="14" t="s">
        <v>282</v>
      </c>
      <c r="B69" s="14">
        <v>68</v>
      </c>
      <c r="C69" s="14" t="s">
        <v>283</v>
      </c>
      <c r="D69" s="14" t="s">
        <v>284</v>
      </c>
      <c r="E69" s="14" t="s">
        <v>285</v>
      </c>
      <c r="F69" s="14">
        <v>27.17</v>
      </c>
      <c r="G69" s="14">
        <f t="shared" si="0"/>
        <v>12</v>
      </c>
      <c r="H69" s="14">
        <v>80</v>
      </c>
      <c r="I69" s="14">
        <v>28.34</v>
      </c>
      <c r="J69" s="14" t="s">
        <v>61</v>
      </c>
      <c r="K69" s="14">
        <f t="shared" si="1"/>
        <v>-1.1699999999999982</v>
      </c>
      <c r="L69" s="14"/>
      <c r="M69" s="14"/>
    </row>
    <row r="70" spans="1:13" ht="15.75" customHeight="1" x14ac:dyDescent="0.2">
      <c r="A70" s="14" t="s">
        <v>418</v>
      </c>
      <c r="B70" s="14">
        <v>69</v>
      </c>
      <c r="C70" s="14" t="s">
        <v>419</v>
      </c>
      <c r="D70" s="14" t="s">
        <v>420</v>
      </c>
      <c r="E70" s="14" t="s">
        <v>420</v>
      </c>
      <c r="F70" s="14">
        <v>27.3</v>
      </c>
      <c r="G70" s="14">
        <f t="shared" si="0"/>
        <v>1</v>
      </c>
      <c r="H70" s="14">
        <v>70</v>
      </c>
      <c r="I70" s="14">
        <v>27.34</v>
      </c>
      <c r="J70" s="14" t="s">
        <v>137</v>
      </c>
      <c r="K70" s="14">
        <f t="shared" si="1"/>
        <v>-3.9999999999999147E-2</v>
      </c>
      <c r="L70" s="14"/>
      <c r="M70" s="14"/>
    </row>
    <row r="71" spans="1:13" ht="15.75" customHeight="1" x14ac:dyDescent="0.2">
      <c r="A71" s="14" t="s">
        <v>270</v>
      </c>
      <c r="B71" s="14">
        <v>70</v>
      </c>
      <c r="C71" s="14" t="s">
        <v>271</v>
      </c>
      <c r="D71" s="14" t="s">
        <v>272</v>
      </c>
      <c r="E71" s="14" t="s">
        <v>273</v>
      </c>
      <c r="F71" s="14">
        <v>27.69</v>
      </c>
      <c r="G71" s="14">
        <f t="shared" si="0"/>
        <v>-8</v>
      </c>
      <c r="H71" s="14">
        <v>62</v>
      </c>
      <c r="I71" s="14">
        <v>26.47</v>
      </c>
      <c r="J71" s="14" t="s">
        <v>137</v>
      </c>
      <c r="K71" s="14">
        <f t="shared" si="1"/>
        <v>1.2200000000000024</v>
      </c>
      <c r="L71" s="14"/>
      <c r="M71" s="14"/>
    </row>
    <row r="72" spans="1:13" ht="15.75" customHeight="1" x14ac:dyDescent="0.2">
      <c r="A72" s="14" t="s">
        <v>406</v>
      </c>
      <c r="B72" s="14">
        <v>71</v>
      </c>
      <c r="C72" s="14" t="s">
        <v>407</v>
      </c>
      <c r="D72" s="14" t="s">
        <v>407</v>
      </c>
      <c r="E72" s="14" t="s">
        <v>407</v>
      </c>
      <c r="F72" s="14">
        <v>27.7</v>
      </c>
      <c r="G72" s="14">
        <f t="shared" si="0"/>
        <v>7</v>
      </c>
      <c r="H72" s="14">
        <v>78</v>
      </c>
      <c r="I72" s="14">
        <v>28.31</v>
      </c>
      <c r="J72" s="14" t="s">
        <v>61</v>
      </c>
      <c r="K72" s="14">
        <f t="shared" si="1"/>
        <v>-0.60999999999999943</v>
      </c>
      <c r="L72" s="14"/>
      <c r="M72" s="14"/>
    </row>
    <row r="73" spans="1:13" ht="15.75" customHeight="1" x14ac:dyDescent="0.2">
      <c r="A73" s="14" t="s">
        <v>358</v>
      </c>
      <c r="B73" s="14">
        <v>72</v>
      </c>
      <c r="C73" s="14" t="s">
        <v>360</v>
      </c>
      <c r="D73" s="14" t="s">
        <v>360</v>
      </c>
      <c r="E73" s="14" t="s">
        <v>361</v>
      </c>
      <c r="F73" s="14">
        <v>28.23</v>
      </c>
      <c r="G73" s="14">
        <f t="shared" si="0"/>
        <v>-11</v>
      </c>
      <c r="H73" s="14">
        <v>61</v>
      </c>
      <c r="I73" s="14">
        <v>26.35</v>
      </c>
      <c r="J73" s="14" t="s">
        <v>137</v>
      </c>
      <c r="K73" s="14">
        <f t="shared" si="1"/>
        <v>1.879999999999999</v>
      </c>
      <c r="L73" s="14"/>
      <c r="M73" s="14"/>
    </row>
    <row r="74" spans="1:13" ht="15.75" customHeight="1" x14ac:dyDescent="0.2">
      <c r="A74" s="14" t="s">
        <v>302</v>
      </c>
      <c r="B74" s="14">
        <v>73</v>
      </c>
      <c r="C74" s="14" t="s">
        <v>303</v>
      </c>
      <c r="D74" s="14" t="s">
        <v>303</v>
      </c>
      <c r="E74" s="14" t="s">
        <v>304</v>
      </c>
      <c r="F74" s="14">
        <v>28.29</v>
      </c>
      <c r="G74" s="14">
        <f t="shared" si="0"/>
        <v>2</v>
      </c>
      <c r="H74" s="14">
        <v>75</v>
      </c>
      <c r="I74" s="14">
        <v>28.18</v>
      </c>
      <c r="J74" s="14" t="s">
        <v>137</v>
      </c>
      <c r="K74" s="14">
        <f t="shared" si="1"/>
        <v>0.10999999999999943</v>
      </c>
      <c r="L74" s="14"/>
      <c r="M74" s="14"/>
    </row>
    <row r="75" spans="1:13" ht="15.75" customHeight="1" x14ac:dyDescent="0.2">
      <c r="A75" s="14" t="s">
        <v>316</v>
      </c>
      <c r="B75" s="14">
        <v>74</v>
      </c>
      <c r="C75" s="14" t="s">
        <v>317</v>
      </c>
      <c r="D75" s="14" t="s">
        <v>317</v>
      </c>
      <c r="E75" s="14" t="s">
        <v>318</v>
      </c>
      <c r="F75" s="14">
        <v>28.36</v>
      </c>
      <c r="G75" s="14">
        <f t="shared" si="0"/>
        <v>7</v>
      </c>
      <c r="H75" s="14">
        <v>81</v>
      </c>
      <c r="I75" s="14">
        <v>28.36</v>
      </c>
      <c r="J75" s="14" t="s">
        <v>137</v>
      </c>
      <c r="K75" s="14">
        <f t="shared" si="1"/>
        <v>0</v>
      </c>
      <c r="L75" s="14"/>
      <c r="M75" s="14"/>
    </row>
    <row r="76" spans="1:13" ht="15.75" customHeight="1" x14ac:dyDescent="0.2">
      <c r="A76" s="14" t="s">
        <v>382</v>
      </c>
      <c r="B76" s="14">
        <v>75</v>
      </c>
      <c r="C76" s="14" t="s">
        <v>383</v>
      </c>
      <c r="D76" s="14" t="s">
        <v>384</v>
      </c>
      <c r="E76" s="14" t="s">
        <v>385</v>
      </c>
      <c r="F76" s="14">
        <v>28.83</v>
      </c>
      <c r="G76" s="14">
        <f t="shared" si="0"/>
        <v>4</v>
      </c>
      <c r="H76" s="14">
        <v>79</v>
      </c>
      <c r="I76" s="14">
        <v>28.33</v>
      </c>
      <c r="J76" s="14" t="s">
        <v>137</v>
      </c>
      <c r="K76" s="14">
        <f t="shared" si="1"/>
        <v>0.5</v>
      </c>
      <c r="L76" s="14"/>
      <c r="M76" s="14"/>
    </row>
    <row r="77" spans="1:13" ht="15.75" customHeight="1" x14ac:dyDescent="0.2">
      <c r="A77" s="14" t="s">
        <v>389</v>
      </c>
      <c r="B77" s="14">
        <v>76</v>
      </c>
      <c r="C77" s="14" t="s">
        <v>390</v>
      </c>
      <c r="D77" s="14" t="s">
        <v>390</v>
      </c>
      <c r="E77" s="14" t="s">
        <v>390</v>
      </c>
      <c r="F77" s="14">
        <v>29</v>
      </c>
      <c r="G77" s="14">
        <f t="shared" si="0"/>
        <v>7</v>
      </c>
      <c r="H77" s="14">
        <v>83</v>
      </c>
      <c r="I77" s="14">
        <v>28.45</v>
      </c>
      <c r="J77" s="14" t="s">
        <v>137</v>
      </c>
      <c r="K77" s="14">
        <f t="shared" si="1"/>
        <v>0.55000000000000071</v>
      </c>
      <c r="L77" s="14"/>
      <c r="M77" s="14"/>
    </row>
    <row r="78" spans="1:13" ht="15.75" customHeight="1" x14ac:dyDescent="0.2">
      <c r="A78" s="14" t="s">
        <v>425</v>
      </c>
      <c r="B78" s="14">
        <v>77</v>
      </c>
      <c r="C78" s="14" t="s">
        <v>426</v>
      </c>
      <c r="D78" s="14" t="s">
        <v>427</v>
      </c>
      <c r="E78" s="14" t="s">
        <v>428</v>
      </c>
      <c r="F78" s="14">
        <v>29.04</v>
      </c>
      <c r="G78" s="14">
        <f t="shared" si="0"/>
        <v>13</v>
      </c>
      <c r="H78" s="14">
        <v>90</v>
      </c>
      <c r="I78" s="14">
        <v>28.72</v>
      </c>
      <c r="J78" s="14" t="s">
        <v>55</v>
      </c>
      <c r="K78" s="14">
        <f t="shared" si="1"/>
        <v>0.32000000000000028</v>
      </c>
      <c r="L78" s="14"/>
      <c r="M78" s="14"/>
    </row>
    <row r="79" spans="1:13" ht="15.75" customHeight="1" x14ac:dyDescent="0.2">
      <c r="A79" s="14" t="s">
        <v>362</v>
      </c>
      <c r="B79" s="14">
        <v>78</v>
      </c>
      <c r="C79" s="14" t="s">
        <v>364</v>
      </c>
      <c r="D79" s="14" t="s">
        <v>365</v>
      </c>
      <c r="E79" s="14" t="s">
        <v>365</v>
      </c>
      <c r="F79" s="14">
        <v>29.07</v>
      </c>
      <c r="G79" s="14">
        <f t="shared" si="0"/>
        <v>-4</v>
      </c>
      <c r="H79" s="14">
        <v>74</v>
      </c>
      <c r="I79" s="14">
        <v>28.04</v>
      </c>
      <c r="J79" s="14" t="s">
        <v>293</v>
      </c>
      <c r="K79" s="14">
        <f t="shared" si="1"/>
        <v>1.0300000000000011</v>
      </c>
      <c r="L79" s="14"/>
      <c r="M79" s="14"/>
    </row>
    <row r="80" spans="1:13" ht="15.75" customHeight="1" x14ac:dyDescent="0.2">
      <c r="A80" s="14" t="s">
        <v>442</v>
      </c>
      <c r="B80" s="14">
        <v>79</v>
      </c>
      <c r="C80" s="14" t="s">
        <v>443</v>
      </c>
      <c r="D80" s="14" t="s">
        <v>443</v>
      </c>
      <c r="E80" s="14" t="s">
        <v>443</v>
      </c>
      <c r="F80" s="14">
        <v>29.26</v>
      </c>
      <c r="G80" s="14">
        <f t="shared" si="0"/>
        <v>-6</v>
      </c>
      <c r="H80" s="14">
        <v>73</v>
      </c>
      <c r="I80" s="14">
        <v>28.01</v>
      </c>
      <c r="J80" s="14" t="s">
        <v>137</v>
      </c>
      <c r="K80" s="14">
        <f t="shared" si="1"/>
        <v>1.25</v>
      </c>
      <c r="L80" s="14"/>
      <c r="M80" s="14"/>
    </row>
    <row r="81" spans="1:13" ht="15.75" customHeight="1" x14ac:dyDescent="0.2">
      <c r="A81" s="14" t="s">
        <v>354</v>
      </c>
      <c r="B81" s="14">
        <v>80</v>
      </c>
      <c r="C81" s="14" t="s">
        <v>355</v>
      </c>
      <c r="D81" s="14" t="s">
        <v>355</v>
      </c>
      <c r="E81" s="14" t="s">
        <v>355</v>
      </c>
      <c r="F81" s="14">
        <v>29.29</v>
      </c>
      <c r="G81" s="14">
        <f t="shared" si="0"/>
        <v>5</v>
      </c>
      <c r="H81" s="14">
        <v>85</v>
      </c>
      <c r="I81" s="14">
        <v>28.47</v>
      </c>
      <c r="J81" s="14" t="s">
        <v>18</v>
      </c>
      <c r="K81" s="14">
        <f t="shared" si="1"/>
        <v>0.82000000000000028</v>
      </c>
      <c r="L81" s="14"/>
      <c r="M81" s="14"/>
    </row>
    <row r="82" spans="1:13" ht="15.75" customHeight="1" x14ac:dyDescent="0.2">
      <c r="A82" s="14" t="s">
        <v>266</v>
      </c>
      <c r="B82" s="14">
        <v>81</v>
      </c>
      <c r="C82" s="14" t="s">
        <v>267</v>
      </c>
      <c r="D82" s="14" t="s">
        <v>267</v>
      </c>
      <c r="E82" s="14" t="s">
        <v>267</v>
      </c>
      <c r="F82" s="14">
        <v>29.38</v>
      </c>
      <c r="G82" s="14">
        <f t="shared" si="0"/>
        <v>7</v>
      </c>
      <c r="H82" s="14">
        <v>88</v>
      </c>
      <c r="I82" s="14">
        <v>28.62</v>
      </c>
      <c r="J82" s="14" t="s">
        <v>137</v>
      </c>
      <c r="K82" s="14">
        <f t="shared" si="1"/>
        <v>0.75999999999999801</v>
      </c>
      <c r="L82" s="14"/>
      <c r="M82" s="14"/>
    </row>
    <row r="83" spans="1:13" ht="15.75" customHeight="1" x14ac:dyDescent="0.2">
      <c r="A83" s="14" t="s">
        <v>509</v>
      </c>
      <c r="B83" s="14">
        <v>82</v>
      </c>
      <c r="C83" s="14" t="s">
        <v>510</v>
      </c>
      <c r="D83" s="14" t="s">
        <v>510</v>
      </c>
      <c r="E83" s="14" t="s">
        <v>511</v>
      </c>
      <c r="F83" s="14">
        <v>29.44</v>
      </c>
      <c r="G83" s="14">
        <f t="shared" si="0"/>
        <v>-6</v>
      </c>
      <c r="H83" s="14">
        <v>76</v>
      </c>
      <c r="I83" s="14">
        <v>28.2</v>
      </c>
      <c r="J83" s="14" t="s">
        <v>137</v>
      </c>
      <c r="K83" s="14">
        <f t="shared" si="1"/>
        <v>1.240000000000002</v>
      </c>
      <c r="L83" s="14"/>
      <c r="M83" s="14"/>
    </row>
    <row r="84" spans="1:13" ht="15.75" customHeight="1" x14ac:dyDescent="0.2">
      <c r="A84" s="14" t="s">
        <v>350</v>
      </c>
      <c r="B84" s="14">
        <v>83</v>
      </c>
      <c r="C84" s="14" t="s">
        <v>351</v>
      </c>
      <c r="D84" s="14" t="s">
        <v>352</v>
      </c>
      <c r="E84" s="14" t="s">
        <v>353</v>
      </c>
      <c r="F84" s="14">
        <v>29.54</v>
      </c>
      <c r="G84" s="14">
        <f t="shared" si="0"/>
        <v>11</v>
      </c>
      <c r="H84" s="14">
        <v>94</v>
      </c>
      <c r="I84" s="14">
        <v>29.34</v>
      </c>
      <c r="J84" s="14" t="s">
        <v>18</v>
      </c>
      <c r="K84" s="14">
        <f t="shared" si="1"/>
        <v>0.19999999999999929</v>
      </c>
      <c r="L84" s="14"/>
      <c r="M84" s="14"/>
    </row>
    <row r="85" spans="1:13" ht="15.75" customHeight="1" x14ac:dyDescent="0.2">
      <c r="A85" s="14" t="s">
        <v>290</v>
      </c>
      <c r="B85" s="14">
        <v>84</v>
      </c>
      <c r="C85" s="14" t="s">
        <v>291</v>
      </c>
      <c r="D85" s="14" t="s">
        <v>292</v>
      </c>
      <c r="E85" s="14" t="s">
        <v>292</v>
      </c>
      <c r="F85" s="14">
        <v>29.78</v>
      </c>
      <c r="G85" s="14">
        <f t="shared" si="0"/>
        <v>16</v>
      </c>
      <c r="H85" s="14">
        <v>100</v>
      </c>
      <c r="I85" s="14">
        <v>30.09</v>
      </c>
      <c r="J85" s="14" t="s">
        <v>293</v>
      </c>
      <c r="K85" s="14">
        <f t="shared" si="1"/>
        <v>-0.30999999999999872</v>
      </c>
      <c r="L85" s="14"/>
      <c r="M85" s="14"/>
    </row>
    <row r="86" spans="1:13" ht="15.75" customHeight="1" x14ac:dyDescent="0.2">
      <c r="A86" s="14" t="s">
        <v>344</v>
      </c>
      <c r="B86" s="14">
        <v>85</v>
      </c>
      <c r="C86" s="14" t="s">
        <v>345</v>
      </c>
      <c r="D86" s="14" t="s">
        <v>346</v>
      </c>
      <c r="E86" s="14" t="s">
        <v>346</v>
      </c>
      <c r="F86" s="14">
        <v>29.92</v>
      </c>
      <c r="G86" s="14">
        <f t="shared" si="0"/>
        <v>17</v>
      </c>
      <c r="H86" s="14">
        <v>102</v>
      </c>
      <c r="I86" s="14">
        <v>30.88</v>
      </c>
      <c r="J86" s="14" t="s">
        <v>18</v>
      </c>
      <c r="K86" s="14">
        <f t="shared" si="1"/>
        <v>-0.9599999999999973</v>
      </c>
      <c r="L86" s="14"/>
      <c r="M86" s="14"/>
    </row>
    <row r="87" spans="1:13" ht="15.75" customHeight="1" x14ac:dyDescent="0.2">
      <c r="A87" s="14" t="s">
        <v>377</v>
      </c>
      <c r="B87" s="14">
        <v>86</v>
      </c>
      <c r="C87" s="14" t="s">
        <v>378</v>
      </c>
      <c r="D87" s="14" t="s">
        <v>379</v>
      </c>
      <c r="E87" s="14" t="s">
        <v>380</v>
      </c>
      <c r="F87" s="14">
        <v>30.05</v>
      </c>
      <c r="G87" s="14">
        <f t="shared" si="0"/>
        <v>6</v>
      </c>
      <c r="H87" s="14">
        <v>92</v>
      </c>
      <c r="I87" s="14">
        <v>28.94</v>
      </c>
      <c r="J87" s="14" t="s">
        <v>137</v>
      </c>
      <c r="K87" s="14">
        <f t="shared" si="1"/>
        <v>1.1099999999999994</v>
      </c>
      <c r="L87" s="14"/>
      <c r="M87" s="14"/>
    </row>
    <row r="88" spans="1:13" ht="15.75" customHeight="1" x14ac:dyDescent="0.2">
      <c r="A88" s="14" t="s">
        <v>410</v>
      </c>
      <c r="B88" s="14">
        <v>87</v>
      </c>
      <c r="C88" s="14" t="s">
        <v>411</v>
      </c>
      <c r="D88" s="14" t="s">
        <v>411</v>
      </c>
      <c r="E88" s="14" t="s">
        <v>412</v>
      </c>
      <c r="F88" s="14">
        <v>30.2</v>
      </c>
      <c r="G88" s="14">
        <f t="shared" si="0"/>
        <v>24</v>
      </c>
      <c r="H88" s="14">
        <v>111</v>
      </c>
      <c r="I88" s="14">
        <v>32.950000000000003</v>
      </c>
      <c r="J88" s="14" t="s">
        <v>61</v>
      </c>
      <c r="K88" s="14">
        <f t="shared" si="1"/>
        <v>-2.7500000000000036</v>
      </c>
      <c r="L88" s="14"/>
      <c r="M88" s="14"/>
    </row>
    <row r="89" spans="1:13" ht="15.75" customHeight="1" x14ac:dyDescent="0.2">
      <c r="A89" s="14" t="s">
        <v>330</v>
      </c>
      <c r="B89" s="14">
        <v>88</v>
      </c>
      <c r="C89" s="14" t="s">
        <v>331</v>
      </c>
      <c r="D89" s="14" t="s">
        <v>332</v>
      </c>
      <c r="E89" s="14" t="s">
        <v>332</v>
      </c>
      <c r="F89" s="14">
        <v>30.3</v>
      </c>
      <c r="G89" s="14">
        <f t="shared" si="0"/>
        <v>10</v>
      </c>
      <c r="H89" s="14">
        <v>98</v>
      </c>
      <c r="I89" s="14">
        <v>29.93</v>
      </c>
      <c r="J89" s="14" t="s">
        <v>55</v>
      </c>
      <c r="K89" s="14">
        <f t="shared" si="1"/>
        <v>0.37000000000000099</v>
      </c>
      <c r="L89" s="14"/>
      <c r="M89" s="14"/>
    </row>
    <row r="90" spans="1:13" ht="15.75" customHeight="1" x14ac:dyDescent="0.2">
      <c r="A90" s="14" t="s">
        <v>404</v>
      </c>
      <c r="B90" s="14">
        <v>89</v>
      </c>
      <c r="C90" s="14" t="s">
        <v>405</v>
      </c>
      <c r="D90" s="14" t="s">
        <v>405</v>
      </c>
      <c r="E90" s="14" t="s">
        <v>405</v>
      </c>
      <c r="F90" s="14">
        <v>30.65</v>
      </c>
      <c r="G90" s="14">
        <f t="shared" si="0"/>
        <v>8</v>
      </c>
      <c r="H90" s="14">
        <v>97</v>
      </c>
      <c r="I90" s="14">
        <v>29.89</v>
      </c>
      <c r="J90" s="14" t="s">
        <v>137</v>
      </c>
      <c r="K90" s="14">
        <f t="shared" si="1"/>
        <v>0.75999999999999801</v>
      </c>
      <c r="L90" s="14"/>
      <c r="M90" s="14"/>
    </row>
    <row r="91" spans="1:13" ht="15.75" customHeight="1" x14ac:dyDescent="0.2">
      <c r="A91" s="14" t="s">
        <v>429</v>
      </c>
      <c r="B91" s="14">
        <v>90</v>
      </c>
      <c r="C91" s="14" t="s">
        <v>430</v>
      </c>
      <c r="D91" s="14" t="s">
        <v>430</v>
      </c>
      <c r="E91" s="14" t="s">
        <v>431</v>
      </c>
      <c r="F91" s="14">
        <v>30.7</v>
      </c>
      <c r="G91" s="14">
        <f t="shared" si="0"/>
        <v>-19</v>
      </c>
      <c r="H91" s="14">
        <v>71</v>
      </c>
      <c r="I91" s="14">
        <v>27.8</v>
      </c>
      <c r="J91" s="14" t="s">
        <v>137</v>
      </c>
      <c r="K91" s="14">
        <f t="shared" si="1"/>
        <v>2.8999999999999986</v>
      </c>
      <c r="L91" s="14"/>
      <c r="M91" s="14"/>
    </row>
    <row r="92" spans="1:13" ht="15.75" customHeight="1" x14ac:dyDescent="0.2">
      <c r="A92" s="14" t="s">
        <v>471</v>
      </c>
      <c r="B92" s="14">
        <v>91</v>
      </c>
      <c r="C92" s="14" t="s">
        <v>472</v>
      </c>
      <c r="D92" s="14" t="s">
        <v>473</v>
      </c>
      <c r="E92" s="14" t="s">
        <v>473</v>
      </c>
      <c r="F92" s="14">
        <v>30.71</v>
      </c>
      <c r="G92" s="14">
        <f t="shared" si="0"/>
        <v>-14</v>
      </c>
      <c r="H92" s="14">
        <v>77</v>
      </c>
      <c r="I92" s="14">
        <v>28.28</v>
      </c>
      <c r="J92" s="14" t="s">
        <v>398</v>
      </c>
      <c r="K92" s="14">
        <f t="shared" si="1"/>
        <v>2.4299999999999997</v>
      </c>
      <c r="L92" s="14"/>
      <c r="M92" s="14"/>
    </row>
    <row r="93" spans="1:13" ht="15.75" customHeight="1" x14ac:dyDescent="0.2">
      <c r="A93" s="14" t="s">
        <v>421</v>
      </c>
      <c r="B93" s="14">
        <v>92</v>
      </c>
      <c r="C93" s="14" t="s">
        <v>422</v>
      </c>
      <c r="D93" s="14" t="s">
        <v>423</v>
      </c>
      <c r="E93" s="14" t="s">
        <v>424</v>
      </c>
      <c r="F93" s="14">
        <v>30.73</v>
      </c>
      <c r="G93" s="14">
        <f t="shared" si="0"/>
        <v>-10</v>
      </c>
      <c r="H93" s="14">
        <v>82</v>
      </c>
      <c r="I93" s="14">
        <v>28.42</v>
      </c>
      <c r="J93" s="14" t="s">
        <v>55</v>
      </c>
      <c r="K93" s="14">
        <f t="shared" si="1"/>
        <v>2.3099999999999987</v>
      </c>
      <c r="L93" s="14"/>
      <c r="M93" s="14"/>
    </row>
    <row r="94" spans="1:13" ht="15.75" customHeight="1" x14ac:dyDescent="0.2">
      <c r="A94" s="14" t="s">
        <v>504</v>
      </c>
      <c r="B94" s="14">
        <v>93</v>
      </c>
      <c r="C94" s="14" t="s">
        <v>507</v>
      </c>
      <c r="D94" s="14" t="s">
        <v>508</v>
      </c>
      <c r="E94" s="14" t="s">
        <v>508</v>
      </c>
      <c r="F94" s="14">
        <v>30.89</v>
      </c>
      <c r="G94" s="14">
        <f t="shared" si="0"/>
        <v>-21</v>
      </c>
      <c r="H94" s="14">
        <v>72</v>
      </c>
      <c r="I94" s="14">
        <v>27.93</v>
      </c>
      <c r="J94" s="14" t="s">
        <v>137</v>
      </c>
      <c r="K94" s="14">
        <f t="shared" si="1"/>
        <v>2.9600000000000009</v>
      </c>
      <c r="L94" s="14"/>
      <c r="M94" s="14"/>
    </row>
    <row r="95" spans="1:13" ht="15.75" customHeight="1" x14ac:dyDescent="0.2">
      <c r="A95" s="14" t="s">
        <v>492</v>
      </c>
      <c r="B95" s="14">
        <v>94</v>
      </c>
      <c r="C95" s="14" t="s">
        <v>493</v>
      </c>
      <c r="D95" s="14" t="s">
        <v>494</v>
      </c>
      <c r="E95" s="14" t="s">
        <v>494</v>
      </c>
      <c r="F95" s="14">
        <v>31.04</v>
      </c>
      <c r="G95" s="14">
        <f t="shared" si="0"/>
        <v>15</v>
      </c>
      <c r="H95" s="14">
        <v>109</v>
      </c>
      <c r="I95" s="14">
        <v>32.799999999999997</v>
      </c>
      <c r="J95" s="14" t="s">
        <v>61</v>
      </c>
      <c r="K95" s="14">
        <f t="shared" si="1"/>
        <v>-1.759999999999998</v>
      </c>
      <c r="L95" s="14"/>
      <c r="M95" s="14"/>
    </row>
    <row r="96" spans="1:13" ht="15.75" customHeight="1" x14ac:dyDescent="0.2">
      <c r="A96" s="14" t="s">
        <v>415</v>
      </c>
      <c r="B96" s="14">
        <v>95</v>
      </c>
      <c r="C96" s="14" t="s">
        <v>416</v>
      </c>
      <c r="D96" s="14" t="s">
        <v>417</v>
      </c>
      <c r="E96" s="14" t="s">
        <v>417</v>
      </c>
      <c r="F96" s="14">
        <v>31.16</v>
      </c>
      <c r="G96" s="14">
        <f t="shared" si="0"/>
        <v>24</v>
      </c>
      <c r="H96" s="14">
        <v>119</v>
      </c>
      <c r="I96" s="14">
        <v>34.69</v>
      </c>
      <c r="J96" s="14" t="s">
        <v>61</v>
      </c>
      <c r="K96" s="14">
        <f t="shared" si="1"/>
        <v>-3.5299999999999976</v>
      </c>
      <c r="L96" s="14"/>
      <c r="M96" s="14"/>
    </row>
    <row r="97" spans="1:13" ht="15.75" customHeight="1" x14ac:dyDescent="0.2">
      <c r="A97" s="14" t="s">
        <v>393</v>
      </c>
      <c r="B97" s="14">
        <v>96</v>
      </c>
      <c r="C97" s="14" t="s">
        <v>394</v>
      </c>
      <c r="D97" s="14" t="s">
        <v>395</v>
      </c>
      <c r="E97" s="14" t="s">
        <v>395</v>
      </c>
      <c r="F97" s="14">
        <v>31.19</v>
      </c>
      <c r="G97" s="14">
        <f t="shared" si="0"/>
        <v>16</v>
      </c>
      <c r="H97" s="14">
        <v>112</v>
      </c>
      <c r="I97" s="14">
        <v>32.97</v>
      </c>
      <c r="J97" s="14" t="s">
        <v>398</v>
      </c>
      <c r="K97" s="14">
        <f t="shared" si="1"/>
        <v>-1.7799999999999976</v>
      </c>
      <c r="L97" s="14"/>
      <c r="M97" s="14"/>
    </row>
    <row r="98" spans="1:13" ht="15.75" customHeight="1" x14ac:dyDescent="0.2">
      <c r="A98" s="14" t="s">
        <v>438</v>
      </c>
      <c r="B98" s="14">
        <v>97</v>
      </c>
      <c r="C98" s="14" t="s">
        <v>439</v>
      </c>
      <c r="D98" s="14" t="s">
        <v>440</v>
      </c>
      <c r="E98" s="14" t="s">
        <v>441</v>
      </c>
      <c r="F98" s="14">
        <v>31.24</v>
      </c>
      <c r="G98" s="14">
        <f t="shared" si="0"/>
        <v>9</v>
      </c>
      <c r="H98" s="14">
        <v>106</v>
      </c>
      <c r="I98" s="14">
        <v>32.200000000000003</v>
      </c>
      <c r="J98" s="14" t="s">
        <v>293</v>
      </c>
      <c r="K98" s="14">
        <f t="shared" si="1"/>
        <v>-0.96000000000000441</v>
      </c>
      <c r="L98" s="14"/>
      <c r="M98" s="14"/>
    </row>
    <row r="99" spans="1:13" ht="15.75" customHeight="1" x14ac:dyDescent="0.2">
      <c r="A99" s="14" t="s">
        <v>483</v>
      </c>
      <c r="B99" s="14">
        <v>98</v>
      </c>
      <c r="C99" s="14" t="s">
        <v>484</v>
      </c>
      <c r="D99" s="14" t="s">
        <v>484</v>
      </c>
      <c r="E99" s="14" t="s">
        <v>485</v>
      </c>
      <c r="F99" s="14">
        <v>31.32</v>
      </c>
      <c r="G99" s="14">
        <f t="shared" si="0"/>
        <v>-9</v>
      </c>
      <c r="H99" s="14">
        <v>89</v>
      </c>
      <c r="I99" s="14">
        <v>28.69</v>
      </c>
      <c r="J99" s="14" t="s">
        <v>137</v>
      </c>
      <c r="K99" s="14">
        <f t="shared" si="1"/>
        <v>2.629999999999999</v>
      </c>
      <c r="L99" s="14"/>
      <c r="M99" s="14"/>
    </row>
    <row r="100" spans="1:13" ht="15.75" customHeight="1" x14ac:dyDescent="0.2">
      <c r="A100" s="14" t="s">
        <v>340</v>
      </c>
      <c r="B100" s="14">
        <v>99</v>
      </c>
      <c r="C100" s="14" t="s">
        <v>341</v>
      </c>
      <c r="D100" s="14" t="s">
        <v>342</v>
      </c>
      <c r="E100" s="14" t="s">
        <v>343</v>
      </c>
      <c r="F100" s="14">
        <v>31.33</v>
      </c>
      <c r="G100" s="14">
        <f t="shared" si="0"/>
        <v>-15</v>
      </c>
      <c r="H100" s="14">
        <v>84</v>
      </c>
      <c r="I100" s="14">
        <v>28.46</v>
      </c>
      <c r="J100" s="14" t="s">
        <v>18</v>
      </c>
      <c r="K100" s="14">
        <f t="shared" si="1"/>
        <v>2.8699999999999974</v>
      </c>
      <c r="L100" s="14"/>
      <c r="M100" s="14"/>
    </row>
    <row r="101" spans="1:13" ht="15.75" customHeight="1" x14ac:dyDescent="0.2">
      <c r="A101" s="14" t="s">
        <v>497</v>
      </c>
      <c r="B101" s="14">
        <v>100</v>
      </c>
      <c r="C101" s="14" t="s">
        <v>498</v>
      </c>
      <c r="D101" s="14" t="s">
        <v>499</v>
      </c>
      <c r="E101" s="14" t="s">
        <v>499</v>
      </c>
      <c r="F101" s="14">
        <v>31.42</v>
      </c>
      <c r="G101" s="14">
        <f t="shared" si="0"/>
        <v>-13</v>
      </c>
      <c r="H101" s="14">
        <v>87</v>
      </c>
      <c r="I101" s="14">
        <v>28.58</v>
      </c>
      <c r="J101" s="14" t="s">
        <v>18</v>
      </c>
      <c r="K101" s="14">
        <f t="shared" si="1"/>
        <v>2.8400000000000034</v>
      </c>
      <c r="L101" s="14"/>
      <c r="M101" s="14"/>
    </row>
    <row r="102" spans="1:13" ht="15.75" customHeight="1" x14ac:dyDescent="0.2">
      <c r="A102" s="14" t="s">
        <v>373</v>
      </c>
      <c r="B102" s="14">
        <v>101</v>
      </c>
      <c r="C102" s="14" t="s">
        <v>374</v>
      </c>
      <c r="D102" s="14" t="s">
        <v>375</v>
      </c>
      <c r="E102" s="14" t="s">
        <v>376</v>
      </c>
      <c r="F102" s="14">
        <v>31.63</v>
      </c>
      <c r="G102" s="14">
        <f t="shared" si="0"/>
        <v>-5</v>
      </c>
      <c r="H102" s="14">
        <v>96</v>
      </c>
      <c r="I102" s="14">
        <v>29.77</v>
      </c>
      <c r="J102" s="14" t="s">
        <v>137</v>
      </c>
      <c r="K102" s="14">
        <f t="shared" si="1"/>
        <v>1.8599999999999994</v>
      </c>
      <c r="L102" s="14"/>
      <c r="M102" s="14"/>
    </row>
    <row r="103" spans="1:13" ht="15.75" customHeight="1" x14ac:dyDescent="0.2">
      <c r="A103" s="14" t="s">
        <v>466</v>
      </c>
      <c r="B103" s="14">
        <v>102</v>
      </c>
      <c r="C103" s="14" t="s">
        <v>467</v>
      </c>
      <c r="D103" s="14" t="s">
        <v>468</v>
      </c>
      <c r="E103" s="14" t="s">
        <v>468</v>
      </c>
      <c r="F103" s="14">
        <v>31.67</v>
      </c>
      <c r="G103" s="14">
        <f t="shared" si="0"/>
        <v>-16</v>
      </c>
      <c r="H103" s="14">
        <v>86</v>
      </c>
      <c r="I103" s="14">
        <v>28.49</v>
      </c>
      <c r="J103" s="14" t="s">
        <v>137</v>
      </c>
      <c r="K103" s="14">
        <f t="shared" si="1"/>
        <v>3.1800000000000033</v>
      </c>
      <c r="L103" s="14"/>
      <c r="M103" s="14"/>
    </row>
    <row r="104" spans="1:13" ht="15.75" customHeight="1" x14ac:dyDescent="0.2">
      <c r="A104" s="14" t="s">
        <v>387</v>
      </c>
      <c r="B104" s="14">
        <v>103</v>
      </c>
      <c r="C104" s="14" t="s">
        <v>388</v>
      </c>
      <c r="D104" s="14" t="s">
        <v>388</v>
      </c>
      <c r="E104" s="14" t="s">
        <v>388</v>
      </c>
      <c r="F104" s="14">
        <v>31.68</v>
      </c>
      <c r="G104" s="14">
        <f t="shared" si="0"/>
        <v>-10</v>
      </c>
      <c r="H104" s="14">
        <v>93</v>
      </c>
      <c r="I104" s="14">
        <v>29.19</v>
      </c>
      <c r="J104" s="14" t="s">
        <v>137</v>
      </c>
      <c r="K104" s="14">
        <f t="shared" si="1"/>
        <v>2.4899999999999984</v>
      </c>
      <c r="L104" s="14"/>
      <c r="M104" s="14"/>
    </row>
    <row r="105" spans="1:13" ht="15.75" customHeight="1" x14ac:dyDescent="0.2">
      <c r="A105" s="14" t="s">
        <v>399</v>
      </c>
      <c r="B105" s="14">
        <v>104</v>
      </c>
      <c r="C105" s="14" t="s">
        <v>400</v>
      </c>
      <c r="D105" s="14" t="s">
        <v>401</v>
      </c>
      <c r="E105" s="14" t="s">
        <v>401</v>
      </c>
      <c r="F105" s="14">
        <v>31.7</v>
      </c>
      <c r="G105" s="14">
        <f t="shared" si="0"/>
        <v>1</v>
      </c>
      <c r="H105" s="14">
        <v>105</v>
      </c>
      <c r="I105" s="14">
        <v>31.87</v>
      </c>
      <c r="J105" s="14" t="s">
        <v>61</v>
      </c>
      <c r="K105" s="14">
        <f t="shared" si="1"/>
        <v>-0.17000000000000171</v>
      </c>
      <c r="L105" s="14"/>
      <c r="M105" s="14"/>
    </row>
    <row r="106" spans="1:13" ht="15.75" customHeight="1" x14ac:dyDescent="0.2">
      <c r="A106" s="14" t="s">
        <v>479</v>
      </c>
      <c r="B106" s="14">
        <v>105</v>
      </c>
      <c r="C106" s="14" t="s">
        <v>480</v>
      </c>
      <c r="D106" s="14" t="s">
        <v>480</v>
      </c>
      <c r="E106" s="14" t="s">
        <v>480</v>
      </c>
      <c r="F106" s="14">
        <v>31.81</v>
      </c>
      <c r="G106" s="14">
        <f t="shared" si="0"/>
        <v>-14</v>
      </c>
      <c r="H106" s="14">
        <v>91</v>
      </c>
      <c r="I106" s="14">
        <v>28.78</v>
      </c>
      <c r="J106" s="14" t="s">
        <v>61</v>
      </c>
      <c r="K106" s="14">
        <f t="shared" si="1"/>
        <v>3.0299999999999976</v>
      </c>
      <c r="L106" s="14"/>
      <c r="M106" s="14"/>
    </row>
    <row r="107" spans="1:13" ht="15.75" customHeight="1" x14ac:dyDescent="0.2">
      <c r="A107" s="14" t="s">
        <v>446</v>
      </c>
      <c r="B107" s="14">
        <v>106</v>
      </c>
      <c r="C107" s="14" t="s">
        <v>447</v>
      </c>
      <c r="D107" s="14" t="s">
        <v>448</v>
      </c>
      <c r="E107" s="14" t="s">
        <v>449</v>
      </c>
      <c r="F107" s="14">
        <v>31.89</v>
      </c>
      <c r="G107" s="14">
        <f t="shared" si="0"/>
        <v>-5</v>
      </c>
      <c r="H107" s="14">
        <v>101</v>
      </c>
      <c r="I107" s="14">
        <v>30.15</v>
      </c>
      <c r="J107" s="14" t="s">
        <v>398</v>
      </c>
      <c r="K107" s="14">
        <f t="shared" si="1"/>
        <v>1.740000000000002</v>
      </c>
      <c r="L107" s="14"/>
      <c r="M107" s="14"/>
    </row>
    <row r="108" spans="1:13" ht="15.75" customHeight="1" x14ac:dyDescent="0.2">
      <c r="A108" s="14" t="s">
        <v>274</v>
      </c>
      <c r="B108" s="14">
        <v>107</v>
      </c>
      <c r="C108" s="14" t="s">
        <v>275</v>
      </c>
      <c r="D108" s="14" t="s">
        <v>276</v>
      </c>
      <c r="E108" s="14" t="s">
        <v>277</v>
      </c>
      <c r="F108" s="14">
        <v>32.57</v>
      </c>
      <c r="G108" s="14">
        <f t="shared" si="0"/>
        <v>0</v>
      </c>
      <c r="H108" s="14">
        <v>107</v>
      </c>
      <c r="I108" s="14">
        <v>32.69</v>
      </c>
      <c r="J108" s="14" t="s">
        <v>55</v>
      </c>
      <c r="K108" s="14">
        <f t="shared" si="1"/>
        <v>-0.11999999999999744</v>
      </c>
      <c r="L108" s="14"/>
      <c r="M108" s="14"/>
    </row>
    <row r="109" spans="1:13" ht="15.75" customHeight="1" x14ac:dyDescent="0.2">
      <c r="A109" s="14" t="s">
        <v>534</v>
      </c>
      <c r="B109" s="14">
        <v>108</v>
      </c>
      <c r="C109" s="14" t="s">
        <v>535</v>
      </c>
      <c r="D109" s="14" t="s">
        <v>535</v>
      </c>
      <c r="E109" s="14" t="s">
        <v>536</v>
      </c>
      <c r="F109" s="14">
        <v>33.11</v>
      </c>
      <c r="G109" s="14">
        <f t="shared" si="0"/>
        <v>-5</v>
      </c>
      <c r="H109" s="14">
        <v>103</v>
      </c>
      <c r="I109" s="14">
        <v>31.1</v>
      </c>
      <c r="J109" s="14" t="s">
        <v>55</v>
      </c>
      <c r="K109" s="14">
        <f t="shared" si="1"/>
        <v>2.009999999999998</v>
      </c>
      <c r="L109" s="14"/>
      <c r="M109" s="14"/>
    </row>
    <row r="110" spans="1:13" ht="15.75" customHeight="1" x14ac:dyDescent="0.2">
      <c r="A110" s="14" t="s">
        <v>500</v>
      </c>
      <c r="B110" s="14">
        <v>109</v>
      </c>
      <c r="C110" s="14" t="s">
        <v>501</v>
      </c>
      <c r="D110" s="14" t="s">
        <v>502</v>
      </c>
      <c r="E110" s="14" t="s">
        <v>503</v>
      </c>
      <c r="F110" s="14">
        <v>33.130000000000003</v>
      </c>
      <c r="G110" s="14">
        <f t="shared" si="0"/>
        <v>-44</v>
      </c>
      <c r="H110" s="14">
        <v>65</v>
      </c>
      <c r="I110" s="14">
        <v>26.61</v>
      </c>
      <c r="J110" s="14" t="s">
        <v>137</v>
      </c>
      <c r="K110" s="14">
        <f t="shared" si="1"/>
        <v>6.5200000000000031</v>
      </c>
      <c r="L110" s="14"/>
      <c r="M110" s="14"/>
    </row>
    <row r="111" spans="1:13" ht="15.75" customHeight="1" x14ac:dyDescent="0.2">
      <c r="A111" s="14" t="s">
        <v>522</v>
      </c>
      <c r="B111" s="14">
        <v>110</v>
      </c>
      <c r="C111" s="14" t="s">
        <v>523</v>
      </c>
      <c r="D111" s="14" t="s">
        <v>524</v>
      </c>
      <c r="E111" s="14" t="s">
        <v>524</v>
      </c>
      <c r="F111" s="14">
        <v>33.29</v>
      </c>
      <c r="G111" s="14">
        <f t="shared" si="0"/>
        <v>-6</v>
      </c>
      <c r="H111" s="14">
        <v>104</v>
      </c>
      <c r="I111" s="14">
        <v>31.69</v>
      </c>
      <c r="J111" s="14" t="s">
        <v>137</v>
      </c>
      <c r="K111" s="14">
        <f t="shared" si="1"/>
        <v>1.5999999999999979</v>
      </c>
      <c r="L111" s="14"/>
      <c r="M111" s="14"/>
    </row>
    <row r="112" spans="1:13" ht="15.75" customHeight="1" x14ac:dyDescent="0.2">
      <c r="A112" s="14" t="s">
        <v>457</v>
      </c>
      <c r="B112" s="14">
        <v>111</v>
      </c>
      <c r="C112" s="14" t="s">
        <v>458</v>
      </c>
      <c r="D112" s="14" t="s">
        <v>459</v>
      </c>
      <c r="E112" s="14" t="s">
        <v>460</v>
      </c>
      <c r="F112" s="14">
        <v>34.03</v>
      </c>
      <c r="G112" s="14">
        <f t="shared" si="0"/>
        <v>-3</v>
      </c>
      <c r="H112" s="14">
        <v>108</v>
      </c>
      <c r="I112" s="14">
        <v>32.75</v>
      </c>
      <c r="J112" s="14" t="s">
        <v>61</v>
      </c>
      <c r="K112" s="14">
        <f t="shared" si="1"/>
        <v>1.2800000000000011</v>
      </c>
      <c r="L112" s="14"/>
      <c r="M112" s="14"/>
    </row>
    <row r="113" spans="1:13" ht="15.75" customHeight="1" x14ac:dyDescent="0.2">
      <c r="A113" s="14" t="s">
        <v>532</v>
      </c>
      <c r="B113" s="14">
        <v>112</v>
      </c>
      <c r="C113" s="14" t="s">
        <v>533</v>
      </c>
      <c r="D113" s="14" t="s">
        <v>533</v>
      </c>
      <c r="E113" s="14" t="s">
        <v>533</v>
      </c>
      <c r="F113" s="14">
        <v>34.24</v>
      </c>
      <c r="G113" s="14">
        <f t="shared" si="0"/>
        <v>3</v>
      </c>
      <c r="H113" s="14">
        <v>115</v>
      </c>
      <c r="I113" s="14">
        <v>34.11</v>
      </c>
      <c r="J113" s="14" t="s">
        <v>137</v>
      </c>
      <c r="K113" s="14">
        <f t="shared" si="1"/>
        <v>0.13000000000000256</v>
      </c>
      <c r="L113" s="14"/>
      <c r="M113" s="14"/>
    </row>
    <row r="114" spans="1:13" ht="15.75" customHeight="1" x14ac:dyDescent="0.2">
      <c r="A114" s="14" t="s">
        <v>550</v>
      </c>
      <c r="B114" s="14">
        <v>113</v>
      </c>
      <c r="C114" s="14" t="s">
        <v>551</v>
      </c>
      <c r="D114" s="14" t="s">
        <v>551</v>
      </c>
      <c r="E114" s="14" t="s">
        <v>552</v>
      </c>
      <c r="F114" s="14">
        <v>34.32</v>
      </c>
      <c r="G114" s="14">
        <f t="shared" si="0"/>
        <v>-3</v>
      </c>
      <c r="H114" s="14">
        <v>110</v>
      </c>
      <c r="I114" s="14">
        <v>32.86</v>
      </c>
      <c r="J114" s="14" t="s">
        <v>398</v>
      </c>
      <c r="K114" s="14">
        <f t="shared" si="1"/>
        <v>1.4600000000000009</v>
      </c>
      <c r="L114" s="14"/>
      <c r="M114" s="14"/>
    </row>
    <row r="115" spans="1:13" ht="15.75" customHeight="1" x14ac:dyDescent="0.2">
      <c r="A115" s="14" t="s">
        <v>463</v>
      </c>
      <c r="B115" s="14">
        <v>114</v>
      </c>
      <c r="C115" s="14" t="s">
        <v>464</v>
      </c>
      <c r="D115" s="14" t="s">
        <v>465</v>
      </c>
      <c r="E115" s="14" t="s">
        <v>465</v>
      </c>
      <c r="F115" s="14">
        <v>34.78</v>
      </c>
      <c r="G115" s="14">
        <f t="shared" si="0"/>
        <v>-1</v>
      </c>
      <c r="H115" s="14">
        <v>113</v>
      </c>
      <c r="I115" s="14">
        <v>32.97</v>
      </c>
      <c r="J115" s="14" t="s">
        <v>18</v>
      </c>
      <c r="K115" s="14">
        <f t="shared" si="1"/>
        <v>1.8100000000000023</v>
      </c>
      <c r="L115" s="14"/>
      <c r="M115" s="14"/>
    </row>
    <row r="116" spans="1:13" ht="15.75" customHeight="1" x14ac:dyDescent="0.2">
      <c r="A116" s="14" t="s">
        <v>654</v>
      </c>
      <c r="B116" s="14">
        <v>115</v>
      </c>
      <c r="C116" s="14" t="s">
        <v>655</v>
      </c>
      <c r="D116" s="14" t="s">
        <v>656</v>
      </c>
      <c r="E116" s="14" t="s">
        <v>658</v>
      </c>
      <c r="F116" s="14">
        <v>34.86</v>
      </c>
      <c r="G116" s="14">
        <f t="shared" si="0"/>
        <v>8</v>
      </c>
      <c r="H116" s="14">
        <v>123</v>
      </c>
      <c r="I116" s="14">
        <v>35.71</v>
      </c>
      <c r="J116" s="14" t="s">
        <v>293</v>
      </c>
      <c r="K116" s="14">
        <f t="shared" si="1"/>
        <v>-0.85000000000000142</v>
      </c>
      <c r="L116" s="14"/>
      <c r="M116" s="14"/>
    </row>
    <row r="117" spans="1:13" ht="15.75" customHeight="1" x14ac:dyDescent="0.2">
      <c r="A117" s="14" t="s">
        <v>630</v>
      </c>
      <c r="B117" s="14">
        <v>116</v>
      </c>
      <c r="C117" s="14" t="s">
        <v>631</v>
      </c>
      <c r="D117" s="14" t="s">
        <v>631</v>
      </c>
      <c r="E117" s="14" t="s">
        <v>631</v>
      </c>
      <c r="F117" s="14">
        <v>35.369999999999997</v>
      </c>
      <c r="G117" s="14">
        <f t="shared" si="0"/>
        <v>1</v>
      </c>
      <c r="H117" s="14">
        <v>117</v>
      </c>
      <c r="I117" s="14">
        <v>34.44</v>
      </c>
      <c r="J117" s="14" t="s">
        <v>61</v>
      </c>
      <c r="K117" s="14">
        <f t="shared" si="1"/>
        <v>0.92999999999999972</v>
      </c>
      <c r="L117" s="14"/>
      <c r="M117" s="14"/>
    </row>
    <row r="118" spans="1:13" ht="15.75" customHeight="1" x14ac:dyDescent="0.2">
      <c r="A118" s="14" t="s">
        <v>673</v>
      </c>
      <c r="B118" s="14">
        <v>117</v>
      </c>
      <c r="C118" s="14" t="s">
        <v>675</v>
      </c>
      <c r="D118" s="14" t="s">
        <v>677</v>
      </c>
      <c r="E118" s="14" t="s">
        <v>678</v>
      </c>
      <c r="F118" s="14">
        <v>35.450000000000003</v>
      </c>
      <c r="G118" s="14">
        <f t="shared" si="0"/>
        <v>5</v>
      </c>
      <c r="H118" s="14">
        <v>122</v>
      </c>
      <c r="I118" s="14">
        <v>35.450000000000003</v>
      </c>
      <c r="J118" s="14" t="s">
        <v>55</v>
      </c>
      <c r="K118" s="14">
        <f t="shared" si="1"/>
        <v>0</v>
      </c>
      <c r="L118" s="14"/>
      <c r="M118" s="14"/>
    </row>
    <row r="119" spans="1:13" ht="15.75" customHeight="1" x14ac:dyDescent="0.2">
      <c r="A119" s="14" t="s">
        <v>559</v>
      </c>
      <c r="B119" s="14">
        <v>118</v>
      </c>
      <c r="C119" s="14" t="s">
        <v>560</v>
      </c>
      <c r="D119" s="14" t="s">
        <v>561</v>
      </c>
      <c r="E119" s="14" t="s">
        <v>562</v>
      </c>
      <c r="F119" s="14">
        <v>36.03</v>
      </c>
      <c r="G119" s="14">
        <f t="shared" si="0"/>
        <v>-4</v>
      </c>
      <c r="H119" s="14">
        <v>114</v>
      </c>
      <c r="I119" s="14">
        <v>33.49</v>
      </c>
      <c r="J119" s="14" t="s">
        <v>398</v>
      </c>
      <c r="K119" s="14">
        <f t="shared" si="1"/>
        <v>2.5399999999999991</v>
      </c>
      <c r="L119" s="14"/>
      <c r="M119" s="14"/>
    </row>
    <row r="120" spans="1:13" ht="15.75" customHeight="1" x14ac:dyDescent="0.2">
      <c r="A120" s="14" t="s">
        <v>632</v>
      </c>
      <c r="B120" s="14">
        <v>119</v>
      </c>
      <c r="C120" s="14" t="s">
        <v>633</v>
      </c>
      <c r="D120" s="14" t="s">
        <v>635</v>
      </c>
      <c r="E120" s="14" t="s">
        <v>637</v>
      </c>
      <c r="F120" s="14">
        <v>36.049999999999997</v>
      </c>
      <c r="G120" s="14">
        <f t="shared" si="0"/>
        <v>5</v>
      </c>
      <c r="H120" s="14">
        <v>124</v>
      </c>
      <c r="I120" s="14">
        <v>36.200000000000003</v>
      </c>
      <c r="J120" s="14" t="s">
        <v>137</v>
      </c>
      <c r="K120" s="14">
        <f t="shared" si="1"/>
        <v>-0.15000000000000568</v>
      </c>
      <c r="L120" s="14"/>
      <c r="M120" s="14"/>
    </row>
    <row r="121" spans="1:13" ht="15.75" customHeight="1" x14ac:dyDescent="0.2">
      <c r="A121" s="14" t="s">
        <v>476</v>
      </c>
      <c r="B121" s="14">
        <v>120</v>
      </c>
      <c r="C121" s="14" t="s">
        <v>477</v>
      </c>
      <c r="D121" s="14" t="s">
        <v>478</v>
      </c>
      <c r="E121" s="14" t="s">
        <v>478</v>
      </c>
      <c r="F121" s="14">
        <v>36.159999999999997</v>
      </c>
      <c r="G121" s="14">
        <f t="shared" si="0"/>
        <v>-2</v>
      </c>
      <c r="H121" s="14">
        <v>118</v>
      </c>
      <c r="I121" s="14">
        <v>34.61</v>
      </c>
      <c r="J121" s="14" t="s">
        <v>55</v>
      </c>
      <c r="K121" s="14">
        <f t="shared" si="1"/>
        <v>1.5499999999999972</v>
      </c>
      <c r="L121" s="14"/>
      <c r="M121" s="14"/>
    </row>
    <row r="122" spans="1:13" ht="15.75" customHeight="1" x14ac:dyDescent="0.2">
      <c r="A122" s="14" t="s">
        <v>596</v>
      </c>
      <c r="B122" s="14">
        <v>121</v>
      </c>
      <c r="C122" s="14" t="s">
        <v>597</v>
      </c>
      <c r="D122" s="14" t="s">
        <v>598</v>
      </c>
      <c r="E122" s="14" t="s">
        <v>599</v>
      </c>
      <c r="F122" s="14">
        <v>36.26</v>
      </c>
      <c r="G122" s="14">
        <f t="shared" si="0"/>
        <v>4</v>
      </c>
      <c r="H122" s="14">
        <v>125</v>
      </c>
      <c r="I122" s="14">
        <v>36.54</v>
      </c>
      <c r="J122" s="14" t="s">
        <v>398</v>
      </c>
      <c r="K122" s="14">
        <f t="shared" si="1"/>
        <v>-0.28000000000000114</v>
      </c>
      <c r="L122" s="14"/>
      <c r="M122" s="14"/>
    </row>
    <row r="123" spans="1:13" ht="15.75" customHeight="1" x14ac:dyDescent="0.2">
      <c r="A123" s="14" t="s">
        <v>512</v>
      </c>
      <c r="B123" s="14">
        <v>122</v>
      </c>
      <c r="C123" s="14" t="s">
        <v>513</v>
      </c>
      <c r="D123" s="14" t="s">
        <v>513</v>
      </c>
      <c r="E123" s="14" t="s">
        <v>515</v>
      </c>
      <c r="F123" s="14">
        <v>36.29</v>
      </c>
      <c r="G123" s="14">
        <f t="shared" si="0"/>
        <v>-23</v>
      </c>
      <c r="H123" s="14">
        <v>99</v>
      </c>
      <c r="I123" s="14">
        <v>30.03</v>
      </c>
      <c r="J123" s="14" t="s">
        <v>137</v>
      </c>
      <c r="K123" s="14">
        <f t="shared" si="1"/>
        <v>6.259999999999998</v>
      </c>
      <c r="L123" s="14"/>
      <c r="M123" s="14"/>
    </row>
    <row r="124" spans="1:13" ht="15.75" customHeight="1" x14ac:dyDescent="0.2">
      <c r="A124" s="14" t="s">
        <v>486</v>
      </c>
      <c r="B124" s="14">
        <v>123</v>
      </c>
      <c r="C124" s="14" t="s">
        <v>487</v>
      </c>
      <c r="D124" s="14" t="s">
        <v>488</v>
      </c>
      <c r="E124" s="14" t="s">
        <v>490</v>
      </c>
      <c r="F124" s="14">
        <v>36.43</v>
      </c>
      <c r="G124" s="14">
        <f t="shared" si="0"/>
        <v>-7</v>
      </c>
      <c r="H124" s="14">
        <v>116</v>
      </c>
      <c r="I124" s="14">
        <v>34.270000000000003</v>
      </c>
      <c r="J124" s="14" t="s">
        <v>18</v>
      </c>
      <c r="K124" s="14">
        <f t="shared" si="1"/>
        <v>2.1599999999999966</v>
      </c>
      <c r="L124" s="14"/>
      <c r="M124" s="14"/>
    </row>
    <row r="125" spans="1:13" ht="15.75" customHeight="1" x14ac:dyDescent="0.2">
      <c r="A125" s="14" t="s">
        <v>539</v>
      </c>
      <c r="B125" s="14">
        <v>124</v>
      </c>
      <c r="C125" s="14" t="s">
        <v>540</v>
      </c>
      <c r="D125" s="14" t="s">
        <v>540</v>
      </c>
      <c r="E125" s="14" t="s">
        <v>540</v>
      </c>
      <c r="F125" s="14">
        <v>36.5</v>
      </c>
      <c r="G125" s="14">
        <f t="shared" si="0"/>
        <v>6</v>
      </c>
      <c r="H125" s="14">
        <v>130</v>
      </c>
      <c r="I125" s="14">
        <v>37.799999999999997</v>
      </c>
      <c r="J125" s="14" t="s">
        <v>137</v>
      </c>
      <c r="K125" s="14">
        <f t="shared" si="1"/>
        <v>-1.2999999999999972</v>
      </c>
      <c r="L125" s="14"/>
      <c r="M125" s="14"/>
    </row>
    <row r="126" spans="1:13" ht="15.75" customHeight="1" x14ac:dyDescent="0.2">
      <c r="A126" s="14" t="s">
        <v>517</v>
      </c>
      <c r="B126" s="14">
        <v>125</v>
      </c>
      <c r="C126" s="14" t="s">
        <v>518</v>
      </c>
      <c r="D126" s="14" t="s">
        <v>519</v>
      </c>
      <c r="E126" s="14" t="s">
        <v>519</v>
      </c>
      <c r="F126" s="14">
        <v>36.61</v>
      </c>
      <c r="G126" s="14">
        <f t="shared" si="0"/>
        <v>-30</v>
      </c>
      <c r="H126" s="14">
        <v>95</v>
      </c>
      <c r="I126" s="14">
        <v>29.39</v>
      </c>
      <c r="J126" s="14" t="s">
        <v>61</v>
      </c>
      <c r="K126" s="14">
        <f t="shared" si="1"/>
        <v>7.2199999999999989</v>
      </c>
      <c r="L126" s="14"/>
      <c r="M126" s="14"/>
    </row>
    <row r="127" spans="1:13" ht="15.75" customHeight="1" x14ac:dyDescent="0.2">
      <c r="A127" s="14" t="s">
        <v>569</v>
      </c>
      <c r="B127" s="14">
        <v>126</v>
      </c>
      <c r="C127" s="14" t="s">
        <v>570</v>
      </c>
      <c r="D127" s="14" t="s">
        <v>571</v>
      </c>
      <c r="E127" s="14" t="s">
        <v>571</v>
      </c>
      <c r="F127" s="14">
        <v>36.68</v>
      </c>
      <c r="G127" s="14">
        <f t="shared" si="0"/>
        <v>3</v>
      </c>
      <c r="H127" s="14">
        <v>129</v>
      </c>
      <c r="I127" s="14">
        <v>37.479999999999997</v>
      </c>
      <c r="J127" s="14" t="s">
        <v>61</v>
      </c>
      <c r="K127" s="14">
        <f t="shared" si="1"/>
        <v>-0.79999999999999716</v>
      </c>
      <c r="L127" s="14"/>
      <c r="M127" s="14"/>
    </row>
    <row r="128" spans="1:13" ht="15.75" customHeight="1" x14ac:dyDescent="0.2">
      <c r="A128" s="14" t="s">
        <v>452</v>
      </c>
      <c r="B128" s="14">
        <v>127</v>
      </c>
      <c r="C128" s="14" t="s">
        <v>453</v>
      </c>
      <c r="D128" s="14" t="s">
        <v>453</v>
      </c>
      <c r="E128" s="14" t="s">
        <v>454</v>
      </c>
      <c r="F128" s="14">
        <v>36.93</v>
      </c>
      <c r="G128" s="14">
        <f t="shared" si="0"/>
        <v>-1</v>
      </c>
      <c r="H128" s="14">
        <v>126</v>
      </c>
      <c r="I128" s="14">
        <v>36.79</v>
      </c>
      <c r="J128" s="14" t="s">
        <v>293</v>
      </c>
      <c r="K128" s="14">
        <f t="shared" si="1"/>
        <v>0.14000000000000057</v>
      </c>
      <c r="L128" s="14"/>
      <c r="M128" s="14"/>
    </row>
    <row r="129" spans="1:13" ht="15.75" customHeight="1" x14ac:dyDescent="0.2">
      <c r="A129" s="14" t="s">
        <v>527</v>
      </c>
      <c r="B129" s="14">
        <v>128</v>
      </c>
      <c r="C129" s="14" t="s">
        <v>528</v>
      </c>
      <c r="D129" s="14" t="s">
        <v>528</v>
      </c>
      <c r="E129" s="14" t="s">
        <v>529</v>
      </c>
      <c r="F129" s="14">
        <v>37.07</v>
      </c>
      <c r="G129" s="14">
        <f t="shared" si="0"/>
        <v>0</v>
      </c>
      <c r="H129" s="14">
        <v>128</v>
      </c>
      <c r="I129" s="14">
        <v>37.36</v>
      </c>
      <c r="J129" s="14" t="s">
        <v>55</v>
      </c>
      <c r="K129" s="14">
        <f t="shared" si="1"/>
        <v>-0.28999999999999915</v>
      </c>
      <c r="L129" s="14"/>
      <c r="M129" s="14"/>
    </row>
    <row r="130" spans="1:13" ht="15.75" customHeight="1" x14ac:dyDescent="0.2">
      <c r="A130" s="14" t="s">
        <v>622</v>
      </c>
      <c r="B130" s="14">
        <v>129</v>
      </c>
      <c r="C130" s="14" t="s">
        <v>623</v>
      </c>
      <c r="D130" s="14" t="s">
        <v>623</v>
      </c>
      <c r="E130" s="14" t="s">
        <v>623</v>
      </c>
      <c r="F130" s="14">
        <v>37.14</v>
      </c>
      <c r="G130" s="14">
        <f t="shared" si="0"/>
        <v>-2</v>
      </c>
      <c r="H130" s="14">
        <v>127</v>
      </c>
      <c r="I130" s="14">
        <v>36.92</v>
      </c>
      <c r="J130" s="14" t="s">
        <v>61</v>
      </c>
      <c r="K130" s="14">
        <f t="shared" si="1"/>
        <v>0.21999999999999886</v>
      </c>
      <c r="L130" s="14"/>
      <c r="M130" s="14"/>
    </row>
    <row r="131" spans="1:13" ht="15.75" customHeight="1" x14ac:dyDescent="0.2">
      <c r="A131" s="14" t="s">
        <v>616</v>
      </c>
      <c r="B131" s="14">
        <v>130</v>
      </c>
      <c r="C131" s="14" t="s">
        <v>617</v>
      </c>
      <c r="D131" s="14" t="s">
        <v>618</v>
      </c>
      <c r="E131" s="14" t="s">
        <v>620</v>
      </c>
      <c r="F131" s="14">
        <v>37.94</v>
      </c>
      <c r="G131" s="14">
        <f t="shared" si="0"/>
        <v>5</v>
      </c>
      <c r="H131" s="14">
        <v>135</v>
      </c>
      <c r="I131" s="14">
        <v>38.6</v>
      </c>
      <c r="J131" s="14" t="s">
        <v>55</v>
      </c>
      <c r="K131" s="14">
        <f t="shared" si="1"/>
        <v>-0.66000000000000369</v>
      </c>
      <c r="L131" s="14"/>
      <c r="M131" s="14"/>
    </row>
    <row r="132" spans="1:13" ht="15.75" customHeight="1" x14ac:dyDescent="0.2">
      <c r="A132" s="14" t="s">
        <v>563</v>
      </c>
      <c r="B132" s="14">
        <v>131</v>
      </c>
      <c r="C132" s="14" t="s">
        <v>566</v>
      </c>
      <c r="D132" s="14" t="s">
        <v>567</v>
      </c>
      <c r="E132" s="14" t="s">
        <v>568</v>
      </c>
      <c r="F132" s="14">
        <v>38.130000000000003</v>
      </c>
      <c r="G132" s="14">
        <f t="shared" si="0"/>
        <v>-11</v>
      </c>
      <c r="H132" s="14">
        <v>120</v>
      </c>
      <c r="I132" s="14">
        <v>34.78</v>
      </c>
      <c r="J132" s="14" t="s">
        <v>137</v>
      </c>
      <c r="K132" s="14">
        <f t="shared" si="1"/>
        <v>3.3500000000000014</v>
      </c>
      <c r="L132" s="14"/>
      <c r="M132" s="14"/>
    </row>
    <row r="133" spans="1:13" ht="15.75" customHeight="1" x14ac:dyDescent="0.2">
      <c r="A133" s="14" t="s">
        <v>547</v>
      </c>
      <c r="B133" s="14">
        <v>132</v>
      </c>
      <c r="C133" s="14" t="s">
        <v>548</v>
      </c>
      <c r="D133" s="14" t="s">
        <v>549</v>
      </c>
      <c r="E133" s="14" t="s">
        <v>549</v>
      </c>
      <c r="F133" s="14">
        <v>38.15</v>
      </c>
      <c r="G133" s="14">
        <f t="shared" si="0"/>
        <v>7</v>
      </c>
      <c r="H133" s="14">
        <v>139</v>
      </c>
      <c r="I133" s="14">
        <v>41.05</v>
      </c>
      <c r="J133" s="14" t="s">
        <v>55</v>
      </c>
      <c r="K133" s="14">
        <f t="shared" si="1"/>
        <v>-2.8999999999999986</v>
      </c>
      <c r="L133" s="14"/>
      <c r="M133" s="14"/>
    </row>
    <row r="134" spans="1:13" ht="15.75" customHeight="1" x14ac:dyDescent="0.2">
      <c r="A134" s="14" t="s">
        <v>432</v>
      </c>
      <c r="B134" s="14">
        <v>133</v>
      </c>
      <c r="C134" s="14" t="s">
        <v>433</v>
      </c>
      <c r="D134" s="14" t="s">
        <v>435</v>
      </c>
      <c r="E134" s="14" t="s">
        <v>437</v>
      </c>
      <c r="F134" s="14">
        <v>38.69</v>
      </c>
      <c r="G134" s="14">
        <f t="shared" si="0"/>
        <v>5</v>
      </c>
      <c r="H134" s="14">
        <v>138</v>
      </c>
      <c r="I134" s="14">
        <v>39.93</v>
      </c>
      <c r="J134" s="14" t="s">
        <v>398</v>
      </c>
      <c r="K134" s="14">
        <f t="shared" si="1"/>
        <v>-1.240000000000002</v>
      </c>
      <c r="L134" s="14"/>
      <c r="M134" s="14"/>
    </row>
    <row r="135" spans="1:13" ht="15.75" customHeight="1" x14ac:dyDescent="0.2">
      <c r="A135" s="14" t="s">
        <v>556</v>
      </c>
      <c r="B135" s="14">
        <v>134</v>
      </c>
      <c r="C135" s="14" t="s">
        <v>557</v>
      </c>
      <c r="D135" s="14" t="s">
        <v>557</v>
      </c>
      <c r="E135" s="14" t="s">
        <v>558</v>
      </c>
      <c r="F135" s="14">
        <v>38.83</v>
      </c>
      <c r="G135" s="14">
        <f t="shared" si="0"/>
        <v>7</v>
      </c>
      <c r="H135" s="14">
        <v>141</v>
      </c>
      <c r="I135" s="14">
        <v>41.51</v>
      </c>
      <c r="J135" s="14" t="s">
        <v>398</v>
      </c>
      <c r="K135" s="14">
        <f t="shared" si="1"/>
        <v>-2.6799999999999997</v>
      </c>
      <c r="L135" s="14"/>
      <c r="M135" s="14"/>
    </row>
    <row r="136" spans="1:13" ht="15.75" customHeight="1" x14ac:dyDescent="0.2">
      <c r="A136" s="14" t="s">
        <v>553</v>
      </c>
      <c r="B136" s="14">
        <v>135</v>
      </c>
      <c r="C136" s="14" t="s">
        <v>554</v>
      </c>
      <c r="D136" s="14" t="s">
        <v>554</v>
      </c>
      <c r="E136" s="14" t="s">
        <v>555</v>
      </c>
      <c r="F136" s="14">
        <v>39.19</v>
      </c>
      <c r="G136" s="14">
        <f t="shared" si="0"/>
        <v>-2</v>
      </c>
      <c r="H136" s="14">
        <v>133</v>
      </c>
      <c r="I136" s="14">
        <v>38.119999999999997</v>
      </c>
      <c r="J136" s="14" t="s">
        <v>137</v>
      </c>
      <c r="K136" s="14">
        <f t="shared" si="1"/>
        <v>1.0700000000000003</v>
      </c>
      <c r="L136" s="14"/>
      <c r="M136" s="14"/>
    </row>
    <row r="137" spans="1:13" ht="15.75" customHeight="1" x14ac:dyDescent="0.2">
      <c r="A137" s="14" t="s">
        <v>590</v>
      </c>
      <c r="B137" s="14">
        <v>136</v>
      </c>
      <c r="C137" s="14" t="s">
        <v>591</v>
      </c>
      <c r="D137" s="14" t="s">
        <v>592</v>
      </c>
      <c r="E137" s="14" t="s">
        <v>593</v>
      </c>
      <c r="F137" s="14">
        <v>39.72</v>
      </c>
      <c r="G137" s="14">
        <f t="shared" si="0"/>
        <v>0</v>
      </c>
      <c r="H137" s="14">
        <v>136</v>
      </c>
      <c r="I137" s="14">
        <v>39.04</v>
      </c>
      <c r="J137" s="14" t="s">
        <v>398</v>
      </c>
      <c r="K137" s="14">
        <f t="shared" si="1"/>
        <v>0.67999999999999972</v>
      </c>
      <c r="L137" s="14"/>
      <c r="M137" s="14"/>
    </row>
    <row r="138" spans="1:13" ht="15.75" customHeight="1" x14ac:dyDescent="0.2">
      <c r="A138" s="14" t="s">
        <v>716</v>
      </c>
      <c r="B138" s="14">
        <v>137</v>
      </c>
      <c r="C138" s="14" t="s">
        <v>717</v>
      </c>
      <c r="D138" s="14" t="s">
        <v>718</v>
      </c>
      <c r="E138" s="14" t="s">
        <v>719</v>
      </c>
      <c r="F138" s="14">
        <v>39.840000000000003</v>
      </c>
      <c r="G138" s="14">
        <f t="shared" si="0"/>
        <v>-6</v>
      </c>
      <c r="H138" s="14">
        <v>131</v>
      </c>
      <c r="I138" s="14">
        <v>37.86</v>
      </c>
      <c r="J138" s="14" t="s">
        <v>398</v>
      </c>
      <c r="K138" s="14">
        <f t="shared" si="1"/>
        <v>1.980000000000004</v>
      </c>
      <c r="L138" s="14"/>
      <c r="M138" s="14"/>
    </row>
    <row r="139" spans="1:13" ht="15.75" customHeight="1" x14ac:dyDescent="0.2">
      <c r="A139" s="14" t="s">
        <v>587</v>
      </c>
      <c r="B139" s="14">
        <v>138</v>
      </c>
      <c r="C139" s="14" t="s">
        <v>588</v>
      </c>
      <c r="D139" s="14" t="s">
        <v>588</v>
      </c>
      <c r="E139" s="14" t="s">
        <v>589</v>
      </c>
      <c r="F139" s="14">
        <v>40.11</v>
      </c>
      <c r="G139" s="14">
        <f t="shared" si="0"/>
        <v>8</v>
      </c>
      <c r="H139" s="14">
        <v>146</v>
      </c>
      <c r="I139" s="14">
        <v>43.09</v>
      </c>
      <c r="J139" s="14" t="s">
        <v>398</v>
      </c>
      <c r="K139" s="14">
        <f t="shared" si="1"/>
        <v>-2.980000000000004</v>
      </c>
      <c r="L139" s="14"/>
      <c r="M139" s="14"/>
    </row>
    <row r="140" spans="1:13" ht="15.75" customHeight="1" x14ac:dyDescent="0.2">
      <c r="A140" s="14" t="s">
        <v>544</v>
      </c>
      <c r="B140" s="14">
        <v>139</v>
      </c>
      <c r="C140" s="14" t="s">
        <v>545</v>
      </c>
      <c r="D140" s="14" t="s">
        <v>546</v>
      </c>
      <c r="E140" s="14" t="s">
        <v>546</v>
      </c>
      <c r="F140" s="14">
        <v>40.22</v>
      </c>
      <c r="G140" s="14">
        <f t="shared" si="0"/>
        <v>-18</v>
      </c>
      <c r="H140" s="14">
        <v>121</v>
      </c>
      <c r="I140" s="14">
        <v>34.869999999999997</v>
      </c>
      <c r="J140" s="14" t="s">
        <v>137</v>
      </c>
      <c r="K140" s="14">
        <f t="shared" si="1"/>
        <v>5.3500000000000014</v>
      </c>
      <c r="L140" s="14"/>
      <c r="M140" s="14"/>
    </row>
    <row r="141" spans="1:13" ht="15.75" customHeight="1" x14ac:dyDescent="0.2">
      <c r="A141" s="14" t="s">
        <v>608</v>
      </c>
      <c r="B141" s="14">
        <v>140</v>
      </c>
      <c r="C141" s="14" t="s">
        <v>609</v>
      </c>
      <c r="D141" s="14" t="s">
        <v>610</v>
      </c>
      <c r="E141" s="14" t="s">
        <v>610</v>
      </c>
      <c r="F141" s="14">
        <v>40.340000000000003</v>
      </c>
      <c r="G141" s="14">
        <f t="shared" si="0"/>
        <v>0</v>
      </c>
      <c r="H141" s="14">
        <v>140</v>
      </c>
      <c r="I141" s="14">
        <v>41.22</v>
      </c>
      <c r="J141" s="14" t="s">
        <v>55</v>
      </c>
      <c r="K141" s="14">
        <f t="shared" si="1"/>
        <v>-0.87999999999999545</v>
      </c>
      <c r="L141" s="14"/>
      <c r="M141" s="14"/>
    </row>
    <row r="142" spans="1:13" ht="15.75" customHeight="1" x14ac:dyDescent="0.2">
      <c r="A142" s="14" t="s">
        <v>576</v>
      </c>
      <c r="B142" s="14">
        <v>141</v>
      </c>
      <c r="C142" s="14" t="s">
        <v>577</v>
      </c>
      <c r="D142" s="14" t="s">
        <v>579</v>
      </c>
      <c r="E142" s="14" t="s">
        <v>581</v>
      </c>
      <c r="F142" s="14">
        <v>40.42</v>
      </c>
      <c r="G142" s="14">
        <f t="shared" si="0"/>
        <v>-7</v>
      </c>
      <c r="H142" s="14">
        <v>134</v>
      </c>
      <c r="I142" s="14">
        <v>38.47</v>
      </c>
      <c r="J142" s="14" t="s">
        <v>398</v>
      </c>
      <c r="K142" s="14">
        <f t="shared" si="1"/>
        <v>1.9500000000000028</v>
      </c>
      <c r="L142" s="14"/>
      <c r="M142" s="14"/>
    </row>
    <row r="143" spans="1:13" ht="15.75" customHeight="1" x14ac:dyDescent="0.2">
      <c r="A143" s="14" t="s">
        <v>704</v>
      </c>
      <c r="B143" s="14">
        <v>142</v>
      </c>
      <c r="C143" s="14" t="s">
        <v>705</v>
      </c>
      <c r="D143" s="14" t="s">
        <v>705</v>
      </c>
      <c r="E143" s="14" t="s">
        <v>705</v>
      </c>
      <c r="F143" s="14">
        <v>40.5</v>
      </c>
      <c r="G143" s="14">
        <f t="shared" si="0"/>
        <v>-10</v>
      </c>
      <c r="H143" s="14">
        <v>132</v>
      </c>
      <c r="I143" s="14">
        <v>38.020000000000003</v>
      </c>
      <c r="J143" s="14" t="s">
        <v>137</v>
      </c>
      <c r="K143" s="14">
        <f t="shared" si="1"/>
        <v>2.4799999999999969</v>
      </c>
      <c r="L143" s="14"/>
      <c r="M143" s="14"/>
    </row>
    <row r="144" spans="1:13" ht="15.75" customHeight="1" x14ac:dyDescent="0.2">
      <c r="A144" s="14" t="s">
        <v>660</v>
      </c>
      <c r="B144" s="14">
        <v>143</v>
      </c>
      <c r="C144" s="14" t="s">
        <v>661</v>
      </c>
      <c r="D144" s="14" t="s">
        <v>663</v>
      </c>
      <c r="E144" s="14" t="s">
        <v>665</v>
      </c>
      <c r="F144" s="14">
        <v>40.58</v>
      </c>
      <c r="G144" s="14">
        <f t="shared" si="0"/>
        <v>-6</v>
      </c>
      <c r="H144" s="14">
        <v>137</v>
      </c>
      <c r="I144" s="14">
        <v>39.57</v>
      </c>
      <c r="J144" s="14" t="s">
        <v>137</v>
      </c>
      <c r="K144" s="14">
        <f t="shared" si="1"/>
        <v>1.009999999999998</v>
      </c>
      <c r="L144" s="14"/>
      <c r="M144" s="14"/>
    </row>
    <row r="145" spans="1:13" ht="15.75" customHeight="1" x14ac:dyDescent="0.2">
      <c r="A145" s="14" t="s">
        <v>624</v>
      </c>
      <c r="B145" s="14">
        <v>144</v>
      </c>
      <c r="C145" s="14" t="s">
        <v>625</v>
      </c>
      <c r="D145" s="14" t="s">
        <v>626</v>
      </c>
      <c r="E145" s="14" t="s">
        <v>627</v>
      </c>
      <c r="F145" s="14">
        <v>40.97</v>
      </c>
      <c r="G145" s="14">
        <f t="shared" si="0"/>
        <v>-1</v>
      </c>
      <c r="H145" s="14">
        <v>143</v>
      </c>
      <c r="I145" s="14">
        <v>41.81</v>
      </c>
      <c r="J145" s="14" t="s">
        <v>55</v>
      </c>
      <c r="K145" s="14">
        <f t="shared" si="1"/>
        <v>-0.84000000000000341</v>
      </c>
      <c r="L145" s="14"/>
      <c r="M145" s="14"/>
    </row>
    <row r="146" spans="1:13" ht="15.75" customHeight="1" x14ac:dyDescent="0.2">
      <c r="A146" s="14" t="s">
        <v>602</v>
      </c>
      <c r="B146" s="14">
        <v>145</v>
      </c>
      <c r="C146" s="14" t="s">
        <v>603</v>
      </c>
      <c r="D146" s="14" t="s">
        <v>604</v>
      </c>
      <c r="E146" s="14" t="s">
        <v>605</v>
      </c>
      <c r="F146" s="14">
        <v>41.43</v>
      </c>
      <c r="G146" s="14">
        <f t="shared" si="0"/>
        <v>6</v>
      </c>
      <c r="H146" s="14">
        <v>151</v>
      </c>
      <c r="I146" s="14">
        <v>44.71</v>
      </c>
      <c r="J146" s="14" t="s">
        <v>55</v>
      </c>
      <c r="K146" s="14">
        <f t="shared" si="1"/>
        <v>-3.2800000000000011</v>
      </c>
      <c r="L146" s="14"/>
      <c r="M146" s="14"/>
    </row>
    <row r="147" spans="1:13" ht="15.75" customHeight="1" x14ac:dyDescent="0.2">
      <c r="A147" s="14" t="s">
        <v>642</v>
      </c>
      <c r="B147" s="14">
        <v>146</v>
      </c>
      <c r="C147" s="14" t="s">
        <v>643</v>
      </c>
      <c r="D147" s="14" t="s">
        <v>643</v>
      </c>
      <c r="E147" s="14" t="s">
        <v>644</v>
      </c>
      <c r="F147" s="14">
        <v>42.58</v>
      </c>
      <c r="G147" s="14">
        <f t="shared" si="0"/>
        <v>-2</v>
      </c>
      <c r="H147" s="14">
        <v>144</v>
      </c>
      <c r="I147" s="14">
        <v>42.01</v>
      </c>
      <c r="J147" s="14" t="s">
        <v>55</v>
      </c>
      <c r="K147" s="14">
        <f t="shared" si="1"/>
        <v>0.57000000000000028</v>
      </c>
      <c r="L147" s="14"/>
      <c r="M147" s="14"/>
    </row>
    <row r="148" spans="1:13" ht="15.75" customHeight="1" x14ac:dyDescent="0.2">
      <c r="A148" s="14" t="s">
        <v>638</v>
      </c>
      <c r="B148" s="14">
        <v>147</v>
      </c>
      <c r="C148" s="14" t="s">
        <v>639</v>
      </c>
      <c r="D148" s="14" t="s">
        <v>640</v>
      </c>
      <c r="E148" s="14" t="s">
        <v>641</v>
      </c>
      <c r="F148" s="14">
        <v>42.73</v>
      </c>
      <c r="G148" s="14">
        <f t="shared" si="0"/>
        <v>-2</v>
      </c>
      <c r="H148" s="14">
        <v>145</v>
      </c>
      <c r="I148" s="14">
        <v>42.73</v>
      </c>
      <c r="J148" s="14" t="s">
        <v>55</v>
      </c>
      <c r="K148" s="14">
        <f t="shared" si="1"/>
        <v>0</v>
      </c>
      <c r="L148" s="14"/>
      <c r="M148" s="14"/>
    </row>
    <row r="149" spans="1:13" ht="15.75" customHeight="1" x14ac:dyDescent="0.2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4">
        <v>42.78</v>
      </c>
      <c r="G149" s="14">
        <f t="shared" si="0"/>
        <v>0</v>
      </c>
      <c r="H149" s="14">
        <v>148</v>
      </c>
      <c r="I149" s="14">
        <v>43.42</v>
      </c>
      <c r="J149" s="14" t="s">
        <v>293</v>
      </c>
      <c r="K149" s="14">
        <f t="shared" si="1"/>
        <v>-0.64000000000000057</v>
      </c>
      <c r="L149" s="14"/>
      <c r="M149" s="14"/>
    </row>
    <row r="150" spans="1:13" ht="15.75" customHeight="1" x14ac:dyDescent="0.2">
      <c r="A150" s="14" t="s">
        <v>582</v>
      </c>
      <c r="B150" s="14">
        <v>149</v>
      </c>
      <c r="C150" s="14" t="s">
        <v>583</v>
      </c>
      <c r="D150" s="14" t="s">
        <v>583</v>
      </c>
      <c r="E150" s="14" t="s">
        <v>584</v>
      </c>
      <c r="F150" s="14">
        <v>43.69</v>
      </c>
      <c r="G150" s="14">
        <f t="shared" si="0"/>
        <v>-2</v>
      </c>
      <c r="H150" s="14">
        <v>147</v>
      </c>
      <c r="I150" s="14">
        <v>43.11</v>
      </c>
      <c r="J150" s="14" t="s">
        <v>55</v>
      </c>
      <c r="K150" s="14">
        <f t="shared" si="1"/>
        <v>0.57999999999999829</v>
      </c>
      <c r="L150" s="14"/>
      <c r="M150" s="14"/>
    </row>
    <row r="151" spans="1:13" ht="15.75" customHeight="1" x14ac:dyDescent="0.2">
      <c r="A151" s="14" t="s">
        <v>666</v>
      </c>
      <c r="B151" s="14">
        <v>150</v>
      </c>
      <c r="C151" s="14" t="s">
        <v>667</v>
      </c>
      <c r="D151" s="14" t="s">
        <v>668</v>
      </c>
      <c r="E151" s="14" t="s">
        <v>669</v>
      </c>
      <c r="F151" s="14">
        <v>44.29</v>
      </c>
      <c r="G151" s="14">
        <f t="shared" si="0"/>
        <v>-1</v>
      </c>
      <c r="H151" s="14">
        <v>149</v>
      </c>
      <c r="I151" s="14">
        <v>43.43</v>
      </c>
      <c r="J151" s="14" t="s">
        <v>55</v>
      </c>
      <c r="K151" s="14">
        <f t="shared" si="1"/>
        <v>0.85999999999999943</v>
      </c>
      <c r="L151" s="14"/>
      <c r="M151" s="14"/>
    </row>
    <row r="152" spans="1:13" ht="15.75" customHeight="1" x14ac:dyDescent="0.2">
      <c r="A152" s="14" t="s">
        <v>679</v>
      </c>
      <c r="B152" s="14">
        <v>151</v>
      </c>
      <c r="C152" s="14" t="s">
        <v>680</v>
      </c>
      <c r="D152" s="14" t="s">
        <v>681</v>
      </c>
      <c r="E152" s="14" t="s">
        <v>680</v>
      </c>
      <c r="F152" s="14">
        <v>44.64</v>
      </c>
      <c r="G152" s="14">
        <f t="shared" si="0"/>
        <v>-9</v>
      </c>
      <c r="H152" s="14">
        <v>142</v>
      </c>
      <c r="I152" s="14">
        <v>41.66</v>
      </c>
      <c r="J152" s="14" t="s">
        <v>137</v>
      </c>
      <c r="K152" s="14">
        <f t="shared" si="1"/>
        <v>2.980000000000004</v>
      </c>
      <c r="L152" s="14"/>
      <c r="M152" s="14"/>
    </row>
    <row r="153" spans="1:13" ht="15.75" customHeight="1" x14ac:dyDescent="0.2">
      <c r="A153" s="14" t="s">
        <v>646</v>
      </c>
      <c r="B153" s="14">
        <v>152</v>
      </c>
      <c r="C153" s="14" t="s">
        <v>647</v>
      </c>
      <c r="D153" s="14" t="s">
        <v>648</v>
      </c>
      <c r="E153" s="14" t="s">
        <v>649</v>
      </c>
      <c r="F153" s="14">
        <v>45.04</v>
      </c>
      <c r="G153" s="14">
        <f t="shared" si="0"/>
        <v>1</v>
      </c>
      <c r="H153" s="14">
        <v>153</v>
      </c>
      <c r="I153" s="14">
        <v>45.3</v>
      </c>
      <c r="J153" s="14" t="s">
        <v>61</v>
      </c>
      <c r="K153" s="14">
        <f t="shared" si="1"/>
        <v>-0.25999999999999801</v>
      </c>
      <c r="L153" s="14"/>
      <c r="M153" s="14"/>
    </row>
    <row r="154" spans="1:13" ht="15.75" customHeight="1" x14ac:dyDescent="0.2">
      <c r="A154" s="14" t="s">
        <v>706</v>
      </c>
      <c r="B154" s="14">
        <v>153</v>
      </c>
      <c r="C154" s="14" t="s">
        <v>707</v>
      </c>
      <c r="D154" s="14" t="s">
        <v>708</v>
      </c>
      <c r="E154" s="14" t="s">
        <v>707</v>
      </c>
      <c r="F154" s="14">
        <v>45.44</v>
      </c>
      <c r="G154" s="14">
        <f t="shared" si="0"/>
        <v>-3</v>
      </c>
      <c r="H154" s="14">
        <v>150</v>
      </c>
      <c r="I154" s="14">
        <v>44.67</v>
      </c>
      <c r="J154" s="14" t="s">
        <v>398</v>
      </c>
      <c r="K154" s="14">
        <f t="shared" si="1"/>
        <v>0.76999999999999602</v>
      </c>
      <c r="L154" s="14"/>
      <c r="M154" s="14"/>
    </row>
    <row r="155" spans="1:13" ht="15.75" customHeight="1" x14ac:dyDescent="0.2">
      <c r="A155" s="14" t="s">
        <v>693</v>
      </c>
      <c r="B155" s="14">
        <v>154</v>
      </c>
      <c r="C155" s="14" t="s">
        <v>694</v>
      </c>
      <c r="D155" s="14" t="s">
        <v>695</v>
      </c>
      <c r="E155" s="14" t="s">
        <v>696</v>
      </c>
      <c r="F155" s="14">
        <v>45.87</v>
      </c>
      <c r="G155" s="14">
        <f t="shared" si="0"/>
        <v>0</v>
      </c>
      <c r="H155" s="14">
        <v>154</v>
      </c>
      <c r="I155" s="14">
        <v>46.56</v>
      </c>
      <c r="J155" s="14" t="s">
        <v>293</v>
      </c>
      <c r="K155" s="14">
        <f t="shared" si="1"/>
        <v>-0.69000000000000483</v>
      </c>
      <c r="L155" s="14"/>
      <c r="M155" s="14"/>
    </row>
    <row r="156" spans="1:13" ht="15.75" customHeight="1" x14ac:dyDescent="0.2">
      <c r="A156" s="14" t="s">
        <v>541</v>
      </c>
      <c r="B156" s="14">
        <v>155</v>
      </c>
      <c r="C156" s="14" t="s">
        <v>542</v>
      </c>
      <c r="D156" s="14" t="s">
        <v>543</v>
      </c>
      <c r="E156" s="14" t="s">
        <v>543</v>
      </c>
      <c r="F156" s="14">
        <v>46.42</v>
      </c>
      <c r="G156" s="14">
        <f t="shared" si="0"/>
        <v>-3</v>
      </c>
      <c r="H156" s="14">
        <v>152</v>
      </c>
      <c r="I156" s="14">
        <v>45.09</v>
      </c>
      <c r="J156" s="14" t="s">
        <v>137</v>
      </c>
      <c r="K156" s="14">
        <f t="shared" si="1"/>
        <v>1.3299999999999983</v>
      </c>
      <c r="L156" s="14"/>
      <c r="M156" s="14"/>
    </row>
    <row r="157" spans="1:13" ht="15.75" customHeight="1" x14ac:dyDescent="0.2">
      <c r="A157" s="14" t="s">
        <v>670</v>
      </c>
      <c r="B157" s="14">
        <v>156</v>
      </c>
      <c r="C157" s="14" t="s">
        <v>671</v>
      </c>
      <c r="D157" s="14" t="s">
        <v>671</v>
      </c>
      <c r="E157" s="14" t="s">
        <v>672</v>
      </c>
      <c r="F157" s="14">
        <v>46.76</v>
      </c>
      <c r="G157" s="14">
        <f t="shared" si="0"/>
        <v>-1</v>
      </c>
      <c r="H157" s="14">
        <v>155</v>
      </c>
      <c r="I157" s="14">
        <v>46.76</v>
      </c>
      <c r="J157" s="14" t="s">
        <v>137</v>
      </c>
      <c r="K157" s="14">
        <f t="shared" si="1"/>
        <v>0</v>
      </c>
      <c r="L157" s="14"/>
      <c r="M157" s="14"/>
    </row>
    <row r="158" spans="1:13" ht="15.75" customHeight="1" x14ac:dyDescent="0.2">
      <c r="A158" s="14" t="s">
        <v>684</v>
      </c>
      <c r="B158" s="14">
        <v>157</v>
      </c>
      <c r="C158" s="14" t="s">
        <v>685</v>
      </c>
      <c r="D158" s="14" t="s">
        <v>686</v>
      </c>
      <c r="E158" s="14" t="s">
        <v>687</v>
      </c>
      <c r="F158" s="14">
        <v>47.82</v>
      </c>
      <c r="G158" s="14">
        <f t="shared" si="0"/>
        <v>0</v>
      </c>
      <c r="H158" s="14">
        <v>157</v>
      </c>
      <c r="I158" s="14">
        <v>48.35</v>
      </c>
      <c r="J158" s="14" t="s">
        <v>293</v>
      </c>
      <c r="K158" s="14">
        <f t="shared" si="1"/>
        <v>-0.53000000000000114</v>
      </c>
      <c r="L158" s="14"/>
      <c r="M158" s="14"/>
    </row>
    <row r="159" spans="1:13" ht="15.75" customHeight="1" x14ac:dyDescent="0.2">
      <c r="A159" s="14" t="s">
        <v>611</v>
      </c>
      <c r="B159" s="14">
        <v>158</v>
      </c>
      <c r="C159" s="14" t="s">
        <v>612</v>
      </c>
      <c r="D159" s="14" t="s">
        <v>612</v>
      </c>
      <c r="E159" s="14" t="s">
        <v>613</v>
      </c>
      <c r="F159" s="14">
        <v>51.46</v>
      </c>
      <c r="G159" s="14">
        <f t="shared" si="0"/>
        <v>1</v>
      </c>
      <c r="H159" s="14">
        <v>159</v>
      </c>
      <c r="I159" s="14">
        <v>51.31</v>
      </c>
      <c r="J159" s="14" t="s">
        <v>55</v>
      </c>
      <c r="K159" s="14">
        <f t="shared" si="1"/>
        <v>0.14999999999999858</v>
      </c>
      <c r="L159" s="14"/>
      <c r="M159" s="14"/>
    </row>
    <row r="160" spans="1:13" ht="15.75" customHeight="1" x14ac:dyDescent="0.2">
      <c r="A160" s="14" t="s">
        <v>710</v>
      </c>
      <c r="B160" s="14">
        <v>159</v>
      </c>
      <c r="C160" s="14" t="s">
        <v>711</v>
      </c>
      <c r="D160" s="14" t="s">
        <v>712</v>
      </c>
      <c r="E160" s="14" t="s">
        <v>713</v>
      </c>
      <c r="F160" s="14">
        <v>51.89</v>
      </c>
      <c r="G160" s="14">
        <f t="shared" si="0"/>
        <v>-1</v>
      </c>
      <c r="H160" s="14">
        <v>158</v>
      </c>
      <c r="I160" s="14">
        <v>48.66</v>
      </c>
      <c r="J160" s="14" t="s">
        <v>398</v>
      </c>
      <c r="K160" s="14">
        <f t="shared" si="1"/>
        <v>3.230000000000004</v>
      </c>
      <c r="L160" s="14"/>
      <c r="M160" s="14"/>
    </row>
    <row r="161" spans="1:13" ht="15.75" customHeight="1" x14ac:dyDescent="0.2">
      <c r="A161" s="14" t="s">
        <v>722</v>
      </c>
      <c r="B161" s="14">
        <v>160</v>
      </c>
      <c r="C161" s="14" t="s">
        <v>723</v>
      </c>
      <c r="D161" s="14" t="s">
        <v>724</v>
      </c>
      <c r="E161" s="14" t="s">
        <v>725</v>
      </c>
      <c r="F161" s="14">
        <v>52.87</v>
      </c>
      <c r="G161" s="14">
        <f t="shared" si="0"/>
        <v>-4</v>
      </c>
      <c r="H161" s="14">
        <v>156</v>
      </c>
      <c r="I161" s="14">
        <v>47.73</v>
      </c>
      <c r="J161" s="14" t="s">
        <v>293</v>
      </c>
      <c r="K161" s="14">
        <f t="shared" si="1"/>
        <v>5.1400000000000006</v>
      </c>
      <c r="L161" s="14"/>
      <c r="M161" s="14"/>
    </row>
    <row r="162" spans="1:13" ht="15.75" customHeight="1" x14ac:dyDescent="0.2">
      <c r="A162" s="14" t="s">
        <v>699</v>
      </c>
      <c r="B162" s="14">
        <v>161</v>
      </c>
      <c r="C162" s="14" t="s">
        <v>700</v>
      </c>
      <c r="D162" s="14" t="s">
        <v>700</v>
      </c>
      <c r="E162" s="14" t="s">
        <v>701</v>
      </c>
      <c r="F162" s="14">
        <v>54.94</v>
      </c>
      <c r="G162" s="14">
        <f t="shared" si="0"/>
        <v>-1</v>
      </c>
      <c r="H162" s="14">
        <v>160</v>
      </c>
      <c r="I162" s="14">
        <v>55.08</v>
      </c>
      <c r="J162" s="14" t="s">
        <v>293</v>
      </c>
      <c r="K162" s="14">
        <f t="shared" si="1"/>
        <v>-0.14000000000000057</v>
      </c>
      <c r="L162" s="14"/>
      <c r="M162" s="14"/>
    </row>
    <row r="163" spans="1:13" ht="15.75" customHeight="1" x14ac:dyDescent="0.2">
      <c r="A163" s="14" t="s">
        <v>688</v>
      </c>
      <c r="B163" s="14">
        <v>162</v>
      </c>
      <c r="C163" s="14" t="s">
        <v>689</v>
      </c>
      <c r="D163" s="14" t="s">
        <v>689</v>
      </c>
      <c r="E163" s="14" t="s">
        <v>690</v>
      </c>
      <c r="F163" s="14">
        <v>56.57</v>
      </c>
      <c r="G163" s="14">
        <f t="shared" si="0"/>
        <v>-1</v>
      </c>
      <c r="H163" s="14">
        <v>161</v>
      </c>
      <c r="I163" s="14">
        <v>55.46</v>
      </c>
      <c r="J163" s="14" t="s">
        <v>137</v>
      </c>
      <c r="K163" s="14">
        <f t="shared" si="1"/>
        <v>1.1099999999999994</v>
      </c>
      <c r="L163" s="14"/>
      <c r="M163" s="14"/>
    </row>
    <row r="164" spans="1:13" ht="15.75" customHeight="1" x14ac:dyDescent="0.2">
      <c r="A164" s="14" t="s">
        <v>740</v>
      </c>
      <c r="B164" s="14">
        <v>163</v>
      </c>
      <c r="C164" s="14" t="s">
        <v>741</v>
      </c>
      <c r="D164" s="14" t="s">
        <v>742</v>
      </c>
      <c r="E164" s="14" t="s">
        <v>743</v>
      </c>
      <c r="F164" s="14">
        <v>58.26</v>
      </c>
      <c r="G164" s="14">
        <f t="shared" si="0"/>
        <v>2</v>
      </c>
      <c r="H164" s="14">
        <v>165</v>
      </c>
      <c r="I164" s="14">
        <v>62.75</v>
      </c>
      <c r="J164" s="14" t="s">
        <v>398</v>
      </c>
      <c r="K164" s="14">
        <f t="shared" si="1"/>
        <v>-4.490000000000002</v>
      </c>
      <c r="L164" s="14"/>
      <c r="M164" s="14"/>
    </row>
    <row r="165" spans="1:13" ht="15.75" customHeight="1" x14ac:dyDescent="0.2">
      <c r="A165" s="14" t="s">
        <v>754</v>
      </c>
      <c r="B165" s="14">
        <v>164</v>
      </c>
      <c r="C165" s="14" t="s">
        <v>756</v>
      </c>
      <c r="D165" s="14" t="s">
        <v>758</v>
      </c>
      <c r="E165" s="14" t="s">
        <v>759</v>
      </c>
      <c r="F165" s="14">
        <v>58.3</v>
      </c>
      <c r="G165" s="14">
        <f t="shared" si="0"/>
        <v>-1</v>
      </c>
      <c r="H165" s="14">
        <v>163</v>
      </c>
      <c r="I165" s="14">
        <v>56.88</v>
      </c>
      <c r="J165" s="14" t="s">
        <v>398</v>
      </c>
      <c r="K165" s="14">
        <f t="shared" si="1"/>
        <v>1.4199999999999946</v>
      </c>
      <c r="L165" s="14"/>
      <c r="M165" s="14"/>
    </row>
    <row r="166" spans="1:13" ht="15.75" customHeight="1" x14ac:dyDescent="0.2">
      <c r="A166" s="14" t="s">
        <v>574</v>
      </c>
      <c r="B166" s="14">
        <v>165</v>
      </c>
      <c r="C166" s="14" t="s">
        <v>575</v>
      </c>
      <c r="D166" s="14" t="s">
        <v>575</v>
      </c>
      <c r="E166" s="14" t="s">
        <v>575</v>
      </c>
      <c r="F166" s="14">
        <v>59.13</v>
      </c>
      <c r="G166" s="14">
        <f t="shared" si="0"/>
        <v>-3</v>
      </c>
      <c r="H166" s="14">
        <v>162</v>
      </c>
      <c r="I166" s="14">
        <v>56.59</v>
      </c>
      <c r="J166" s="14" t="s">
        <v>55</v>
      </c>
      <c r="K166" s="14">
        <f t="shared" si="1"/>
        <v>2.5399999999999991</v>
      </c>
      <c r="L166" s="14"/>
      <c r="M166" s="14"/>
    </row>
    <row r="167" spans="1:13" ht="15.75" customHeight="1" x14ac:dyDescent="0.2">
      <c r="A167" s="14" t="s">
        <v>733</v>
      </c>
      <c r="B167" s="14">
        <v>166</v>
      </c>
      <c r="C167" s="14" t="s">
        <v>735</v>
      </c>
      <c r="D167" s="14" t="s">
        <v>736</v>
      </c>
      <c r="E167" s="14" t="s">
        <v>737</v>
      </c>
      <c r="F167" s="14">
        <v>61.01</v>
      </c>
      <c r="G167" s="14">
        <f t="shared" si="0"/>
        <v>-2</v>
      </c>
      <c r="H167" s="14">
        <v>164</v>
      </c>
      <c r="I167" s="14">
        <v>60.39</v>
      </c>
      <c r="J167" s="14" t="s">
        <v>293</v>
      </c>
      <c r="K167" s="14">
        <f t="shared" si="1"/>
        <v>0.61999999999999744</v>
      </c>
      <c r="L167" s="14"/>
      <c r="M167" s="14"/>
    </row>
    <row r="168" spans="1:13" ht="15.75" customHeight="1" x14ac:dyDescent="0.2">
      <c r="A168" s="14" t="s">
        <v>744</v>
      </c>
      <c r="B168" s="14">
        <v>167</v>
      </c>
      <c r="C168" s="14" t="s">
        <v>747</v>
      </c>
      <c r="D168" s="14" t="s">
        <v>748</v>
      </c>
      <c r="E168" s="14" t="s">
        <v>748</v>
      </c>
      <c r="F168" s="14">
        <v>67.260000000000005</v>
      </c>
      <c r="G168" s="14">
        <f t="shared" si="0"/>
        <v>2</v>
      </c>
      <c r="H168" s="14">
        <v>169</v>
      </c>
      <c r="I168" s="14">
        <v>69.22</v>
      </c>
      <c r="J168" s="14" t="s">
        <v>398</v>
      </c>
      <c r="K168" s="14">
        <f t="shared" si="1"/>
        <v>-1.9599999999999937</v>
      </c>
      <c r="L168" s="14"/>
      <c r="M168" s="14"/>
    </row>
    <row r="169" spans="1:13" ht="15.75" customHeight="1" x14ac:dyDescent="0.2">
      <c r="A169" s="14" t="s">
        <v>767</v>
      </c>
      <c r="B169" s="14">
        <v>168</v>
      </c>
      <c r="C169" s="14" t="s">
        <v>768</v>
      </c>
      <c r="D169" s="14" t="s">
        <v>769</v>
      </c>
      <c r="E169" s="14" t="s">
        <v>770</v>
      </c>
      <c r="F169" s="14">
        <v>67.95</v>
      </c>
      <c r="G169" s="14">
        <f t="shared" si="0"/>
        <v>-2</v>
      </c>
      <c r="H169" s="14">
        <v>166</v>
      </c>
      <c r="I169" s="14">
        <v>67.2</v>
      </c>
      <c r="J169" s="14" t="s">
        <v>137</v>
      </c>
      <c r="K169" s="14">
        <f t="shared" si="1"/>
        <v>0.75</v>
      </c>
      <c r="L169" s="14"/>
      <c r="M169" s="14"/>
    </row>
    <row r="170" spans="1:13" ht="15.75" customHeight="1" x14ac:dyDescent="0.2">
      <c r="A170" s="14" t="s">
        <v>775</v>
      </c>
      <c r="B170" s="14">
        <v>169</v>
      </c>
      <c r="C170" s="14" t="s">
        <v>776</v>
      </c>
      <c r="D170" s="14" t="s">
        <v>776</v>
      </c>
      <c r="E170" s="14" t="s">
        <v>777</v>
      </c>
      <c r="F170" s="14">
        <v>70.34</v>
      </c>
      <c r="G170" s="14">
        <f t="shared" si="0"/>
        <v>-2</v>
      </c>
      <c r="H170" s="14">
        <v>167</v>
      </c>
      <c r="I170" s="14">
        <v>67.400000000000006</v>
      </c>
      <c r="J170" s="14" t="s">
        <v>137</v>
      </c>
      <c r="K170" s="14">
        <f t="shared" si="1"/>
        <v>2.9399999999999977</v>
      </c>
      <c r="L170" s="14"/>
      <c r="M170" s="14"/>
    </row>
    <row r="171" spans="1:13" ht="15.75" customHeight="1" x14ac:dyDescent="0.2">
      <c r="A171" s="14" t="s">
        <v>773</v>
      </c>
      <c r="B171" s="14">
        <v>170</v>
      </c>
      <c r="C171" s="14" t="s">
        <v>774</v>
      </c>
      <c r="D171" s="14" t="s">
        <v>774</v>
      </c>
      <c r="E171" s="14" t="s">
        <v>774</v>
      </c>
      <c r="F171" s="14">
        <v>70.92</v>
      </c>
      <c r="G171" s="14">
        <f t="shared" si="0"/>
        <v>1</v>
      </c>
      <c r="H171" s="14">
        <v>171</v>
      </c>
      <c r="I171" s="14">
        <v>71.64</v>
      </c>
      <c r="J171" s="14" t="s">
        <v>61</v>
      </c>
      <c r="K171" s="14">
        <f t="shared" si="1"/>
        <v>-0.71999999999999886</v>
      </c>
      <c r="L171" s="14"/>
      <c r="M171" s="14"/>
    </row>
    <row r="172" spans="1:13" ht="15.75" customHeight="1" x14ac:dyDescent="0.2">
      <c r="A172" s="14" t="s">
        <v>762</v>
      </c>
      <c r="B172" s="14">
        <v>171</v>
      </c>
      <c r="C172" s="14" t="s">
        <v>763</v>
      </c>
      <c r="D172" s="14" t="s">
        <v>764</v>
      </c>
      <c r="E172" s="14" t="s">
        <v>763</v>
      </c>
      <c r="F172" s="14">
        <v>71.22</v>
      </c>
      <c r="G172" s="14">
        <f t="shared" si="0"/>
        <v>-3</v>
      </c>
      <c r="H172" s="14">
        <v>168</v>
      </c>
      <c r="I172" s="14">
        <v>67.989999999999995</v>
      </c>
      <c r="J172" s="14" t="s">
        <v>55</v>
      </c>
      <c r="K172" s="14">
        <f t="shared" si="1"/>
        <v>3.230000000000004</v>
      </c>
      <c r="L172" s="14"/>
      <c r="M172" s="14"/>
    </row>
    <row r="173" spans="1:13" ht="15.75" customHeight="1" x14ac:dyDescent="0.2">
      <c r="A173" s="14" t="s">
        <v>778</v>
      </c>
      <c r="B173" s="14">
        <v>172</v>
      </c>
      <c r="C173" s="14" t="s">
        <v>779</v>
      </c>
      <c r="D173" s="14" t="s">
        <v>780</v>
      </c>
      <c r="E173" s="14" t="s">
        <v>781</v>
      </c>
      <c r="F173" s="14">
        <v>71.88</v>
      </c>
      <c r="G173" s="14">
        <f t="shared" si="0"/>
        <v>-2</v>
      </c>
      <c r="H173" s="14">
        <v>170</v>
      </c>
      <c r="I173" s="14">
        <v>70.06</v>
      </c>
      <c r="J173" s="14" t="s">
        <v>137</v>
      </c>
      <c r="K173" s="14">
        <f t="shared" si="1"/>
        <v>1.8199999999999932</v>
      </c>
      <c r="L173" s="14"/>
      <c r="M173" s="14"/>
    </row>
    <row r="174" spans="1:13" ht="15.75" customHeight="1" x14ac:dyDescent="0.2">
      <c r="A174" s="14" t="s">
        <v>728</v>
      </c>
      <c r="B174" s="14">
        <v>173</v>
      </c>
      <c r="C174" s="14" t="s">
        <v>729</v>
      </c>
      <c r="D174" s="14" t="s">
        <v>730</v>
      </c>
      <c r="E174" s="14" t="s">
        <v>731</v>
      </c>
      <c r="F174" s="14">
        <v>72.290000000000006</v>
      </c>
      <c r="G174" s="14">
        <f t="shared" si="0"/>
        <v>1</v>
      </c>
      <c r="H174" s="14">
        <v>174</v>
      </c>
      <c r="I174" s="14">
        <v>73.400000000000006</v>
      </c>
      <c r="J174" s="14" t="s">
        <v>398</v>
      </c>
      <c r="K174" s="14">
        <f t="shared" si="1"/>
        <v>-1.1099999999999994</v>
      </c>
      <c r="L174" s="14"/>
      <c r="M174" s="14"/>
    </row>
    <row r="175" spans="1:13" ht="15.75" customHeight="1" x14ac:dyDescent="0.2">
      <c r="A175" s="14" t="s">
        <v>782</v>
      </c>
      <c r="B175" s="14">
        <v>174</v>
      </c>
      <c r="C175" s="14" t="s">
        <v>784</v>
      </c>
      <c r="D175" s="14" t="s">
        <v>786</v>
      </c>
      <c r="E175" s="14" t="s">
        <v>786</v>
      </c>
      <c r="F175" s="14">
        <v>72.36</v>
      </c>
      <c r="G175" s="14">
        <f t="shared" si="0"/>
        <v>-2</v>
      </c>
      <c r="H175" s="14">
        <v>172</v>
      </c>
      <c r="I175" s="14">
        <v>71.78</v>
      </c>
      <c r="J175" s="14" t="s">
        <v>55</v>
      </c>
      <c r="K175" s="14">
        <f t="shared" si="1"/>
        <v>0.57999999999999829</v>
      </c>
      <c r="L175" s="14"/>
      <c r="M175" s="14"/>
    </row>
    <row r="176" spans="1:13" ht="15.75" customHeight="1" x14ac:dyDescent="0.2">
      <c r="A176" s="14" t="s">
        <v>787</v>
      </c>
      <c r="B176" s="14">
        <v>175</v>
      </c>
      <c r="C176" s="14" t="s">
        <v>788</v>
      </c>
      <c r="D176" s="14" t="s">
        <v>789</v>
      </c>
      <c r="E176" s="14" t="s">
        <v>789</v>
      </c>
      <c r="F176" s="14">
        <v>72.91</v>
      </c>
      <c r="G176" s="14">
        <f t="shared" si="0"/>
        <v>-2</v>
      </c>
      <c r="H176" s="14">
        <v>173</v>
      </c>
      <c r="I176" s="14">
        <v>73.069999999999993</v>
      </c>
      <c r="J176" s="14" t="s">
        <v>55</v>
      </c>
      <c r="K176" s="14">
        <f t="shared" si="1"/>
        <v>-0.15999999999999659</v>
      </c>
      <c r="L176" s="14"/>
      <c r="M176" s="14"/>
    </row>
    <row r="177" spans="1:13" ht="15.75" customHeight="1" x14ac:dyDescent="0.2">
      <c r="A177" s="14" t="s">
        <v>749</v>
      </c>
      <c r="B177" s="14">
        <v>176</v>
      </c>
      <c r="C177" s="14" t="s">
        <v>752</v>
      </c>
      <c r="D177" s="14" t="s">
        <v>753</v>
      </c>
      <c r="E177" s="14" t="s">
        <v>753</v>
      </c>
      <c r="F177" s="14">
        <v>73.19</v>
      </c>
      <c r="G177" s="14">
        <f t="shared" si="0"/>
        <v>-1</v>
      </c>
      <c r="H177" s="14">
        <v>175</v>
      </c>
      <c r="I177" s="14">
        <v>73.59</v>
      </c>
      <c r="J177" s="14" t="s">
        <v>137</v>
      </c>
      <c r="K177" s="14">
        <f t="shared" si="1"/>
        <v>-0.40000000000000568</v>
      </c>
      <c r="L177" s="14"/>
      <c r="M177" s="14"/>
    </row>
    <row r="178" spans="1:13" ht="15.75" customHeight="1" x14ac:dyDescent="0.2">
      <c r="A178" s="14" t="s">
        <v>790</v>
      </c>
      <c r="B178" s="14">
        <v>177</v>
      </c>
      <c r="C178" s="14" t="s">
        <v>791</v>
      </c>
      <c r="D178" s="14" t="s">
        <v>792</v>
      </c>
      <c r="E178" s="14" t="s">
        <v>793</v>
      </c>
      <c r="F178" s="14">
        <v>77.040000000000006</v>
      </c>
      <c r="G178" s="14">
        <f t="shared" si="0"/>
        <v>-1</v>
      </c>
      <c r="H178" s="14">
        <v>176</v>
      </c>
      <c r="I178" s="14">
        <v>78.53</v>
      </c>
      <c r="J178" s="14" t="s">
        <v>398</v>
      </c>
      <c r="K178" s="14">
        <f t="shared" si="1"/>
        <v>-1.4899999999999949</v>
      </c>
      <c r="L178" s="14"/>
      <c r="M178" s="14"/>
    </row>
    <row r="179" spans="1:13" ht="15.75" customHeight="1" x14ac:dyDescent="0.2">
      <c r="A179" s="14" t="s">
        <v>794</v>
      </c>
      <c r="B179" s="14">
        <v>178</v>
      </c>
      <c r="C179" s="14" t="s">
        <v>795</v>
      </c>
      <c r="D179" s="14" t="s">
        <v>796</v>
      </c>
      <c r="E179" s="14" t="s">
        <v>797</v>
      </c>
      <c r="F179" s="14">
        <v>80.81</v>
      </c>
      <c r="G179" s="14">
        <f t="shared" si="0"/>
        <v>-1</v>
      </c>
      <c r="H179" s="14">
        <v>177</v>
      </c>
      <c r="I179" s="14">
        <v>79.14</v>
      </c>
      <c r="J179" s="14" t="s">
        <v>293</v>
      </c>
      <c r="K179" s="14">
        <f t="shared" si="1"/>
        <v>1.6700000000000017</v>
      </c>
      <c r="L179" s="14"/>
      <c r="M179" s="14"/>
    </row>
    <row r="180" spans="1:13" ht="15.75" customHeight="1" x14ac:dyDescent="0.2">
      <c r="A180" s="14" t="s">
        <v>805</v>
      </c>
      <c r="B180" s="14">
        <v>179</v>
      </c>
      <c r="C180" s="14" t="s">
        <v>806</v>
      </c>
      <c r="D180" s="14" t="s">
        <v>807</v>
      </c>
      <c r="E180" s="14" t="s">
        <v>808</v>
      </c>
      <c r="F180" s="14">
        <v>81.96</v>
      </c>
      <c r="G180" s="14">
        <f t="shared" si="0"/>
        <v>-1</v>
      </c>
      <c r="H180" s="14">
        <v>178</v>
      </c>
      <c r="I180" s="14">
        <v>83.9</v>
      </c>
      <c r="J180" s="14" t="s">
        <v>55</v>
      </c>
      <c r="K180" s="14">
        <f t="shared" si="1"/>
        <v>-1.9400000000000119</v>
      </c>
      <c r="L180" s="14"/>
      <c r="M180" s="14"/>
    </row>
    <row r="181" spans="1:13" ht="15.75" customHeight="1" x14ac:dyDescent="0.2">
      <c r="A181" s="14" t="s">
        <v>800</v>
      </c>
      <c r="B181" s="14">
        <v>180</v>
      </c>
      <c r="C181" s="14" t="s">
        <v>801</v>
      </c>
      <c r="D181" s="14" t="s">
        <v>802</v>
      </c>
      <c r="E181" s="14" t="s">
        <v>802</v>
      </c>
      <c r="F181" s="14">
        <v>84.83</v>
      </c>
      <c r="G181" s="14">
        <f t="shared" si="0"/>
        <v>-1</v>
      </c>
      <c r="H181" s="14">
        <v>179</v>
      </c>
      <c r="I181" s="14">
        <v>84.83</v>
      </c>
      <c r="J181" s="14" t="s">
        <v>137</v>
      </c>
      <c r="K181" s="14">
        <f t="shared" si="1"/>
        <v>0</v>
      </c>
      <c r="L181" s="14"/>
      <c r="M181" s="14"/>
    </row>
    <row r="182" spans="1:13" ht="15.75" customHeight="1" x14ac:dyDescent="0.2"/>
    <row r="183" spans="1:13" ht="15.75" customHeight="1" x14ac:dyDescent="0.2"/>
    <row r="184" spans="1:13" ht="15.75" customHeight="1" x14ac:dyDescent="0.2"/>
    <row r="185" spans="1:13" ht="15.75" customHeight="1" x14ac:dyDescent="0.2"/>
    <row r="186" spans="1:13" ht="15.75" customHeight="1" x14ac:dyDescent="0.2"/>
    <row r="187" spans="1:13" ht="15.75" customHeight="1" x14ac:dyDescent="0.2"/>
    <row r="188" spans="1:13" ht="15.75" customHeight="1" x14ac:dyDescent="0.2"/>
    <row r="189" spans="1:13" ht="15.75" customHeight="1" x14ac:dyDescent="0.2"/>
    <row r="190" spans="1:13" ht="15.75" customHeight="1" x14ac:dyDescent="0.2"/>
    <row r="191" spans="1:13" ht="15.75" customHeight="1" x14ac:dyDescent="0.2"/>
    <row r="192" spans="1:1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M181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/>
  </sheetViews>
  <sheetFormatPr baseColWidth="10" defaultColWidth="14.33203125" defaultRowHeight="15" customHeight="1" x14ac:dyDescent="0.2"/>
  <cols>
    <col min="1" max="5" width="10.6640625" customWidth="1"/>
    <col min="6" max="6" width="10.33203125" customWidth="1"/>
    <col min="7" max="7" width="13.83203125" customWidth="1"/>
    <col min="8" max="26" width="10.6640625" customWidth="1"/>
  </cols>
  <sheetData>
    <row r="1" spans="1:9" x14ac:dyDescent="0.2">
      <c r="A1" s="14" t="s">
        <v>0</v>
      </c>
      <c r="B1" s="14" t="s">
        <v>1002</v>
      </c>
      <c r="C1" s="14" t="s">
        <v>2</v>
      </c>
      <c r="D1" s="14" t="s">
        <v>3</v>
      </c>
      <c r="E1" s="14" t="s">
        <v>4</v>
      </c>
      <c r="F1" s="14" t="s">
        <v>996</v>
      </c>
      <c r="G1" s="14" t="s">
        <v>11</v>
      </c>
      <c r="H1" s="14" t="s">
        <v>191</v>
      </c>
      <c r="I1" s="14" t="s">
        <v>883</v>
      </c>
    </row>
    <row r="2" spans="1:9" x14ac:dyDescent="0.2">
      <c r="A2" s="14" t="s">
        <v>19</v>
      </c>
      <c r="B2" s="14">
        <v>1</v>
      </c>
      <c r="C2" s="14" t="s">
        <v>20</v>
      </c>
      <c r="D2" s="14" t="s">
        <v>21</v>
      </c>
      <c r="E2" s="14" t="s">
        <v>22</v>
      </c>
      <c r="F2" s="14">
        <v>6.38</v>
      </c>
      <c r="G2" s="14" t="s">
        <v>18</v>
      </c>
      <c r="H2" s="14"/>
      <c r="I2" s="14"/>
    </row>
    <row r="3" spans="1:9" x14ac:dyDescent="0.2">
      <c r="A3" s="14" t="s">
        <v>31</v>
      </c>
      <c r="B3" s="14">
        <v>2</v>
      </c>
      <c r="C3" s="14" t="s">
        <v>32</v>
      </c>
      <c r="D3" s="14" t="s">
        <v>33</v>
      </c>
      <c r="E3" s="14" t="s">
        <v>34</v>
      </c>
      <c r="F3" s="14">
        <v>6.48</v>
      </c>
      <c r="G3" s="14" t="s">
        <v>18</v>
      </c>
      <c r="H3" s="14"/>
      <c r="I3" s="14"/>
    </row>
    <row r="4" spans="1:9" x14ac:dyDescent="0.2">
      <c r="A4" s="14" t="s">
        <v>12</v>
      </c>
      <c r="B4" s="14">
        <v>3</v>
      </c>
      <c r="C4" s="14" t="s">
        <v>13</v>
      </c>
      <c r="D4" s="14" t="s">
        <v>14</v>
      </c>
      <c r="E4" s="14" t="s">
        <v>15</v>
      </c>
      <c r="F4" s="14">
        <v>6.52</v>
      </c>
      <c r="G4" s="14" t="s">
        <v>18</v>
      </c>
      <c r="H4" s="14"/>
      <c r="I4" s="14"/>
    </row>
    <row r="5" spans="1:9" x14ac:dyDescent="0.2">
      <c r="A5" s="14" t="s">
        <v>104</v>
      </c>
      <c r="B5" s="14">
        <v>4</v>
      </c>
      <c r="C5" s="14" t="s">
        <v>105</v>
      </c>
      <c r="D5" s="14" t="s">
        <v>105</v>
      </c>
      <c r="E5" s="14" t="s">
        <v>106</v>
      </c>
      <c r="F5" s="14">
        <v>6.68</v>
      </c>
      <c r="G5" s="14" t="s">
        <v>18</v>
      </c>
      <c r="H5" s="14"/>
      <c r="I5" s="14"/>
    </row>
    <row r="6" spans="1:9" x14ac:dyDescent="0.2">
      <c r="A6" s="14" t="s">
        <v>207</v>
      </c>
      <c r="B6" s="14">
        <v>5</v>
      </c>
      <c r="C6" s="14" t="s">
        <v>208</v>
      </c>
      <c r="D6" s="14" t="s">
        <v>209</v>
      </c>
      <c r="E6" s="14" t="s">
        <v>209</v>
      </c>
      <c r="F6" s="14">
        <v>6.82</v>
      </c>
      <c r="G6" s="14" t="s">
        <v>18</v>
      </c>
      <c r="H6" s="14"/>
      <c r="I6" s="14"/>
    </row>
    <row r="7" spans="1:9" x14ac:dyDescent="0.2">
      <c r="A7" s="14" t="s">
        <v>37</v>
      </c>
      <c r="B7" s="14">
        <v>6</v>
      </c>
      <c r="C7" s="14" t="s">
        <v>38</v>
      </c>
      <c r="D7" s="14" t="s">
        <v>39</v>
      </c>
      <c r="E7" s="14" t="s">
        <v>40</v>
      </c>
      <c r="F7" s="14">
        <v>7.08</v>
      </c>
      <c r="G7" s="14" t="s">
        <v>18</v>
      </c>
      <c r="H7" s="14"/>
      <c r="I7" s="14"/>
    </row>
    <row r="8" spans="1:9" x14ac:dyDescent="0.2">
      <c r="A8" s="14" t="s">
        <v>150</v>
      </c>
      <c r="B8" s="14">
        <v>7</v>
      </c>
      <c r="C8" s="14" t="s">
        <v>151</v>
      </c>
      <c r="D8" s="14" t="s">
        <v>151</v>
      </c>
      <c r="E8" s="14" t="s">
        <v>151</v>
      </c>
      <c r="F8" s="14">
        <v>7.35</v>
      </c>
      <c r="G8" s="14" t="s">
        <v>18</v>
      </c>
      <c r="H8" s="14"/>
      <c r="I8" s="14"/>
    </row>
    <row r="9" spans="1:9" x14ac:dyDescent="0.2">
      <c r="A9" s="14" t="s">
        <v>49</v>
      </c>
      <c r="B9" s="14">
        <v>8</v>
      </c>
      <c r="C9" s="14" t="s">
        <v>50</v>
      </c>
      <c r="D9" s="14" t="s">
        <v>51</v>
      </c>
      <c r="E9" s="14" t="s">
        <v>52</v>
      </c>
      <c r="F9" s="14">
        <v>8.3800000000000008</v>
      </c>
      <c r="G9" s="14" t="s">
        <v>55</v>
      </c>
      <c r="H9" s="14"/>
      <c r="I9" s="14"/>
    </row>
    <row r="10" spans="1:9" x14ac:dyDescent="0.2">
      <c r="A10" s="14" t="s">
        <v>87</v>
      </c>
      <c r="B10" s="14">
        <v>9</v>
      </c>
      <c r="C10" s="14" t="s">
        <v>88</v>
      </c>
      <c r="D10" s="14" t="s">
        <v>89</v>
      </c>
      <c r="E10" s="14" t="s">
        <v>90</v>
      </c>
      <c r="F10" s="14">
        <v>8.49</v>
      </c>
      <c r="G10" s="14" t="s">
        <v>18</v>
      </c>
      <c r="H10" s="14"/>
      <c r="I10" s="14"/>
    </row>
    <row r="11" spans="1:9" x14ac:dyDescent="0.2">
      <c r="A11" s="14" t="s">
        <v>25</v>
      </c>
      <c r="B11" s="14">
        <v>10</v>
      </c>
      <c r="C11" s="14" t="s">
        <v>990</v>
      </c>
      <c r="D11" s="14" t="s">
        <v>27</v>
      </c>
      <c r="E11" s="14" t="s">
        <v>28</v>
      </c>
      <c r="F11" s="14">
        <v>9.23</v>
      </c>
      <c r="G11" s="14" t="s">
        <v>18</v>
      </c>
      <c r="H11" s="14"/>
      <c r="I11" s="14"/>
    </row>
    <row r="12" spans="1:9" x14ac:dyDescent="0.2">
      <c r="A12" s="14" t="s">
        <v>72</v>
      </c>
      <c r="B12" s="14">
        <v>11</v>
      </c>
      <c r="C12" s="14" t="s">
        <v>73</v>
      </c>
      <c r="D12" s="14" t="s">
        <v>74</v>
      </c>
      <c r="E12" s="14" t="s">
        <v>74</v>
      </c>
      <c r="F12" s="14">
        <v>9.26</v>
      </c>
      <c r="G12" s="14" t="s">
        <v>18</v>
      </c>
      <c r="H12" s="14"/>
      <c r="I12" s="14"/>
    </row>
    <row r="13" spans="1:9" x14ac:dyDescent="0.2">
      <c r="A13" s="14" t="s">
        <v>99</v>
      </c>
      <c r="B13" s="14">
        <v>12</v>
      </c>
      <c r="C13" s="14" t="s">
        <v>100</v>
      </c>
      <c r="D13" s="14" t="s">
        <v>101</v>
      </c>
      <c r="E13" s="14" t="s">
        <v>101</v>
      </c>
      <c r="F13" s="14">
        <v>9.4</v>
      </c>
      <c r="G13" s="14" t="s">
        <v>18</v>
      </c>
      <c r="H13" s="14"/>
      <c r="I13" s="14"/>
    </row>
    <row r="14" spans="1:9" x14ac:dyDescent="0.2">
      <c r="A14" s="14" t="s">
        <v>56</v>
      </c>
      <c r="B14" s="14">
        <v>13</v>
      </c>
      <c r="C14" s="14" t="s">
        <v>57</v>
      </c>
      <c r="D14" s="14" t="s">
        <v>58</v>
      </c>
      <c r="E14" s="14" t="s">
        <v>58</v>
      </c>
      <c r="F14" s="14">
        <v>9.8800000000000008</v>
      </c>
      <c r="G14" s="14" t="s">
        <v>61</v>
      </c>
      <c r="H14" s="14"/>
      <c r="I14" s="14"/>
    </row>
    <row r="15" spans="1:9" x14ac:dyDescent="0.2">
      <c r="A15" s="14" t="s">
        <v>43</v>
      </c>
      <c r="B15" s="14">
        <v>14</v>
      </c>
      <c r="C15" s="14" t="s">
        <v>44</v>
      </c>
      <c r="D15" s="14" t="s">
        <v>45</v>
      </c>
      <c r="E15" s="14" t="s">
        <v>46</v>
      </c>
      <c r="F15" s="14">
        <v>9.94</v>
      </c>
      <c r="G15" s="14" t="s">
        <v>18</v>
      </c>
      <c r="H15" s="14"/>
      <c r="I15" s="14"/>
    </row>
    <row r="16" spans="1:9" x14ac:dyDescent="0.2">
      <c r="A16" s="14" t="s">
        <v>93</v>
      </c>
      <c r="B16" s="14">
        <v>15</v>
      </c>
      <c r="C16" s="14" t="s">
        <v>94</v>
      </c>
      <c r="D16" s="14" t="s">
        <v>95</v>
      </c>
      <c r="E16" s="14" t="s">
        <v>96</v>
      </c>
      <c r="F16" s="14">
        <v>10.06</v>
      </c>
      <c r="G16" s="14" t="s">
        <v>18</v>
      </c>
      <c r="H16" s="14"/>
      <c r="I16" s="14"/>
    </row>
    <row r="17" spans="1:9" x14ac:dyDescent="0.2">
      <c r="A17" s="14" t="s">
        <v>201</v>
      </c>
      <c r="B17" s="14">
        <v>16</v>
      </c>
      <c r="C17" s="14" t="s">
        <v>202</v>
      </c>
      <c r="D17" s="14" t="s">
        <v>203</v>
      </c>
      <c r="E17" s="14" t="s">
        <v>1003</v>
      </c>
      <c r="F17" s="14">
        <v>10.17</v>
      </c>
      <c r="G17" s="14" t="s">
        <v>18</v>
      </c>
      <c r="H17" s="14"/>
      <c r="I17" s="14"/>
    </row>
    <row r="18" spans="1:9" x14ac:dyDescent="0.2">
      <c r="A18" s="14" t="s">
        <v>81</v>
      </c>
      <c r="B18" s="14">
        <v>17</v>
      </c>
      <c r="C18" s="14" t="s">
        <v>82</v>
      </c>
      <c r="D18" s="14" t="s">
        <v>83</v>
      </c>
      <c r="E18" s="14" t="s">
        <v>84</v>
      </c>
      <c r="F18" s="14">
        <v>10.24</v>
      </c>
      <c r="G18" s="14" t="s">
        <v>18</v>
      </c>
      <c r="H18" s="14"/>
      <c r="I18" s="14"/>
    </row>
    <row r="19" spans="1:9" x14ac:dyDescent="0.2">
      <c r="A19" s="14" t="s">
        <v>68</v>
      </c>
      <c r="B19" s="14">
        <v>18</v>
      </c>
      <c r="C19" s="14" t="s">
        <v>69</v>
      </c>
      <c r="D19" s="14" t="s">
        <v>69</v>
      </c>
      <c r="E19" s="14" t="s">
        <v>69</v>
      </c>
      <c r="F19" s="14">
        <v>12.08</v>
      </c>
      <c r="G19" s="14" t="s">
        <v>61</v>
      </c>
      <c r="H19" s="14"/>
      <c r="I19" s="14"/>
    </row>
    <row r="20" spans="1:9" x14ac:dyDescent="0.2">
      <c r="A20" s="14" t="s">
        <v>132</v>
      </c>
      <c r="B20" s="14">
        <v>19</v>
      </c>
      <c r="C20" s="14" t="s">
        <v>133</v>
      </c>
      <c r="D20" s="14" t="s">
        <v>134</v>
      </c>
      <c r="E20" s="14" t="s">
        <v>134</v>
      </c>
      <c r="F20" s="14">
        <v>12.5</v>
      </c>
      <c r="G20" s="14" t="s">
        <v>137</v>
      </c>
      <c r="H20" s="14"/>
      <c r="I20" s="14"/>
    </row>
    <row r="21" spans="1:9" ht="15.75" customHeight="1" x14ac:dyDescent="0.2">
      <c r="A21" s="14" t="s">
        <v>109</v>
      </c>
      <c r="B21" s="14">
        <v>20</v>
      </c>
      <c r="C21" s="14" t="s">
        <v>110</v>
      </c>
      <c r="D21" s="14" t="s">
        <v>110</v>
      </c>
      <c r="E21" s="14" t="s">
        <v>1004</v>
      </c>
      <c r="F21" s="14">
        <v>12.69</v>
      </c>
      <c r="G21" s="14" t="s">
        <v>61</v>
      </c>
      <c r="H21" s="14"/>
      <c r="I21" s="14"/>
    </row>
    <row r="22" spans="1:9" ht="15.75" customHeight="1" x14ac:dyDescent="0.2">
      <c r="A22" s="14" t="s">
        <v>62</v>
      </c>
      <c r="B22" s="14">
        <v>21</v>
      </c>
      <c r="C22" s="14" t="s">
        <v>63</v>
      </c>
      <c r="D22" s="14" t="s">
        <v>64</v>
      </c>
      <c r="E22" s="14" t="s">
        <v>65</v>
      </c>
      <c r="F22" s="14">
        <v>12.94</v>
      </c>
      <c r="G22" s="14" t="s">
        <v>18</v>
      </c>
      <c r="H22" s="14"/>
      <c r="I22" s="14"/>
    </row>
    <row r="23" spans="1:9" ht="15.75" customHeight="1" x14ac:dyDescent="0.2">
      <c r="A23" s="14" t="s">
        <v>278</v>
      </c>
      <c r="B23" s="14">
        <v>22</v>
      </c>
      <c r="C23" s="14" t="s">
        <v>279</v>
      </c>
      <c r="D23" s="14" t="s">
        <v>280</v>
      </c>
      <c r="E23" s="14" t="s">
        <v>281</v>
      </c>
      <c r="F23" s="14">
        <v>13.11</v>
      </c>
      <c r="G23" s="14" t="s">
        <v>18</v>
      </c>
      <c r="H23" s="14"/>
      <c r="I23" s="14"/>
    </row>
    <row r="24" spans="1:9" ht="15.75" customHeight="1" x14ac:dyDescent="0.2">
      <c r="A24" s="14" t="s">
        <v>193</v>
      </c>
      <c r="B24" s="14">
        <v>23</v>
      </c>
      <c r="C24" s="14" t="s">
        <v>194</v>
      </c>
      <c r="D24" s="14" t="s">
        <v>195</v>
      </c>
      <c r="E24" s="14" t="s">
        <v>196</v>
      </c>
      <c r="F24" s="14">
        <v>13.25</v>
      </c>
      <c r="G24" s="14" t="s">
        <v>18</v>
      </c>
      <c r="H24" s="14"/>
      <c r="I24" s="14"/>
    </row>
    <row r="25" spans="1:9" ht="15.75" customHeight="1" x14ac:dyDescent="0.2">
      <c r="A25" s="14" t="s">
        <v>158</v>
      </c>
      <c r="B25" s="14">
        <v>24</v>
      </c>
      <c r="C25" s="14" t="s">
        <v>159</v>
      </c>
      <c r="D25" s="14" t="s">
        <v>160</v>
      </c>
      <c r="E25" s="14" t="s">
        <v>161</v>
      </c>
      <c r="F25" s="14">
        <v>13.83</v>
      </c>
      <c r="G25" s="14" t="s">
        <v>18</v>
      </c>
      <c r="H25" s="14"/>
      <c r="I25" s="14"/>
    </row>
    <row r="26" spans="1:9" ht="15.75" customHeight="1" x14ac:dyDescent="0.2">
      <c r="A26" s="14" t="s">
        <v>144</v>
      </c>
      <c r="B26" s="14">
        <v>25</v>
      </c>
      <c r="C26" s="14" t="s">
        <v>145</v>
      </c>
      <c r="D26" s="14" t="s">
        <v>146</v>
      </c>
      <c r="E26" s="14" t="s">
        <v>147</v>
      </c>
      <c r="F26" s="14">
        <v>14.33</v>
      </c>
      <c r="G26" s="14" t="s">
        <v>137</v>
      </c>
      <c r="H26" s="14"/>
      <c r="I26" s="14"/>
    </row>
    <row r="27" spans="1:9" ht="15.75" customHeight="1" x14ac:dyDescent="0.2">
      <c r="A27" s="14" t="s">
        <v>123</v>
      </c>
      <c r="B27" s="14">
        <v>26</v>
      </c>
      <c r="C27" s="14" t="s">
        <v>124</v>
      </c>
      <c r="D27" s="14" t="s">
        <v>125</v>
      </c>
      <c r="E27" s="14" t="s">
        <v>125</v>
      </c>
      <c r="F27" s="14">
        <v>15.24</v>
      </c>
      <c r="G27" s="14" t="s">
        <v>55</v>
      </c>
      <c r="H27" s="14"/>
      <c r="I27" s="14"/>
    </row>
    <row r="28" spans="1:9" ht="15.75" customHeight="1" x14ac:dyDescent="0.2">
      <c r="A28" s="14" t="s">
        <v>114</v>
      </c>
      <c r="B28" s="14">
        <v>27</v>
      </c>
      <c r="C28" s="14" t="s">
        <v>115</v>
      </c>
      <c r="D28" s="14" t="s">
        <v>115</v>
      </c>
      <c r="E28" s="14" t="s">
        <v>115</v>
      </c>
      <c r="F28" s="14">
        <v>15.92</v>
      </c>
      <c r="G28" s="14" t="s">
        <v>61</v>
      </c>
      <c r="H28" s="14"/>
      <c r="I28" s="14"/>
    </row>
    <row r="29" spans="1:9" ht="15.75" customHeight="1" x14ac:dyDescent="0.2">
      <c r="A29" s="14" t="s">
        <v>77</v>
      </c>
      <c r="B29" s="14">
        <v>28</v>
      </c>
      <c r="C29" s="14" t="s">
        <v>78</v>
      </c>
      <c r="D29" s="14" t="s">
        <v>78</v>
      </c>
      <c r="E29" s="14" t="s">
        <v>78</v>
      </c>
      <c r="F29" s="14">
        <v>16.75</v>
      </c>
      <c r="G29" s="14" t="s">
        <v>18</v>
      </c>
      <c r="H29" s="14"/>
      <c r="I29" s="14"/>
    </row>
    <row r="30" spans="1:9" ht="15.75" customHeight="1" x14ac:dyDescent="0.2">
      <c r="A30" s="14" t="s">
        <v>217</v>
      </c>
      <c r="B30" s="14">
        <v>29</v>
      </c>
      <c r="C30" s="14" t="s">
        <v>218</v>
      </c>
      <c r="D30" s="14" t="s">
        <v>219</v>
      </c>
      <c r="E30" s="14" t="s">
        <v>220</v>
      </c>
      <c r="F30" s="14">
        <v>16.89</v>
      </c>
      <c r="G30" s="14" t="s">
        <v>18</v>
      </c>
      <c r="H30" s="14"/>
      <c r="I30" s="14"/>
    </row>
    <row r="31" spans="1:9" ht="15.75" customHeight="1" x14ac:dyDescent="0.2">
      <c r="A31" s="14" t="s">
        <v>154</v>
      </c>
      <c r="B31" s="14">
        <v>30</v>
      </c>
      <c r="C31" s="14" t="s">
        <v>155</v>
      </c>
      <c r="D31" s="14" t="s">
        <v>155</v>
      </c>
      <c r="E31" s="14" t="s">
        <v>155</v>
      </c>
      <c r="F31" s="14">
        <v>17.27</v>
      </c>
      <c r="G31" s="14" t="s">
        <v>137</v>
      </c>
      <c r="H31" s="14"/>
      <c r="I31" s="14"/>
    </row>
    <row r="32" spans="1:9" ht="15.75" customHeight="1" x14ac:dyDescent="0.2">
      <c r="A32" s="14" t="s">
        <v>118</v>
      </c>
      <c r="B32" s="14">
        <v>31</v>
      </c>
      <c r="C32" s="14" t="s">
        <v>119</v>
      </c>
      <c r="D32" s="14" t="s">
        <v>120</v>
      </c>
      <c r="E32" s="14" t="s">
        <v>119</v>
      </c>
      <c r="F32" s="14">
        <v>18.190000000000001</v>
      </c>
      <c r="G32" s="14" t="s">
        <v>61</v>
      </c>
      <c r="H32" s="14"/>
      <c r="I32" s="14"/>
    </row>
    <row r="33" spans="1:9" ht="15.75" customHeight="1" x14ac:dyDescent="0.2">
      <c r="A33" s="14" t="s">
        <v>235</v>
      </c>
      <c r="B33" s="14">
        <v>32</v>
      </c>
      <c r="C33" s="14" t="s">
        <v>1008</v>
      </c>
      <c r="D33" s="14" t="s">
        <v>237</v>
      </c>
      <c r="E33" s="14" t="s">
        <v>238</v>
      </c>
      <c r="F33" s="14">
        <v>18.22</v>
      </c>
      <c r="G33" s="14" t="s">
        <v>61</v>
      </c>
      <c r="H33" s="14"/>
      <c r="I33" s="14"/>
    </row>
    <row r="34" spans="1:9" ht="15.75" customHeight="1" x14ac:dyDescent="0.2">
      <c r="A34" s="14" t="s">
        <v>170</v>
      </c>
      <c r="B34" s="14">
        <v>33</v>
      </c>
      <c r="C34" s="14" t="s">
        <v>171</v>
      </c>
      <c r="D34" s="14" t="s">
        <v>172</v>
      </c>
      <c r="E34" s="14" t="s">
        <v>173</v>
      </c>
      <c r="F34" s="14">
        <v>18.239999999999998</v>
      </c>
      <c r="G34" s="14" t="s">
        <v>18</v>
      </c>
      <c r="H34" s="14"/>
      <c r="I34" s="14"/>
    </row>
    <row r="35" spans="1:9" ht="15.75" customHeight="1" x14ac:dyDescent="0.2">
      <c r="A35" s="14" t="s">
        <v>205</v>
      </c>
      <c r="B35" s="14">
        <v>34</v>
      </c>
      <c r="C35" s="14" t="s">
        <v>206</v>
      </c>
      <c r="D35" s="14" t="s">
        <v>206</v>
      </c>
      <c r="E35" s="14" t="s">
        <v>206</v>
      </c>
      <c r="F35" s="14">
        <v>19.72</v>
      </c>
      <c r="G35" s="14" t="s">
        <v>61</v>
      </c>
      <c r="H35" s="14"/>
      <c r="I35" s="14"/>
    </row>
    <row r="36" spans="1:9" ht="15.75" customHeight="1" x14ac:dyDescent="0.2">
      <c r="A36" s="14" t="s">
        <v>197</v>
      </c>
      <c r="B36" s="14">
        <v>35</v>
      </c>
      <c r="C36" s="14" t="s">
        <v>198</v>
      </c>
      <c r="D36" s="14" t="s">
        <v>199</v>
      </c>
      <c r="E36" s="14" t="s">
        <v>200</v>
      </c>
      <c r="F36" s="14">
        <v>20.49</v>
      </c>
      <c r="G36" s="14" t="s">
        <v>18</v>
      </c>
      <c r="H36" s="14"/>
      <c r="I36" s="14"/>
    </row>
    <row r="37" spans="1:9" ht="15.75" customHeight="1" x14ac:dyDescent="0.2">
      <c r="A37" s="14" t="s">
        <v>164</v>
      </c>
      <c r="B37" s="14">
        <v>36</v>
      </c>
      <c r="C37" s="14" t="s">
        <v>165</v>
      </c>
      <c r="D37" s="14" t="s">
        <v>166</v>
      </c>
      <c r="E37" s="14" t="s">
        <v>167</v>
      </c>
      <c r="F37" s="14">
        <v>20.5</v>
      </c>
      <c r="G37" s="14" t="s">
        <v>18</v>
      </c>
      <c r="H37" s="14"/>
      <c r="I37" s="14"/>
    </row>
    <row r="38" spans="1:9" ht="15.75" customHeight="1" x14ac:dyDescent="0.2">
      <c r="A38" s="14" t="s">
        <v>182</v>
      </c>
      <c r="B38" s="14">
        <v>37</v>
      </c>
      <c r="C38" s="14" t="s">
        <v>183</v>
      </c>
      <c r="D38" s="14" t="s">
        <v>183</v>
      </c>
      <c r="E38" s="14" t="s">
        <v>184</v>
      </c>
      <c r="F38" s="14">
        <v>21.6</v>
      </c>
      <c r="G38" s="14" t="s">
        <v>18</v>
      </c>
      <c r="H38" s="14"/>
      <c r="I38" s="14"/>
    </row>
    <row r="39" spans="1:9" ht="15.75" customHeight="1" x14ac:dyDescent="0.2">
      <c r="A39" s="14" t="s">
        <v>308</v>
      </c>
      <c r="B39" s="14">
        <v>38</v>
      </c>
      <c r="C39" s="14" t="s">
        <v>309</v>
      </c>
      <c r="D39" s="14" t="s">
        <v>309</v>
      </c>
      <c r="E39" s="14" t="s">
        <v>309</v>
      </c>
      <c r="F39" s="14">
        <v>22.86</v>
      </c>
      <c r="G39" s="14" t="s">
        <v>61</v>
      </c>
      <c r="H39" s="14"/>
      <c r="I39" s="14"/>
    </row>
    <row r="40" spans="1:9" ht="15.75" customHeight="1" x14ac:dyDescent="0.2">
      <c r="A40" s="14" t="s">
        <v>138</v>
      </c>
      <c r="B40" s="14">
        <v>39</v>
      </c>
      <c r="C40" s="14" t="s">
        <v>139</v>
      </c>
      <c r="D40" s="14" t="s">
        <v>140</v>
      </c>
      <c r="E40" s="14" t="s">
        <v>141</v>
      </c>
      <c r="F40" s="14">
        <v>22.89</v>
      </c>
      <c r="G40" s="14" t="s">
        <v>18</v>
      </c>
      <c r="H40" s="14"/>
      <c r="I40" s="14"/>
    </row>
    <row r="41" spans="1:9" ht="15.75" customHeight="1" x14ac:dyDescent="0.2">
      <c r="A41" s="14" t="s">
        <v>247</v>
      </c>
      <c r="B41" s="14">
        <v>40</v>
      </c>
      <c r="C41" s="14" t="s">
        <v>248</v>
      </c>
      <c r="D41" s="14" t="s">
        <v>248</v>
      </c>
      <c r="E41" s="14" t="s">
        <v>249</v>
      </c>
      <c r="F41" s="14">
        <v>22.91</v>
      </c>
      <c r="G41" s="14" t="s">
        <v>137</v>
      </c>
      <c r="H41" s="14"/>
      <c r="I41" s="14"/>
    </row>
    <row r="42" spans="1:9" ht="15.75" customHeight="1" x14ac:dyDescent="0.2">
      <c r="A42" s="14" t="s">
        <v>262</v>
      </c>
      <c r="B42" s="14">
        <v>41</v>
      </c>
      <c r="C42" s="14" t="s">
        <v>263</v>
      </c>
      <c r="D42" s="14" t="s">
        <v>264</v>
      </c>
      <c r="E42" s="14" t="s">
        <v>1009</v>
      </c>
      <c r="F42" s="14">
        <v>22.97</v>
      </c>
      <c r="G42" s="14" t="s">
        <v>55</v>
      </c>
      <c r="H42" s="14"/>
      <c r="I42" s="14"/>
    </row>
    <row r="43" spans="1:9" ht="15.75" customHeight="1" x14ac:dyDescent="0.2">
      <c r="A43" s="14" t="s">
        <v>231</v>
      </c>
      <c r="B43" s="14">
        <v>42</v>
      </c>
      <c r="C43" s="14" t="s">
        <v>232</v>
      </c>
      <c r="D43" s="14" t="s">
        <v>233</v>
      </c>
      <c r="E43" s="14" t="s">
        <v>234</v>
      </c>
      <c r="F43" s="14">
        <v>23.05</v>
      </c>
      <c r="G43" s="14" t="s">
        <v>18</v>
      </c>
      <c r="H43" s="14"/>
      <c r="I43" s="14"/>
    </row>
    <row r="44" spans="1:9" ht="15.75" customHeight="1" x14ac:dyDescent="0.2">
      <c r="A44" s="14" t="s">
        <v>298</v>
      </c>
      <c r="B44" s="14">
        <v>43</v>
      </c>
      <c r="C44" s="14" t="s">
        <v>299</v>
      </c>
      <c r="D44" s="14" t="s">
        <v>299</v>
      </c>
      <c r="E44" s="14" t="s">
        <v>299</v>
      </c>
      <c r="F44" s="14">
        <v>23.08</v>
      </c>
      <c r="G44" s="14" t="s">
        <v>137</v>
      </c>
      <c r="H44" s="14"/>
      <c r="I44" s="14"/>
    </row>
    <row r="45" spans="1:9" ht="15.75" customHeight="1" x14ac:dyDescent="0.2">
      <c r="A45" s="14" t="s">
        <v>213</v>
      </c>
      <c r="B45" s="14">
        <v>44</v>
      </c>
      <c r="C45" s="14" t="s">
        <v>1010</v>
      </c>
      <c r="D45" s="14" t="s">
        <v>215</v>
      </c>
      <c r="E45" s="14" t="s">
        <v>216</v>
      </c>
      <c r="F45" s="14">
        <v>23.12</v>
      </c>
      <c r="G45" s="14" t="s">
        <v>61</v>
      </c>
      <c r="H45" s="14"/>
      <c r="I45" s="14"/>
    </row>
    <row r="46" spans="1:9" ht="15.75" customHeight="1" x14ac:dyDescent="0.2">
      <c r="A46" s="14" t="s">
        <v>305</v>
      </c>
      <c r="B46" s="14">
        <v>45</v>
      </c>
      <c r="C46" s="14" t="s">
        <v>306</v>
      </c>
      <c r="D46" s="14" t="s">
        <v>307</v>
      </c>
      <c r="E46" s="14" t="s">
        <v>307</v>
      </c>
      <c r="F46" s="14">
        <v>23.3</v>
      </c>
      <c r="G46" s="14" t="s">
        <v>18</v>
      </c>
      <c r="H46" s="14"/>
      <c r="I46" s="14"/>
    </row>
    <row r="47" spans="1:9" ht="15.75" customHeight="1" x14ac:dyDescent="0.2">
      <c r="A47" s="14" t="s">
        <v>221</v>
      </c>
      <c r="B47" s="14">
        <v>46</v>
      </c>
      <c r="C47" s="14" t="s">
        <v>222</v>
      </c>
      <c r="D47" s="14" t="s">
        <v>222</v>
      </c>
      <c r="E47" s="14" t="s">
        <v>222</v>
      </c>
      <c r="F47" s="14">
        <v>23.7</v>
      </c>
      <c r="G47" s="14" t="s">
        <v>137</v>
      </c>
      <c r="H47" s="14"/>
      <c r="I47" s="14"/>
    </row>
    <row r="48" spans="1:9" ht="15.75" customHeight="1" x14ac:dyDescent="0.2">
      <c r="A48" s="14" t="s">
        <v>223</v>
      </c>
      <c r="B48" s="14">
        <v>47</v>
      </c>
      <c r="C48" s="14" t="s">
        <v>224</v>
      </c>
      <c r="D48" s="14" t="s">
        <v>225</v>
      </c>
      <c r="E48" s="14" t="s">
        <v>1011</v>
      </c>
      <c r="F48" s="14">
        <v>23.82</v>
      </c>
      <c r="G48" s="14" t="s">
        <v>55</v>
      </c>
      <c r="H48" s="14"/>
      <c r="I48" s="14"/>
    </row>
    <row r="49" spans="1:9" ht="15.75" customHeight="1" x14ac:dyDescent="0.2">
      <c r="A49" s="14" t="s">
        <v>128</v>
      </c>
      <c r="B49" s="14">
        <v>48</v>
      </c>
      <c r="C49" s="14" t="s">
        <v>129</v>
      </c>
      <c r="D49" s="14" t="s">
        <v>129</v>
      </c>
      <c r="E49" s="14" t="s">
        <v>129</v>
      </c>
      <c r="F49" s="14">
        <v>23.84</v>
      </c>
      <c r="G49" s="14" t="s">
        <v>55</v>
      </c>
      <c r="H49" s="14"/>
      <c r="I49" s="14"/>
    </row>
    <row r="50" spans="1:9" ht="15.75" customHeight="1" x14ac:dyDescent="0.2">
      <c r="A50" s="14" t="s">
        <v>286</v>
      </c>
      <c r="B50" s="14">
        <v>49</v>
      </c>
      <c r="C50" s="14" t="s">
        <v>287</v>
      </c>
      <c r="D50" s="14" t="s">
        <v>288</v>
      </c>
      <c r="E50" s="14" t="s">
        <v>289</v>
      </c>
      <c r="F50" s="14">
        <v>24.09</v>
      </c>
      <c r="G50" s="14" t="s">
        <v>61</v>
      </c>
      <c r="H50" s="14"/>
      <c r="I50" s="14"/>
    </row>
    <row r="51" spans="1:9" ht="15.75" customHeight="1" x14ac:dyDescent="0.2">
      <c r="A51" s="14" t="s">
        <v>227</v>
      </c>
      <c r="B51" s="14">
        <v>50</v>
      </c>
      <c r="C51" s="14" t="s">
        <v>228</v>
      </c>
      <c r="D51" s="14" t="s">
        <v>229</v>
      </c>
      <c r="E51" s="14" t="s">
        <v>230</v>
      </c>
      <c r="F51" s="14">
        <v>24.48</v>
      </c>
      <c r="G51" s="14" t="s">
        <v>55</v>
      </c>
      <c r="H51" s="14"/>
      <c r="I51" s="14"/>
    </row>
    <row r="52" spans="1:9" ht="15.75" customHeight="1" x14ac:dyDescent="0.2">
      <c r="A52" s="14" t="s">
        <v>250</v>
      </c>
      <c r="B52" s="14">
        <v>51</v>
      </c>
      <c r="C52" s="14" t="s">
        <v>251</v>
      </c>
      <c r="D52" s="14" t="s">
        <v>252</v>
      </c>
      <c r="E52" s="14" t="s">
        <v>253</v>
      </c>
      <c r="F52" s="14">
        <v>24.52</v>
      </c>
      <c r="G52" s="14" t="s">
        <v>137</v>
      </c>
      <c r="H52" s="14"/>
      <c r="I52" s="14"/>
    </row>
    <row r="53" spans="1:9" ht="15.75" customHeight="1" x14ac:dyDescent="0.2">
      <c r="A53" s="14" t="s">
        <v>176</v>
      </c>
      <c r="B53" s="14">
        <v>52</v>
      </c>
      <c r="C53" s="14" t="s">
        <v>177</v>
      </c>
      <c r="D53" s="14" t="s">
        <v>178</v>
      </c>
      <c r="E53" s="14" t="s">
        <v>1012</v>
      </c>
      <c r="F53" s="14">
        <v>24.56</v>
      </c>
      <c r="G53" s="14" t="s">
        <v>137</v>
      </c>
      <c r="H53" s="14"/>
      <c r="I53" s="14"/>
    </row>
    <row r="54" spans="1:9" ht="15.75" customHeight="1" x14ac:dyDescent="0.2">
      <c r="A54" s="14" t="s">
        <v>310</v>
      </c>
      <c r="B54" s="14">
        <v>53</v>
      </c>
      <c r="C54" s="14" t="s">
        <v>312</v>
      </c>
      <c r="D54" s="14" t="s">
        <v>314</v>
      </c>
      <c r="E54" s="14" t="s">
        <v>315</v>
      </c>
      <c r="F54" s="14">
        <v>25.17</v>
      </c>
      <c r="G54" s="14" t="s">
        <v>55</v>
      </c>
      <c r="H54" s="14"/>
      <c r="I54" s="14"/>
    </row>
    <row r="55" spans="1:9" ht="15.75" customHeight="1" x14ac:dyDescent="0.2">
      <c r="A55" s="14" t="s">
        <v>259</v>
      </c>
      <c r="B55" s="14">
        <v>54</v>
      </c>
      <c r="C55" s="14" t="s">
        <v>260</v>
      </c>
      <c r="D55" s="14" t="s">
        <v>261</v>
      </c>
      <c r="E55" s="14" t="s">
        <v>261</v>
      </c>
      <c r="F55" s="14">
        <v>25.67</v>
      </c>
      <c r="G55" s="14" t="s">
        <v>61</v>
      </c>
      <c r="H55" s="14"/>
      <c r="I55" s="14"/>
    </row>
    <row r="56" spans="1:9" ht="15.75" customHeight="1" x14ac:dyDescent="0.2">
      <c r="A56" s="14" t="s">
        <v>367</v>
      </c>
      <c r="B56" s="14">
        <v>55</v>
      </c>
      <c r="C56" s="14" t="s">
        <v>368</v>
      </c>
      <c r="D56" s="14" t="s">
        <v>369</v>
      </c>
      <c r="E56" s="14" t="s">
        <v>370</v>
      </c>
      <c r="F56" s="14">
        <v>26.01</v>
      </c>
      <c r="G56" s="14" t="s">
        <v>293</v>
      </c>
      <c r="H56" s="14"/>
      <c r="I56" s="14"/>
    </row>
    <row r="57" spans="1:9" ht="15.75" customHeight="1" x14ac:dyDescent="0.2">
      <c r="A57" s="14" t="s">
        <v>336</v>
      </c>
      <c r="B57" s="14">
        <v>56</v>
      </c>
      <c r="C57" s="14" t="s">
        <v>337</v>
      </c>
      <c r="D57" s="14" t="s">
        <v>338</v>
      </c>
      <c r="E57" s="14" t="s">
        <v>339</v>
      </c>
      <c r="F57" s="14">
        <v>26.09</v>
      </c>
      <c r="G57" s="14" t="s">
        <v>18</v>
      </c>
      <c r="H57" s="14"/>
      <c r="I57" s="14"/>
    </row>
    <row r="58" spans="1:9" ht="15.75" customHeight="1" x14ac:dyDescent="0.2">
      <c r="A58" s="14" t="s">
        <v>239</v>
      </c>
      <c r="B58" s="14">
        <v>57</v>
      </c>
      <c r="C58" s="14" t="s">
        <v>240</v>
      </c>
      <c r="D58" s="14" t="s">
        <v>241</v>
      </c>
      <c r="E58" s="14" t="s">
        <v>242</v>
      </c>
      <c r="F58" s="14">
        <v>26.11</v>
      </c>
      <c r="G58" s="14" t="s">
        <v>18</v>
      </c>
      <c r="H58" s="14"/>
      <c r="I58" s="14"/>
    </row>
    <row r="59" spans="1:9" ht="15.75" customHeight="1" x14ac:dyDescent="0.2">
      <c r="A59" s="14" t="s">
        <v>327</v>
      </c>
      <c r="B59" s="14">
        <v>58</v>
      </c>
      <c r="C59" s="14" t="s">
        <v>328</v>
      </c>
      <c r="D59" s="14" t="s">
        <v>329</v>
      </c>
      <c r="E59" s="14" t="s">
        <v>329</v>
      </c>
      <c r="F59" s="14">
        <v>26.16</v>
      </c>
      <c r="G59" s="14" t="s">
        <v>55</v>
      </c>
      <c r="H59" s="14"/>
      <c r="I59" s="14"/>
    </row>
    <row r="60" spans="1:9" ht="15.75" customHeight="1" x14ac:dyDescent="0.2">
      <c r="A60" s="14" t="s">
        <v>254</v>
      </c>
      <c r="B60" s="14">
        <v>59</v>
      </c>
      <c r="C60" s="14" t="s">
        <v>255</v>
      </c>
      <c r="D60" s="14" t="s">
        <v>256</v>
      </c>
      <c r="E60" s="14" t="s">
        <v>256</v>
      </c>
      <c r="F60" s="14">
        <v>26.19</v>
      </c>
      <c r="G60" s="14" t="s">
        <v>137</v>
      </c>
      <c r="H60" s="14"/>
      <c r="I60" s="14"/>
    </row>
    <row r="61" spans="1:9" ht="15.75" customHeight="1" x14ac:dyDescent="0.2">
      <c r="A61" s="14" t="s">
        <v>210</v>
      </c>
      <c r="B61" s="14">
        <v>60</v>
      </c>
      <c r="C61" s="14" t="s">
        <v>211</v>
      </c>
      <c r="D61" s="14" t="s">
        <v>212</v>
      </c>
      <c r="E61" s="14" t="s">
        <v>212</v>
      </c>
      <c r="F61" s="14">
        <v>26.24</v>
      </c>
      <c r="G61" s="14" t="s">
        <v>61</v>
      </c>
      <c r="H61" s="14"/>
      <c r="I61" s="14"/>
    </row>
    <row r="62" spans="1:9" ht="15.75" customHeight="1" x14ac:dyDescent="0.2">
      <c r="A62" s="14" t="s">
        <v>358</v>
      </c>
      <c r="B62" s="14">
        <v>61</v>
      </c>
      <c r="C62" s="14" t="s">
        <v>360</v>
      </c>
      <c r="D62" s="14" t="s">
        <v>360</v>
      </c>
      <c r="E62" s="14" t="s">
        <v>361</v>
      </c>
      <c r="F62" s="14">
        <v>26.35</v>
      </c>
      <c r="G62" s="14" t="s">
        <v>137</v>
      </c>
      <c r="H62" s="14"/>
      <c r="I62" s="14"/>
    </row>
    <row r="63" spans="1:9" ht="15.75" customHeight="1" x14ac:dyDescent="0.2">
      <c r="A63" s="14" t="s">
        <v>270</v>
      </c>
      <c r="B63" s="14">
        <v>62</v>
      </c>
      <c r="C63" s="14" t="s">
        <v>271</v>
      </c>
      <c r="D63" s="14" t="s">
        <v>272</v>
      </c>
      <c r="E63" s="14" t="s">
        <v>273</v>
      </c>
      <c r="F63" s="14">
        <v>26.47</v>
      </c>
      <c r="G63" s="14" t="s">
        <v>137</v>
      </c>
      <c r="H63" s="14"/>
      <c r="I63" s="14"/>
    </row>
    <row r="64" spans="1:9" ht="15.75" customHeight="1" x14ac:dyDescent="0.2">
      <c r="A64" s="14" t="s">
        <v>347</v>
      </c>
      <c r="B64" s="14">
        <v>63</v>
      </c>
      <c r="C64" s="14" t="s">
        <v>348</v>
      </c>
      <c r="D64" s="14" t="s">
        <v>349</v>
      </c>
      <c r="E64" s="14" t="s">
        <v>349</v>
      </c>
      <c r="F64" s="14">
        <v>26.59</v>
      </c>
      <c r="G64" s="14" t="s">
        <v>18</v>
      </c>
      <c r="H64" s="14"/>
      <c r="I64" s="14"/>
    </row>
    <row r="65" spans="1:9" ht="15.75" customHeight="1" x14ac:dyDescent="0.2">
      <c r="A65" s="14" t="s">
        <v>321</v>
      </c>
      <c r="B65" s="14">
        <v>64</v>
      </c>
      <c r="C65" s="14" t="s">
        <v>322</v>
      </c>
      <c r="D65" s="14" t="s">
        <v>324</v>
      </c>
      <c r="E65" s="14" t="s">
        <v>326</v>
      </c>
      <c r="F65" s="14">
        <v>26.61</v>
      </c>
      <c r="G65" s="14" t="s">
        <v>18</v>
      </c>
      <c r="H65" s="14"/>
      <c r="I65" s="14"/>
    </row>
    <row r="66" spans="1:9" ht="15.75" customHeight="1" x14ac:dyDescent="0.2">
      <c r="A66" s="14" t="s">
        <v>500</v>
      </c>
      <c r="B66" s="14">
        <v>65</v>
      </c>
      <c r="C66" s="14" t="s">
        <v>501</v>
      </c>
      <c r="D66" s="14" t="s">
        <v>502</v>
      </c>
      <c r="E66" s="14" t="s">
        <v>1013</v>
      </c>
      <c r="F66" s="14">
        <v>26.61</v>
      </c>
      <c r="G66" s="14" t="s">
        <v>137</v>
      </c>
      <c r="H66" s="14"/>
      <c r="I66" s="14"/>
    </row>
    <row r="67" spans="1:9" ht="15.75" customHeight="1" x14ac:dyDescent="0.2">
      <c r="A67" s="14" t="s">
        <v>257</v>
      </c>
      <c r="B67" s="14">
        <v>66</v>
      </c>
      <c r="C67" s="14" t="s">
        <v>258</v>
      </c>
      <c r="D67" s="14" t="s">
        <v>258</v>
      </c>
      <c r="E67" s="14" t="s">
        <v>258</v>
      </c>
      <c r="F67" s="14">
        <v>26.7</v>
      </c>
      <c r="G67" s="14" t="s">
        <v>55</v>
      </c>
      <c r="H67" s="14"/>
      <c r="I67" s="14"/>
    </row>
    <row r="68" spans="1:9" ht="15.75" customHeight="1" x14ac:dyDescent="0.2">
      <c r="A68" s="14" t="s">
        <v>333</v>
      </c>
      <c r="B68" s="14">
        <v>67</v>
      </c>
      <c r="C68" s="14" t="s">
        <v>334</v>
      </c>
      <c r="D68" s="14" t="s">
        <v>335</v>
      </c>
      <c r="E68" s="14" t="s">
        <v>335</v>
      </c>
      <c r="F68" s="14">
        <v>26.76</v>
      </c>
      <c r="G68" s="14" t="s">
        <v>137</v>
      </c>
      <c r="H68" s="14"/>
      <c r="I68" s="14"/>
    </row>
    <row r="69" spans="1:9" ht="15.75" customHeight="1" x14ac:dyDescent="0.2">
      <c r="A69" s="14" t="s">
        <v>294</v>
      </c>
      <c r="B69" s="14">
        <v>68</v>
      </c>
      <c r="C69" s="14" t="s">
        <v>295</v>
      </c>
      <c r="D69" s="14" t="s">
        <v>296</v>
      </c>
      <c r="E69" s="14" t="s">
        <v>297</v>
      </c>
      <c r="F69" s="14">
        <v>26.86</v>
      </c>
      <c r="G69" s="14" t="s">
        <v>18</v>
      </c>
      <c r="H69" s="14"/>
      <c r="I69" s="14"/>
    </row>
    <row r="70" spans="1:9" ht="15.75" customHeight="1" x14ac:dyDescent="0.2">
      <c r="A70" s="14" t="s">
        <v>268</v>
      </c>
      <c r="B70" s="14">
        <v>69</v>
      </c>
      <c r="C70" s="14" t="s">
        <v>269</v>
      </c>
      <c r="D70" s="14" t="s">
        <v>269</v>
      </c>
      <c r="E70" s="14" t="s">
        <v>269</v>
      </c>
      <c r="F70" s="14">
        <v>27.08</v>
      </c>
      <c r="G70" s="14" t="s">
        <v>61</v>
      </c>
      <c r="H70" s="14"/>
      <c r="I70" s="14"/>
    </row>
    <row r="71" spans="1:9" ht="15.75" customHeight="1" x14ac:dyDescent="0.2">
      <c r="A71" s="14" t="s">
        <v>418</v>
      </c>
      <c r="B71" s="14">
        <v>70</v>
      </c>
      <c r="C71" s="14" t="s">
        <v>419</v>
      </c>
      <c r="D71" s="14" t="s">
        <v>420</v>
      </c>
      <c r="E71" s="14" t="s">
        <v>420</v>
      </c>
      <c r="F71" s="14">
        <v>27.34</v>
      </c>
      <c r="G71" s="14" t="s">
        <v>137</v>
      </c>
      <c r="H71" s="14"/>
      <c r="I71" s="14"/>
    </row>
    <row r="72" spans="1:9" ht="15.75" customHeight="1" x14ac:dyDescent="0.2">
      <c r="A72" s="14" t="s">
        <v>429</v>
      </c>
      <c r="B72" s="14">
        <v>71</v>
      </c>
      <c r="C72" s="14" t="s">
        <v>430</v>
      </c>
      <c r="D72" s="14" t="s">
        <v>430</v>
      </c>
      <c r="E72" s="14" t="s">
        <v>431</v>
      </c>
      <c r="F72" s="14">
        <v>27.8</v>
      </c>
      <c r="G72" s="14" t="s">
        <v>137</v>
      </c>
      <c r="H72" s="14"/>
      <c r="I72" s="14"/>
    </row>
    <row r="73" spans="1:9" ht="15.75" customHeight="1" x14ac:dyDescent="0.2">
      <c r="A73" s="14" t="s">
        <v>504</v>
      </c>
      <c r="B73" s="14">
        <v>72</v>
      </c>
      <c r="C73" s="14" t="s">
        <v>507</v>
      </c>
      <c r="D73" s="14" t="s">
        <v>508</v>
      </c>
      <c r="E73" s="14" t="s">
        <v>508</v>
      </c>
      <c r="F73" s="14">
        <v>27.93</v>
      </c>
      <c r="G73" s="14" t="s">
        <v>137</v>
      </c>
      <c r="H73" s="14"/>
      <c r="I73" s="14"/>
    </row>
    <row r="74" spans="1:9" ht="15.75" customHeight="1" x14ac:dyDescent="0.2">
      <c r="A74" s="14" t="s">
        <v>442</v>
      </c>
      <c r="B74" s="14">
        <v>73</v>
      </c>
      <c r="C74" s="14" t="s">
        <v>443</v>
      </c>
      <c r="D74" s="14" t="s">
        <v>443</v>
      </c>
      <c r="E74" s="14" t="s">
        <v>443</v>
      </c>
      <c r="F74" s="14">
        <v>28.01</v>
      </c>
      <c r="G74" s="14" t="s">
        <v>137</v>
      </c>
      <c r="H74" s="14"/>
      <c r="I74" s="14"/>
    </row>
    <row r="75" spans="1:9" ht="15.75" customHeight="1" x14ac:dyDescent="0.2">
      <c r="A75" s="14" t="s">
        <v>362</v>
      </c>
      <c r="B75" s="14">
        <v>74</v>
      </c>
      <c r="C75" s="14" t="s">
        <v>364</v>
      </c>
      <c r="D75" s="14" t="s">
        <v>365</v>
      </c>
      <c r="E75" s="14" t="s">
        <v>365</v>
      </c>
      <c r="F75" s="14">
        <v>28.04</v>
      </c>
      <c r="G75" s="14" t="s">
        <v>293</v>
      </c>
      <c r="H75" s="14"/>
      <c r="I75" s="14"/>
    </row>
    <row r="76" spans="1:9" ht="15.75" customHeight="1" x14ac:dyDescent="0.2">
      <c r="A76" s="14" t="s">
        <v>302</v>
      </c>
      <c r="B76" s="14">
        <v>75</v>
      </c>
      <c r="C76" s="14" t="s">
        <v>303</v>
      </c>
      <c r="D76" s="14" t="s">
        <v>303</v>
      </c>
      <c r="E76" s="14" t="s">
        <v>304</v>
      </c>
      <c r="F76" s="14">
        <v>28.18</v>
      </c>
      <c r="G76" s="14" t="s">
        <v>137</v>
      </c>
      <c r="H76" s="14"/>
      <c r="I76" s="14"/>
    </row>
    <row r="77" spans="1:9" ht="15.75" customHeight="1" x14ac:dyDescent="0.2">
      <c r="A77" s="14" t="s">
        <v>509</v>
      </c>
      <c r="B77" s="14">
        <v>76</v>
      </c>
      <c r="C77" s="14" t="s">
        <v>510</v>
      </c>
      <c r="D77" s="14" t="s">
        <v>510</v>
      </c>
      <c r="E77" s="14" t="s">
        <v>1014</v>
      </c>
      <c r="F77" s="14">
        <v>28.2</v>
      </c>
      <c r="G77" s="14" t="s">
        <v>137</v>
      </c>
      <c r="H77" s="14"/>
      <c r="I77" s="14"/>
    </row>
    <row r="78" spans="1:9" ht="15.75" customHeight="1" x14ac:dyDescent="0.2">
      <c r="A78" s="14" t="s">
        <v>471</v>
      </c>
      <c r="B78" s="14">
        <v>77</v>
      </c>
      <c r="C78" s="14" t="s">
        <v>472</v>
      </c>
      <c r="D78" s="14" t="s">
        <v>473</v>
      </c>
      <c r="E78" s="14" t="s">
        <v>473</v>
      </c>
      <c r="F78" s="14">
        <v>28.28</v>
      </c>
      <c r="G78" s="14" t="s">
        <v>398</v>
      </c>
      <c r="H78" s="14"/>
      <c r="I78" s="14"/>
    </row>
    <row r="79" spans="1:9" ht="15.75" customHeight="1" x14ac:dyDescent="0.2">
      <c r="A79" s="14" t="s">
        <v>406</v>
      </c>
      <c r="B79" s="14">
        <v>78</v>
      </c>
      <c r="C79" s="14" t="s">
        <v>407</v>
      </c>
      <c r="D79" s="14" t="s">
        <v>407</v>
      </c>
      <c r="E79" s="14" t="s">
        <v>407</v>
      </c>
      <c r="F79" s="14">
        <v>28.31</v>
      </c>
      <c r="G79" s="14" t="s">
        <v>61</v>
      </c>
      <c r="H79" s="14"/>
      <c r="I79" s="14"/>
    </row>
    <row r="80" spans="1:9" ht="15.75" customHeight="1" x14ac:dyDescent="0.2">
      <c r="A80" s="14" t="s">
        <v>382</v>
      </c>
      <c r="B80" s="14">
        <v>79</v>
      </c>
      <c r="C80" s="14" t="s">
        <v>383</v>
      </c>
      <c r="D80" s="14" t="s">
        <v>384</v>
      </c>
      <c r="E80" s="14" t="s">
        <v>385</v>
      </c>
      <c r="F80" s="14">
        <v>28.33</v>
      </c>
      <c r="G80" s="14" t="s">
        <v>137</v>
      </c>
      <c r="H80" s="14"/>
      <c r="I80" s="14"/>
    </row>
    <row r="81" spans="1:9" ht="15.75" customHeight="1" x14ac:dyDescent="0.2">
      <c r="A81" s="14" t="s">
        <v>282</v>
      </c>
      <c r="B81" s="14">
        <v>80</v>
      </c>
      <c r="C81" s="14" t="s">
        <v>283</v>
      </c>
      <c r="D81" s="14" t="s">
        <v>284</v>
      </c>
      <c r="E81" s="14" t="s">
        <v>1015</v>
      </c>
      <c r="F81" s="14">
        <v>28.34</v>
      </c>
      <c r="G81" s="14" t="s">
        <v>61</v>
      </c>
      <c r="H81" s="14"/>
      <c r="I81" s="14"/>
    </row>
    <row r="82" spans="1:9" ht="15.75" customHeight="1" x14ac:dyDescent="0.2">
      <c r="A82" s="14" t="s">
        <v>316</v>
      </c>
      <c r="B82" s="14">
        <v>81</v>
      </c>
      <c r="C82" s="14" t="s">
        <v>317</v>
      </c>
      <c r="D82" s="14" t="s">
        <v>317</v>
      </c>
      <c r="E82" s="14" t="s">
        <v>318</v>
      </c>
      <c r="F82" s="14">
        <v>28.36</v>
      </c>
      <c r="G82" s="14" t="s">
        <v>137</v>
      </c>
      <c r="H82" s="14"/>
      <c r="I82" s="14"/>
    </row>
    <row r="83" spans="1:9" ht="15.75" customHeight="1" x14ac:dyDescent="0.2">
      <c r="A83" s="14" t="s">
        <v>421</v>
      </c>
      <c r="B83" s="14">
        <v>82</v>
      </c>
      <c r="C83" s="14" t="s">
        <v>422</v>
      </c>
      <c r="D83" s="14" t="s">
        <v>423</v>
      </c>
      <c r="E83" s="14" t="s">
        <v>1016</v>
      </c>
      <c r="F83" s="14">
        <v>28.42</v>
      </c>
      <c r="G83" s="14" t="s">
        <v>55</v>
      </c>
      <c r="H83" s="14"/>
      <c r="I83" s="14"/>
    </row>
    <row r="84" spans="1:9" ht="15.75" customHeight="1" x14ac:dyDescent="0.2">
      <c r="A84" s="14" t="s">
        <v>389</v>
      </c>
      <c r="B84" s="14">
        <v>83</v>
      </c>
      <c r="C84" s="14" t="s">
        <v>390</v>
      </c>
      <c r="D84" s="14" t="s">
        <v>390</v>
      </c>
      <c r="E84" s="14" t="s">
        <v>390</v>
      </c>
      <c r="F84" s="14">
        <v>28.45</v>
      </c>
      <c r="G84" s="14" t="s">
        <v>137</v>
      </c>
      <c r="H84" s="14"/>
      <c r="I84" s="14"/>
    </row>
    <row r="85" spans="1:9" ht="15.75" customHeight="1" x14ac:dyDescent="0.2">
      <c r="A85" s="14" t="s">
        <v>340</v>
      </c>
      <c r="B85" s="14">
        <v>84</v>
      </c>
      <c r="C85" s="14" t="s">
        <v>341</v>
      </c>
      <c r="D85" s="14" t="s">
        <v>342</v>
      </c>
      <c r="E85" s="14" t="s">
        <v>343</v>
      </c>
      <c r="F85" s="14">
        <v>28.46</v>
      </c>
      <c r="G85" s="14" t="s">
        <v>18</v>
      </c>
      <c r="H85" s="14"/>
      <c r="I85" s="14"/>
    </row>
    <row r="86" spans="1:9" ht="15.75" customHeight="1" x14ac:dyDescent="0.2">
      <c r="A86" s="14" t="s">
        <v>354</v>
      </c>
      <c r="B86" s="14">
        <v>85</v>
      </c>
      <c r="C86" s="14" t="s">
        <v>355</v>
      </c>
      <c r="D86" s="14" t="s">
        <v>355</v>
      </c>
      <c r="E86" s="14" t="s">
        <v>355</v>
      </c>
      <c r="F86" s="14">
        <v>28.47</v>
      </c>
      <c r="G86" s="14" t="s">
        <v>18</v>
      </c>
      <c r="H86" s="14"/>
      <c r="I86" s="14"/>
    </row>
    <row r="87" spans="1:9" ht="15.75" customHeight="1" x14ac:dyDescent="0.2">
      <c r="A87" s="14" t="s">
        <v>466</v>
      </c>
      <c r="B87" s="14">
        <v>86</v>
      </c>
      <c r="C87" s="14" t="s">
        <v>467</v>
      </c>
      <c r="D87" s="14" t="s">
        <v>468</v>
      </c>
      <c r="E87" s="14" t="s">
        <v>468</v>
      </c>
      <c r="F87" s="14">
        <v>28.49</v>
      </c>
      <c r="G87" s="14" t="s">
        <v>137</v>
      </c>
      <c r="H87" s="14"/>
      <c r="I87" s="14"/>
    </row>
    <row r="88" spans="1:9" ht="15.75" customHeight="1" x14ac:dyDescent="0.2">
      <c r="A88" s="14" t="s">
        <v>497</v>
      </c>
      <c r="B88" s="14">
        <v>87</v>
      </c>
      <c r="C88" s="14" t="s">
        <v>498</v>
      </c>
      <c r="D88" s="14" t="s">
        <v>499</v>
      </c>
      <c r="E88" s="14" t="s">
        <v>499</v>
      </c>
      <c r="F88" s="14">
        <v>28.58</v>
      </c>
      <c r="G88" s="14" t="s">
        <v>18</v>
      </c>
      <c r="H88" s="14"/>
      <c r="I88" s="14"/>
    </row>
    <row r="89" spans="1:9" ht="15.75" customHeight="1" x14ac:dyDescent="0.2">
      <c r="A89" s="14" t="s">
        <v>266</v>
      </c>
      <c r="B89" s="14">
        <v>88</v>
      </c>
      <c r="C89" s="14" t="s">
        <v>267</v>
      </c>
      <c r="D89" s="14" t="s">
        <v>267</v>
      </c>
      <c r="E89" s="14" t="s">
        <v>267</v>
      </c>
      <c r="F89" s="14">
        <v>28.62</v>
      </c>
      <c r="G89" s="14" t="s">
        <v>137</v>
      </c>
      <c r="H89" s="14"/>
      <c r="I89" s="14"/>
    </row>
    <row r="90" spans="1:9" ht="15.75" customHeight="1" x14ac:dyDescent="0.2">
      <c r="A90" s="14" t="s">
        <v>483</v>
      </c>
      <c r="B90" s="14">
        <v>89</v>
      </c>
      <c r="C90" s="14" t="s">
        <v>484</v>
      </c>
      <c r="D90" s="14" t="s">
        <v>484</v>
      </c>
      <c r="E90" s="14" t="s">
        <v>1017</v>
      </c>
      <c r="F90" s="14">
        <v>28.69</v>
      </c>
      <c r="G90" s="14" t="s">
        <v>137</v>
      </c>
      <c r="H90" s="14"/>
      <c r="I90" s="14"/>
    </row>
    <row r="91" spans="1:9" ht="15.75" customHeight="1" x14ac:dyDescent="0.2">
      <c r="A91" s="14" t="s">
        <v>425</v>
      </c>
      <c r="B91" s="14">
        <v>90</v>
      </c>
      <c r="C91" s="14" t="s">
        <v>426</v>
      </c>
      <c r="D91" s="14" t="s">
        <v>427</v>
      </c>
      <c r="E91" s="14" t="s">
        <v>428</v>
      </c>
      <c r="F91" s="14">
        <v>28.72</v>
      </c>
      <c r="G91" s="14" t="s">
        <v>55</v>
      </c>
      <c r="H91" s="14"/>
      <c r="I91" s="14"/>
    </row>
    <row r="92" spans="1:9" ht="15.75" customHeight="1" x14ac:dyDescent="0.2">
      <c r="A92" s="14" t="s">
        <v>479</v>
      </c>
      <c r="B92" s="14">
        <v>91</v>
      </c>
      <c r="C92" s="14" t="s">
        <v>480</v>
      </c>
      <c r="D92" s="14" t="s">
        <v>480</v>
      </c>
      <c r="E92" s="14" t="s">
        <v>480</v>
      </c>
      <c r="F92" s="14">
        <v>28.78</v>
      </c>
      <c r="G92" s="14" t="s">
        <v>61</v>
      </c>
      <c r="H92" s="14"/>
      <c r="I92" s="14"/>
    </row>
    <row r="93" spans="1:9" ht="15.75" customHeight="1" x14ac:dyDescent="0.2">
      <c r="A93" s="14" t="s">
        <v>377</v>
      </c>
      <c r="B93" s="14">
        <v>92</v>
      </c>
      <c r="C93" s="14" t="s">
        <v>378</v>
      </c>
      <c r="D93" s="14" t="s">
        <v>379</v>
      </c>
      <c r="E93" s="14" t="s">
        <v>1018</v>
      </c>
      <c r="F93" s="14">
        <v>28.94</v>
      </c>
      <c r="G93" s="14" t="s">
        <v>137</v>
      </c>
      <c r="H93" s="14"/>
      <c r="I93" s="14"/>
    </row>
    <row r="94" spans="1:9" ht="15.75" customHeight="1" x14ac:dyDescent="0.2">
      <c r="A94" s="14" t="s">
        <v>387</v>
      </c>
      <c r="B94" s="14">
        <v>93</v>
      </c>
      <c r="C94" s="14" t="s">
        <v>388</v>
      </c>
      <c r="D94" s="14" t="s">
        <v>388</v>
      </c>
      <c r="E94" s="14" t="s">
        <v>388</v>
      </c>
      <c r="F94" s="14">
        <v>29.19</v>
      </c>
      <c r="G94" s="14" t="s">
        <v>137</v>
      </c>
      <c r="H94" s="14"/>
      <c r="I94" s="14"/>
    </row>
    <row r="95" spans="1:9" ht="15.75" customHeight="1" x14ac:dyDescent="0.2">
      <c r="A95" s="14" t="s">
        <v>350</v>
      </c>
      <c r="B95" s="14">
        <v>94</v>
      </c>
      <c r="C95" s="14" t="s">
        <v>351</v>
      </c>
      <c r="D95" s="14" t="s">
        <v>352</v>
      </c>
      <c r="E95" s="14" t="s">
        <v>353</v>
      </c>
      <c r="F95" s="14">
        <v>29.34</v>
      </c>
      <c r="G95" s="14" t="s">
        <v>18</v>
      </c>
      <c r="H95" s="14"/>
      <c r="I95" s="14"/>
    </row>
    <row r="96" spans="1:9" ht="15.75" customHeight="1" x14ac:dyDescent="0.2">
      <c r="A96" s="14" t="s">
        <v>517</v>
      </c>
      <c r="B96" s="14">
        <v>95</v>
      </c>
      <c r="C96" s="14" t="s">
        <v>519</v>
      </c>
      <c r="D96" s="14" t="s">
        <v>519</v>
      </c>
      <c r="E96" s="14" t="s">
        <v>519</v>
      </c>
      <c r="F96" s="14">
        <v>29.39</v>
      </c>
      <c r="G96" s="14" t="s">
        <v>61</v>
      </c>
      <c r="H96" s="14"/>
      <c r="I96" s="14"/>
    </row>
    <row r="97" spans="1:9" ht="15.75" customHeight="1" x14ac:dyDescent="0.2">
      <c r="A97" s="14" t="s">
        <v>373</v>
      </c>
      <c r="B97" s="14">
        <v>96</v>
      </c>
      <c r="C97" s="14" t="s">
        <v>374</v>
      </c>
      <c r="D97" s="14" t="s">
        <v>375</v>
      </c>
      <c r="E97" s="14" t="s">
        <v>376</v>
      </c>
      <c r="F97" s="14">
        <v>29.77</v>
      </c>
      <c r="G97" s="14" t="s">
        <v>137</v>
      </c>
      <c r="H97" s="14"/>
      <c r="I97" s="14"/>
    </row>
    <row r="98" spans="1:9" ht="15.75" customHeight="1" x14ac:dyDescent="0.2">
      <c r="A98" s="14" t="s">
        <v>404</v>
      </c>
      <c r="B98" s="14">
        <v>97</v>
      </c>
      <c r="C98" s="14" t="s">
        <v>405</v>
      </c>
      <c r="D98" s="14" t="s">
        <v>405</v>
      </c>
      <c r="E98" s="14" t="s">
        <v>405</v>
      </c>
      <c r="F98" s="14">
        <v>29.89</v>
      </c>
      <c r="G98" s="14" t="s">
        <v>137</v>
      </c>
      <c r="H98" s="14"/>
      <c r="I98" s="14"/>
    </row>
    <row r="99" spans="1:9" ht="15.75" customHeight="1" x14ac:dyDescent="0.2">
      <c r="A99" s="14" t="s">
        <v>330</v>
      </c>
      <c r="B99" s="14">
        <v>98</v>
      </c>
      <c r="C99" s="14" t="s">
        <v>331</v>
      </c>
      <c r="D99" s="14" t="s">
        <v>332</v>
      </c>
      <c r="E99" s="14" t="s">
        <v>332</v>
      </c>
      <c r="F99" s="14">
        <v>29.93</v>
      </c>
      <c r="G99" s="14" t="s">
        <v>55</v>
      </c>
      <c r="H99" s="14"/>
      <c r="I99" s="14"/>
    </row>
    <row r="100" spans="1:9" ht="15.75" customHeight="1" x14ac:dyDescent="0.2">
      <c r="A100" s="14" t="s">
        <v>512</v>
      </c>
      <c r="B100" s="14">
        <v>99</v>
      </c>
      <c r="C100" s="14" t="s">
        <v>513</v>
      </c>
      <c r="D100" s="14" t="s">
        <v>513</v>
      </c>
      <c r="E100" s="14" t="s">
        <v>515</v>
      </c>
      <c r="F100" s="14">
        <v>30.03</v>
      </c>
      <c r="G100" s="14" t="s">
        <v>137</v>
      </c>
      <c r="H100" s="14"/>
      <c r="I100" s="14"/>
    </row>
    <row r="101" spans="1:9" ht="15.75" customHeight="1" x14ac:dyDescent="0.2">
      <c r="A101" s="14" t="s">
        <v>290</v>
      </c>
      <c r="B101" s="14">
        <v>100</v>
      </c>
      <c r="C101" s="14" t="s">
        <v>291</v>
      </c>
      <c r="D101" s="14" t="s">
        <v>292</v>
      </c>
      <c r="E101" s="14" t="s">
        <v>292</v>
      </c>
      <c r="F101" s="14">
        <v>30.09</v>
      </c>
      <c r="G101" s="14" t="s">
        <v>293</v>
      </c>
      <c r="H101" s="14"/>
      <c r="I101" s="14"/>
    </row>
    <row r="102" spans="1:9" ht="15.75" customHeight="1" x14ac:dyDescent="0.2">
      <c r="A102" s="14" t="s">
        <v>446</v>
      </c>
      <c r="B102" s="14">
        <v>101</v>
      </c>
      <c r="C102" s="14" t="s">
        <v>447</v>
      </c>
      <c r="D102" s="14" t="s">
        <v>448</v>
      </c>
      <c r="E102" s="14" t="s">
        <v>449</v>
      </c>
      <c r="F102" s="14">
        <v>30.15</v>
      </c>
      <c r="G102" s="14" t="s">
        <v>398</v>
      </c>
      <c r="H102" s="14"/>
      <c r="I102" s="14"/>
    </row>
    <row r="103" spans="1:9" ht="15.75" customHeight="1" x14ac:dyDescent="0.2">
      <c r="A103" s="14" t="s">
        <v>344</v>
      </c>
      <c r="B103" s="14">
        <v>102</v>
      </c>
      <c r="C103" s="14" t="s">
        <v>345</v>
      </c>
      <c r="D103" s="14" t="s">
        <v>346</v>
      </c>
      <c r="E103" s="14" t="s">
        <v>346</v>
      </c>
      <c r="F103" s="14">
        <v>30.88</v>
      </c>
      <c r="G103" s="14" t="s">
        <v>18</v>
      </c>
      <c r="H103" s="14"/>
      <c r="I103" s="14"/>
    </row>
    <row r="104" spans="1:9" ht="15.75" customHeight="1" x14ac:dyDescent="0.2">
      <c r="A104" s="14" t="s">
        <v>534</v>
      </c>
      <c r="B104" s="14">
        <v>103</v>
      </c>
      <c r="C104" s="14" t="s">
        <v>535</v>
      </c>
      <c r="D104" s="14" t="s">
        <v>535</v>
      </c>
      <c r="E104" s="14" t="s">
        <v>536</v>
      </c>
      <c r="F104" s="14">
        <v>31.1</v>
      </c>
      <c r="G104" s="14" t="s">
        <v>55</v>
      </c>
      <c r="H104" s="14"/>
      <c r="I104" s="14"/>
    </row>
    <row r="105" spans="1:9" ht="15.75" customHeight="1" x14ac:dyDescent="0.2">
      <c r="A105" s="14" t="s">
        <v>522</v>
      </c>
      <c r="B105" s="14">
        <v>104</v>
      </c>
      <c r="C105" s="14" t="s">
        <v>523</v>
      </c>
      <c r="D105" s="14" t="s">
        <v>524</v>
      </c>
      <c r="E105" s="14" t="s">
        <v>524</v>
      </c>
      <c r="F105" s="14">
        <v>31.69</v>
      </c>
      <c r="G105" s="14" t="s">
        <v>137</v>
      </c>
      <c r="H105" s="14"/>
      <c r="I105" s="14"/>
    </row>
    <row r="106" spans="1:9" ht="15.75" customHeight="1" x14ac:dyDescent="0.2">
      <c r="A106" s="14" t="s">
        <v>399</v>
      </c>
      <c r="B106" s="14">
        <v>105</v>
      </c>
      <c r="C106" s="14" t="s">
        <v>993</v>
      </c>
      <c r="D106" s="14" t="s">
        <v>401</v>
      </c>
      <c r="E106" s="14" t="s">
        <v>401</v>
      </c>
      <c r="F106" s="14">
        <v>31.87</v>
      </c>
      <c r="G106" s="14" t="s">
        <v>61</v>
      </c>
      <c r="H106" s="14"/>
      <c r="I106" s="14"/>
    </row>
    <row r="107" spans="1:9" ht="15.75" customHeight="1" x14ac:dyDescent="0.2">
      <c r="A107" s="14" t="s">
        <v>438</v>
      </c>
      <c r="B107" s="14">
        <v>106</v>
      </c>
      <c r="C107" s="14" t="s">
        <v>439</v>
      </c>
      <c r="D107" s="14" t="s">
        <v>440</v>
      </c>
      <c r="E107" s="14" t="s">
        <v>1019</v>
      </c>
      <c r="F107" s="14">
        <v>32.200000000000003</v>
      </c>
      <c r="G107" s="14" t="s">
        <v>293</v>
      </c>
      <c r="H107" s="14"/>
      <c r="I107" s="14"/>
    </row>
    <row r="108" spans="1:9" ht="15.75" customHeight="1" x14ac:dyDescent="0.2">
      <c r="A108" s="14" t="s">
        <v>274</v>
      </c>
      <c r="B108" s="14">
        <v>107</v>
      </c>
      <c r="C108" s="14" t="s">
        <v>275</v>
      </c>
      <c r="D108" s="14" t="s">
        <v>276</v>
      </c>
      <c r="E108" s="14" t="s">
        <v>277</v>
      </c>
      <c r="F108" s="14">
        <v>32.69</v>
      </c>
      <c r="G108" s="14" t="s">
        <v>55</v>
      </c>
      <c r="H108" s="14"/>
      <c r="I108" s="14"/>
    </row>
    <row r="109" spans="1:9" ht="15.75" customHeight="1" x14ac:dyDescent="0.2">
      <c r="A109" s="14" t="s">
        <v>457</v>
      </c>
      <c r="B109" s="14">
        <v>108</v>
      </c>
      <c r="C109" s="14" t="s">
        <v>458</v>
      </c>
      <c r="D109" s="14" t="s">
        <v>459</v>
      </c>
      <c r="E109" s="14" t="s">
        <v>460</v>
      </c>
      <c r="F109" s="14">
        <v>32.75</v>
      </c>
      <c r="G109" s="14" t="s">
        <v>61</v>
      </c>
      <c r="H109" s="14"/>
      <c r="I109" s="14"/>
    </row>
    <row r="110" spans="1:9" ht="15.75" customHeight="1" x14ac:dyDescent="0.2">
      <c r="A110" s="14" t="s">
        <v>492</v>
      </c>
      <c r="B110" s="14">
        <v>109</v>
      </c>
      <c r="C110" s="14" t="s">
        <v>493</v>
      </c>
      <c r="D110" s="14" t="s">
        <v>494</v>
      </c>
      <c r="E110" s="14" t="s">
        <v>494</v>
      </c>
      <c r="F110" s="14">
        <v>32.799999999999997</v>
      </c>
      <c r="G110" s="14" t="s">
        <v>61</v>
      </c>
      <c r="H110" s="14"/>
      <c r="I110" s="14"/>
    </row>
    <row r="111" spans="1:9" ht="15.75" customHeight="1" x14ac:dyDescent="0.2">
      <c r="A111" s="14" t="s">
        <v>550</v>
      </c>
      <c r="B111" s="14">
        <v>110</v>
      </c>
      <c r="C111" s="14" t="s">
        <v>551</v>
      </c>
      <c r="D111" s="14" t="s">
        <v>551</v>
      </c>
      <c r="E111" s="14" t="s">
        <v>552</v>
      </c>
      <c r="F111" s="14">
        <v>32.86</v>
      </c>
      <c r="G111" s="14" t="s">
        <v>398</v>
      </c>
      <c r="H111" s="14"/>
      <c r="I111" s="14"/>
    </row>
    <row r="112" spans="1:9" ht="15.75" customHeight="1" x14ac:dyDescent="0.2">
      <c r="A112" s="14" t="s">
        <v>410</v>
      </c>
      <c r="B112" s="14">
        <v>111</v>
      </c>
      <c r="C112" s="14" t="s">
        <v>411</v>
      </c>
      <c r="D112" s="14" t="s">
        <v>411</v>
      </c>
      <c r="E112" s="14" t="s">
        <v>1020</v>
      </c>
      <c r="F112" s="14">
        <v>32.950000000000003</v>
      </c>
      <c r="G112" s="14" t="s">
        <v>61</v>
      </c>
      <c r="H112" s="14"/>
      <c r="I112" s="14"/>
    </row>
    <row r="113" spans="1:9" ht="15.75" customHeight="1" x14ac:dyDescent="0.2">
      <c r="A113" s="14" t="s">
        <v>393</v>
      </c>
      <c r="B113" s="14">
        <v>112</v>
      </c>
      <c r="C113" s="14" t="s">
        <v>394</v>
      </c>
      <c r="D113" s="14" t="s">
        <v>395</v>
      </c>
      <c r="E113" s="14" t="s">
        <v>395</v>
      </c>
      <c r="F113" s="14">
        <v>32.97</v>
      </c>
      <c r="G113" s="14" t="s">
        <v>398</v>
      </c>
      <c r="H113" s="14"/>
      <c r="I113" s="14"/>
    </row>
    <row r="114" spans="1:9" ht="15.75" customHeight="1" x14ac:dyDescent="0.2">
      <c r="A114" s="14" t="s">
        <v>463</v>
      </c>
      <c r="B114" s="14">
        <v>113</v>
      </c>
      <c r="C114" s="14" t="s">
        <v>464</v>
      </c>
      <c r="D114" s="14" t="s">
        <v>465</v>
      </c>
      <c r="E114" s="14" t="s">
        <v>465</v>
      </c>
      <c r="F114" s="14">
        <v>32.97</v>
      </c>
      <c r="G114" s="14" t="s">
        <v>18</v>
      </c>
      <c r="H114" s="14"/>
      <c r="I114" s="14"/>
    </row>
    <row r="115" spans="1:9" ht="15.75" customHeight="1" x14ac:dyDescent="0.2">
      <c r="A115" s="14" t="s">
        <v>559</v>
      </c>
      <c r="B115" s="14">
        <v>114</v>
      </c>
      <c r="C115" s="14" t="s">
        <v>560</v>
      </c>
      <c r="D115" s="14" t="s">
        <v>561</v>
      </c>
      <c r="E115" s="14" t="s">
        <v>1021</v>
      </c>
      <c r="F115" s="14">
        <v>33.49</v>
      </c>
      <c r="G115" s="14" t="s">
        <v>398</v>
      </c>
      <c r="H115" s="14"/>
      <c r="I115" s="14"/>
    </row>
    <row r="116" spans="1:9" ht="15.75" customHeight="1" x14ac:dyDescent="0.2">
      <c r="A116" s="14" t="s">
        <v>532</v>
      </c>
      <c r="B116" s="14">
        <v>115</v>
      </c>
      <c r="C116" s="14" t="s">
        <v>533</v>
      </c>
      <c r="D116" s="14" t="s">
        <v>533</v>
      </c>
      <c r="E116" s="14" t="s">
        <v>533</v>
      </c>
      <c r="F116" s="14">
        <v>34.11</v>
      </c>
      <c r="G116" s="14" t="s">
        <v>137</v>
      </c>
      <c r="H116" s="14"/>
      <c r="I116" s="14"/>
    </row>
    <row r="117" spans="1:9" ht="15.75" customHeight="1" x14ac:dyDescent="0.2">
      <c r="A117" s="14" t="s">
        <v>486</v>
      </c>
      <c r="B117" s="14">
        <v>116</v>
      </c>
      <c r="C117" s="14" t="s">
        <v>487</v>
      </c>
      <c r="D117" s="14" t="s">
        <v>488</v>
      </c>
      <c r="E117" s="14" t="s">
        <v>1022</v>
      </c>
      <c r="F117" s="14">
        <v>34.270000000000003</v>
      </c>
      <c r="G117" s="14" t="s">
        <v>18</v>
      </c>
      <c r="H117" s="14"/>
      <c r="I117" s="14"/>
    </row>
    <row r="118" spans="1:9" ht="15.75" customHeight="1" x14ac:dyDescent="0.2">
      <c r="A118" s="14" t="s">
        <v>630</v>
      </c>
      <c r="B118" s="14">
        <v>117</v>
      </c>
      <c r="C118" s="14" t="s">
        <v>631</v>
      </c>
      <c r="D118" s="14" t="s">
        <v>631</v>
      </c>
      <c r="E118" s="14" t="s">
        <v>631</v>
      </c>
      <c r="F118" s="14">
        <v>34.44</v>
      </c>
      <c r="G118" s="14" t="s">
        <v>61</v>
      </c>
      <c r="H118" s="14"/>
      <c r="I118" s="14"/>
    </row>
    <row r="119" spans="1:9" ht="15.75" customHeight="1" x14ac:dyDescent="0.2">
      <c r="A119" s="14" t="s">
        <v>476</v>
      </c>
      <c r="B119" s="14">
        <v>118</v>
      </c>
      <c r="C119" s="14" t="s">
        <v>477</v>
      </c>
      <c r="D119" s="14" t="s">
        <v>478</v>
      </c>
      <c r="E119" s="14" t="s">
        <v>478</v>
      </c>
      <c r="F119" s="14">
        <v>34.61</v>
      </c>
      <c r="G119" s="14" t="s">
        <v>55</v>
      </c>
      <c r="H119" s="14"/>
      <c r="I119" s="14"/>
    </row>
    <row r="120" spans="1:9" ht="15.75" customHeight="1" x14ac:dyDescent="0.2">
      <c r="A120" s="14" t="s">
        <v>415</v>
      </c>
      <c r="B120" s="14">
        <v>119</v>
      </c>
      <c r="C120" s="14" t="s">
        <v>1023</v>
      </c>
      <c r="D120" s="14" t="s">
        <v>417</v>
      </c>
      <c r="E120" s="14" t="s">
        <v>417</v>
      </c>
      <c r="F120" s="14">
        <v>34.69</v>
      </c>
      <c r="G120" s="14" t="s">
        <v>61</v>
      </c>
      <c r="H120" s="14"/>
      <c r="I120" s="14"/>
    </row>
    <row r="121" spans="1:9" ht="15.75" customHeight="1" x14ac:dyDescent="0.2">
      <c r="A121" s="14" t="s">
        <v>563</v>
      </c>
      <c r="B121" s="14">
        <v>120</v>
      </c>
      <c r="C121" s="14" t="s">
        <v>566</v>
      </c>
      <c r="D121" s="14" t="s">
        <v>567</v>
      </c>
      <c r="E121" s="14" t="s">
        <v>1024</v>
      </c>
      <c r="F121" s="14">
        <v>34.78</v>
      </c>
      <c r="G121" s="14" t="s">
        <v>137</v>
      </c>
      <c r="H121" s="14"/>
      <c r="I121" s="14"/>
    </row>
    <row r="122" spans="1:9" ht="15.75" customHeight="1" x14ac:dyDescent="0.2">
      <c r="A122" s="14" t="s">
        <v>544</v>
      </c>
      <c r="B122" s="14">
        <v>121</v>
      </c>
      <c r="C122" s="14" t="s">
        <v>545</v>
      </c>
      <c r="D122" s="14" t="s">
        <v>546</v>
      </c>
      <c r="E122" s="14" t="s">
        <v>546</v>
      </c>
      <c r="F122" s="14">
        <v>34.869999999999997</v>
      </c>
      <c r="G122" s="14" t="s">
        <v>137</v>
      </c>
      <c r="H122" s="14"/>
      <c r="I122" s="14"/>
    </row>
    <row r="123" spans="1:9" ht="15.75" customHeight="1" x14ac:dyDescent="0.2">
      <c r="A123" s="14" t="s">
        <v>673</v>
      </c>
      <c r="B123" s="14">
        <v>122</v>
      </c>
      <c r="C123" s="14" t="s">
        <v>675</v>
      </c>
      <c r="D123" s="14" t="s">
        <v>677</v>
      </c>
      <c r="E123" s="14" t="s">
        <v>678</v>
      </c>
      <c r="F123" s="14">
        <v>35.450000000000003</v>
      </c>
      <c r="G123" s="14" t="s">
        <v>55</v>
      </c>
      <c r="H123" s="14"/>
      <c r="I123" s="14"/>
    </row>
    <row r="124" spans="1:9" ht="15.75" customHeight="1" x14ac:dyDescent="0.2">
      <c r="A124" s="14" t="s">
        <v>654</v>
      </c>
      <c r="B124" s="14">
        <v>123</v>
      </c>
      <c r="C124" s="14" t="s">
        <v>655</v>
      </c>
      <c r="D124" s="14" t="s">
        <v>656</v>
      </c>
      <c r="E124" s="14" t="s">
        <v>1025</v>
      </c>
      <c r="F124" s="14">
        <v>35.71</v>
      </c>
      <c r="G124" s="14" t="s">
        <v>293</v>
      </c>
      <c r="H124" s="14"/>
      <c r="I124" s="14"/>
    </row>
    <row r="125" spans="1:9" ht="15.75" customHeight="1" x14ac:dyDescent="0.2">
      <c r="A125" s="14" t="s">
        <v>632</v>
      </c>
      <c r="B125" s="14">
        <v>124</v>
      </c>
      <c r="C125" s="14" t="s">
        <v>633</v>
      </c>
      <c r="D125" s="14" t="s">
        <v>635</v>
      </c>
      <c r="E125" s="14" t="s">
        <v>1026</v>
      </c>
      <c r="F125" s="14">
        <v>36.200000000000003</v>
      </c>
      <c r="G125" s="14" t="s">
        <v>137</v>
      </c>
      <c r="H125" s="14"/>
      <c r="I125" s="14"/>
    </row>
    <row r="126" spans="1:9" ht="15.75" customHeight="1" x14ac:dyDescent="0.2">
      <c r="A126" s="14" t="s">
        <v>596</v>
      </c>
      <c r="B126" s="14">
        <v>125</v>
      </c>
      <c r="C126" s="14" t="s">
        <v>597</v>
      </c>
      <c r="D126" s="14" t="s">
        <v>598</v>
      </c>
      <c r="E126" s="14" t="s">
        <v>599</v>
      </c>
      <c r="F126" s="14">
        <v>36.54</v>
      </c>
      <c r="G126" s="14" t="s">
        <v>398</v>
      </c>
      <c r="H126" s="14"/>
      <c r="I126" s="14"/>
    </row>
    <row r="127" spans="1:9" ht="15.75" customHeight="1" x14ac:dyDescent="0.2">
      <c r="A127" s="14" t="s">
        <v>452</v>
      </c>
      <c r="B127" s="14">
        <v>126</v>
      </c>
      <c r="C127" s="14" t="s">
        <v>453</v>
      </c>
      <c r="D127" s="14" t="s">
        <v>453</v>
      </c>
      <c r="E127" s="14" t="s">
        <v>454</v>
      </c>
      <c r="F127" s="14">
        <v>36.79</v>
      </c>
      <c r="G127" s="14" t="s">
        <v>293</v>
      </c>
      <c r="H127" s="14"/>
      <c r="I127" s="14"/>
    </row>
    <row r="128" spans="1:9" ht="15.75" customHeight="1" x14ac:dyDescent="0.2">
      <c r="A128" s="14" t="s">
        <v>622</v>
      </c>
      <c r="B128" s="14">
        <v>127</v>
      </c>
      <c r="C128" s="14" t="s">
        <v>623</v>
      </c>
      <c r="D128" s="14" t="s">
        <v>623</v>
      </c>
      <c r="E128" s="14" t="s">
        <v>623</v>
      </c>
      <c r="F128" s="14">
        <v>36.92</v>
      </c>
      <c r="G128" s="14" t="s">
        <v>61</v>
      </c>
      <c r="H128" s="14"/>
      <c r="I128" s="14"/>
    </row>
    <row r="129" spans="1:9" ht="15.75" customHeight="1" x14ac:dyDescent="0.2">
      <c r="A129" s="14" t="s">
        <v>527</v>
      </c>
      <c r="B129" s="14">
        <v>128</v>
      </c>
      <c r="C129" s="14" t="s">
        <v>528</v>
      </c>
      <c r="D129" s="14" t="s">
        <v>528</v>
      </c>
      <c r="E129" s="14" t="s">
        <v>1027</v>
      </c>
      <c r="F129" s="14">
        <v>37.36</v>
      </c>
      <c r="G129" s="14" t="s">
        <v>55</v>
      </c>
      <c r="H129" s="14"/>
      <c r="I129" s="14"/>
    </row>
    <row r="130" spans="1:9" ht="15.75" customHeight="1" x14ac:dyDescent="0.2">
      <c r="A130" s="14" t="s">
        <v>569</v>
      </c>
      <c r="B130" s="14">
        <v>129</v>
      </c>
      <c r="C130" s="14" t="s">
        <v>570</v>
      </c>
      <c r="D130" s="14" t="s">
        <v>571</v>
      </c>
      <c r="E130" s="14" t="s">
        <v>571</v>
      </c>
      <c r="F130" s="14">
        <v>37.479999999999997</v>
      </c>
      <c r="G130" s="14" t="s">
        <v>61</v>
      </c>
      <c r="H130" s="14"/>
      <c r="I130" s="14"/>
    </row>
    <row r="131" spans="1:9" ht="15.75" customHeight="1" x14ac:dyDescent="0.2">
      <c r="A131" s="14" t="s">
        <v>539</v>
      </c>
      <c r="B131" s="14">
        <v>130</v>
      </c>
      <c r="C131" s="14" t="s">
        <v>540</v>
      </c>
      <c r="D131" s="14" t="s">
        <v>540</v>
      </c>
      <c r="E131" s="14" t="s">
        <v>540</v>
      </c>
      <c r="F131" s="14">
        <v>37.799999999999997</v>
      </c>
      <c r="G131" s="14" t="s">
        <v>137</v>
      </c>
      <c r="H131" s="14"/>
      <c r="I131" s="14"/>
    </row>
    <row r="132" spans="1:9" ht="15.75" customHeight="1" x14ac:dyDescent="0.2">
      <c r="A132" s="14" t="s">
        <v>716</v>
      </c>
      <c r="B132" s="14">
        <v>131</v>
      </c>
      <c r="C132" s="14" t="s">
        <v>717</v>
      </c>
      <c r="D132" s="14" t="s">
        <v>718</v>
      </c>
      <c r="E132" s="14" t="s">
        <v>719</v>
      </c>
      <c r="F132" s="14">
        <v>37.86</v>
      </c>
      <c r="G132" s="14" t="s">
        <v>398</v>
      </c>
      <c r="H132" s="14"/>
      <c r="I132" s="14"/>
    </row>
    <row r="133" spans="1:9" ht="15.75" customHeight="1" x14ac:dyDescent="0.2">
      <c r="A133" s="14" t="s">
        <v>704</v>
      </c>
      <c r="B133" s="14">
        <v>132</v>
      </c>
      <c r="C133" s="14" t="s">
        <v>705</v>
      </c>
      <c r="D133" s="14" t="s">
        <v>705</v>
      </c>
      <c r="E133" s="14" t="s">
        <v>705</v>
      </c>
      <c r="F133" s="14">
        <v>38.020000000000003</v>
      </c>
      <c r="G133" s="14" t="s">
        <v>137</v>
      </c>
      <c r="H133" s="14"/>
      <c r="I133" s="14"/>
    </row>
    <row r="134" spans="1:9" ht="15.75" customHeight="1" x14ac:dyDescent="0.2">
      <c r="A134" s="14" t="s">
        <v>553</v>
      </c>
      <c r="B134" s="14">
        <v>133</v>
      </c>
      <c r="C134" s="14" t="s">
        <v>554</v>
      </c>
      <c r="D134" s="14" t="s">
        <v>554</v>
      </c>
      <c r="E134" s="14" t="s">
        <v>555</v>
      </c>
      <c r="F134" s="14">
        <v>38.119999999999997</v>
      </c>
      <c r="G134" s="14" t="s">
        <v>137</v>
      </c>
      <c r="H134" s="14"/>
      <c r="I134" s="14"/>
    </row>
    <row r="135" spans="1:9" ht="15.75" customHeight="1" x14ac:dyDescent="0.2">
      <c r="A135" s="14" t="s">
        <v>576</v>
      </c>
      <c r="B135" s="14">
        <v>134</v>
      </c>
      <c r="C135" s="14" t="s">
        <v>577</v>
      </c>
      <c r="D135" s="14" t="s">
        <v>579</v>
      </c>
      <c r="E135" s="14" t="s">
        <v>581</v>
      </c>
      <c r="F135" s="14">
        <v>38.47</v>
      </c>
      <c r="G135" s="14" t="s">
        <v>398</v>
      </c>
      <c r="H135" s="14"/>
      <c r="I135" s="14"/>
    </row>
    <row r="136" spans="1:9" ht="15.75" customHeight="1" x14ac:dyDescent="0.2">
      <c r="A136" s="14" t="s">
        <v>616</v>
      </c>
      <c r="B136" s="14">
        <v>135</v>
      </c>
      <c r="C136" s="14" t="s">
        <v>617</v>
      </c>
      <c r="D136" s="14" t="s">
        <v>618</v>
      </c>
      <c r="E136" s="14" t="s">
        <v>620</v>
      </c>
      <c r="F136" s="14">
        <v>38.6</v>
      </c>
      <c r="G136" s="14" t="s">
        <v>55</v>
      </c>
      <c r="H136" s="14"/>
      <c r="I136" s="14"/>
    </row>
    <row r="137" spans="1:9" ht="15.75" customHeight="1" x14ac:dyDescent="0.2">
      <c r="A137" s="14" t="s">
        <v>590</v>
      </c>
      <c r="B137" s="14">
        <v>136</v>
      </c>
      <c r="C137" s="14" t="s">
        <v>591</v>
      </c>
      <c r="D137" s="14" t="s">
        <v>592</v>
      </c>
      <c r="E137" s="14" t="s">
        <v>593</v>
      </c>
      <c r="F137" s="14">
        <v>39.04</v>
      </c>
      <c r="G137" s="14" t="s">
        <v>398</v>
      </c>
      <c r="H137" s="14"/>
      <c r="I137" s="14"/>
    </row>
    <row r="138" spans="1:9" ht="15.75" customHeight="1" x14ac:dyDescent="0.2">
      <c r="A138" s="14" t="s">
        <v>660</v>
      </c>
      <c r="B138" s="14">
        <v>137</v>
      </c>
      <c r="C138" s="14" t="s">
        <v>661</v>
      </c>
      <c r="D138" s="14" t="s">
        <v>663</v>
      </c>
      <c r="E138" s="14" t="s">
        <v>665</v>
      </c>
      <c r="F138" s="14">
        <v>39.57</v>
      </c>
      <c r="G138" s="14" t="s">
        <v>137</v>
      </c>
      <c r="H138" s="14"/>
      <c r="I138" s="14"/>
    </row>
    <row r="139" spans="1:9" ht="15.75" customHeight="1" x14ac:dyDescent="0.2">
      <c r="A139" s="14" t="s">
        <v>432</v>
      </c>
      <c r="B139" s="14">
        <v>138</v>
      </c>
      <c r="C139" s="14" t="s">
        <v>433</v>
      </c>
      <c r="D139" s="14" t="s">
        <v>435</v>
      </c>
      <c r="E139" s="14" t="s">
        <v>1028</v>
      </c>
      <c r="F139" s="14">
        <v>39.93</v>
      </c>
      <c r="G139" s="14" t="s">
        <v>398</v>
      </c>
      <c r="H139" s="14"/>
      <c r="I139" s="14"/>
    </row>
    <row r="140" spans="1:9" ht="15.75" customHeight="1" x14ac:dyDescent="0.2">
      <c r="A140" s="14" t="s">
        <v>547</v>
      </c>
      <c r="B140" s="14">
        <v>139</v>
      </c>
      <c r="C140" s="14" t="s">
        <v>548</v>
      </c>
      <c r="D140" s="14" t="s">
        <v>549</v>
      </c>
      <c r="E140" s="14" t="s">
        <v>549</v>
      </c>
      <c r="F140" s="14">
        <v>41.05</v>
      </c>
      <c r="G140" s="14" t="s">
        <v>55</v>
      </c>
      <c r="H140" s="14"/>
      <c r="I140" s="14"/>
    </row>
    <row r="141" spans="1:9" ht="15.75" customHeight="1" x14ac:dyDescent="0.2">
      <c r="A141" s="14" t="s">
        <v>608</v>
      </c>
      <c r="B141" s="14">
        <v>140</v>
      </c>
      <c r="C141" s="14" t="s">
        <v>609</v>
      </c>
      <c r="D141" s="14" t="s">
        <v>610</v>
      </c>
      <c r="E141" s="14" t="s">
        <v>610</v>
      </c>
      <c r="F141" s="14">
        <v>41.22</v>
      </c>
      <c r="G141" s="14" t="s">
        <v>55</v>
      </c>
      <c r="H141" s="14"/>
      <c r="I141" s="14"/>
    </row>
    <row r="142" spans="1:9" ht="15.75" customHeight="1" x14ac:dyDescent="0.2">
      <c r="A142" s="14" t="s">
        <v>556</v>
      </c>
      <c r="B142" s="14">
        <v>141</v>
      </c>
      <c r="C142" s="14" t="s">
        <v>557</v>
      </c>
      <c r="D142" s="14" t="s">
        <v>557</v>
      </c>
      <c r="E142" s="14" t="s">
        <v>1029</v>
      </c>
      <c r="F142" s="14">
        <v>41.51</v>
      </c>
      <c r="G142" s="14" t="s">
        <v>398</v>
      </c>
      <c r="H142" s="14"/>
      <c r="I142" s="14"/>
    </row>
    <row r="143" spans="1:9" ht="15.75" customHeight="1" x14ac:dyDescent="0.2">
      <c r="A143" s="14" t="s">
        <v>679</v>
      </c>
      <c r="B143" s="14">
        <v>142</v>
      </c>
      <c r="C143" s="14" t="s">
        <v>680</v>
      </c>
      <c r="D143" s="14" t="s">
        <v>681</v>
      </c>
      <c r="E143" s="14" t="s">
        <v>680</v>
      </c>
      <c r="F143" s="14">
        <v>41.66</v>
      </c>
      <c r="G143" s="14" t="s">
        <v>137</v>
      </c>
      <c r="H143" s="14"/>
      <c r="I143" s="14"/>
    </row>
    <row r="144" spans="1:9" ht="15.75" customHeight="1" x14ac:dyDescent="0.2">
      <c r="A144" s="14" t="s">
        <v>624</v>
      </c>
      <c r="B144" s="14">
        <v>143</v>
      </c>
      <c r="C144" s="14" t="s">
        <v>625</v>
      </c>
      <c r="D144" s="14" t="s">
        <v>626</v>
      </c>
      <c r="E144" s="14" t="s">
        <v>627</v>
      </c>
      <c r="F144" s="14">
        <v>41.81</v>
      </c>
      <c r="G144" s="14" t="s">
        <v>55</v>
      </c>
      <c r="H144" s="14"/>
      <c r="I144" s="14"/>
    </row>
    <row r="145" spans="1:9" ht="15.75" customHeight="1" x14ac:dyDescent="0.2">
      <c r="A145" s="14" t="s">
        <v>642</v>
      </c>
      <c r="B145" s="14">
        <v>144</v>
      </c>
      <c r="C145" s="14" t="s">
        <v>643</v>
      </c>
      <c r="D145" s="14" t="s">
        <v>643</v>
      </c>
      <c r="E145" s="14" t="s">
        <v>644</v>
      </c>
      <c r="F145" s="14">
        <v>42.01</v>
      </c>
      <c r="G145" s="14" t="s">
        <v>55</v>
      </c>
      <c r="H145" s="14"/>
      <c r="I145" s="14"/>
    </row>
    <row r="146" spans="1:9" ht="15.75" customHeight="1" x14ac:dyDescent="0.2">
      <c r="A146" s="14" t="s">
        <v>638</v>
      </c>
      <c r="B146" s="14">
        <v>145</v>
      </c>
      <c r="C146" s="14" t="s">
        <v>639</v>
      </c>
      <c r="D146" s="14" t="s">
        <v>640</v>
      </c>
      <c r="E146" s="14" t="s">
        <v>641</v>
      </c>
      <c r="F146" s="14">
        <v>42.73</v>
      </c>
      <c r="G146" s="14" t="s">
        <v>55</v>
      </c>
      <c r="H146" s="14"/>
      <c r="I146" s="14"/>
    </row>
    <row r="147" spans="1:9" ht="15.75" customHeight="1" x14ac:dyDescent="0.2">
      <c r="A147" s="14" t="s">
        <v>587</v>
      </c>
      <c r="B147" s="14">
        <v>146</v>
      </c>
      <c r="C147" s="14" t="s">
        <v>588</v>
      </c>
      <c r="D147" s="14" t="s">
        <v>588</v>
      </c>
      <c r="E147" s="14" t="s">
        <v>589</v>
      </c>
      <c r="F147" s="14">
        <v>43.09</v>
      </c>
      <c r="G147" s="14" t="s">
        <v>398</v>
      </c>
      <c r="H147" s="14"/>
      <c r="I147" s="14"/>
    </row>
    <row r="148" spans="1:9" ht="15.75" customHeight="1" x14ac:dyDescent="0.2">
      <c r="A148" s="14" t="s">
        <v>582</v>
      </c>
      <c r="B148" s="14">
        <v>147</v>
      </c>
      <c r="C148" s="14" t="s">
        <v>583</v>
      </c>
      <c r="D148" s="14" t="s">
        <v>583</v>
      </c>
      <c r="E148" s="14" t="s">
        <v>584</v>
      </c>
      <c r="F148" s="14">
        <v>43.11</v>
      </c>
      <c r="G148" s="14" t="s">
        <v>55</v>
      </c>
      <c r="H148" s="14"/>
      <c r="I148" s="14"/>
    </row>
    <row r="149" spans="1:9" ht="15.75" customHeight="1" x14ac:dyDescent="0.2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4">
        <v>43.42</v>
      </c>
      <c r="G149" s="14" t="s">
        <v>293</v>
      </c>
      <c r="H149" s="14"/>
      <c r="I149" s="14"/>
    </row>
    <row r="150" spans="1:9" ht="15.75" customHeight="1" x14ac:dyDescent="0.2">
      <c r="A150" s="14" t="s">
        <v>666</v>
      </c>
      <c r="B150" s="14">
        <v>149</v>
      </c>
      <c r="C150" s="14" t="s">
        <v>922</v>
      </c>
      <c r="D150" s="14" t="s">
        <v>668</v>
      </c>
      <c r="E150" s="14" t="s">
        <v>669</v>
      </c>
      <c r="F150" s="14">
        <v>43.43</v>
      </c>
      <c r="G150" s="14" t="s">
        <v>55</v>
      </c>
      <c r="H150" s="14"/>
      <c r="I150" s="14"/>
    </row>
    <row r="151" spans="1:9" ht="15.75" customHeight="1" x14ac:dyDescent="0.2">
      <c r="A151" s="14" t="s">
        <v>706</v>
      </c>
      <c r="B151" s="14">
        <v>150</v>
      </c>
      <c r="C151" s="14" t="s">
        <v>707</v>
      </c>
      <c r="D151" s="14" t="s">
        <v>708</v>
      </c>
      <c r="E151" s="14" t="s">
        <v>707</v>
      </c>
      <c r="F151" s="14">
        <v>44.67</v>
      </c>
      <c r="G151" s="14" t="s">
        <v>398</v>
      </c>
      <c r="H151" s="14"/>
      <c r="I151" s="14"/>
    </row>
    <row r="152" spans="1:9" ht="15.75" customHeight="1" x14ac:dyDescent="0.2">
      <c r="A152" s="14" t="s">
        <v>602</v>
      </c>
      <c r="B152" s="14">
        <v>151</v>
      </c>
      <c r="C152" s="14" t="s">
        <v>603</v>
      </c>
      <c r="D152" s="14" t="s">
        <v>604</v>
      </c>
      <c r="E152" s="14" t="s">
        <v>605</v>
      </c>
      <c r="F152" s="14">
        <v>44.71</v>
      </c>
      <c r="G152" s="14" t="s">
        <v>55</v>
      </c>
      <c r="H152" s="14"/>
      <c r="I152" s="14"/>
    </row>
    <row r="153" spans="1:9" ht="15.75" customHeight="1" x14ac:dyDescent="0.2">
      <c r="A153" s="14" t="s">
        <v>541</v>
      </c>
      <c r="B153" s="14">
        <v>152</v>
      </c>
      <c r="C153" s="14" t="s">
        <v>542</v>
      </c>
      <c r="D153" s="14" t="s">
        <v>543</v>
      </c>
      <c r="E153" s="14" t="s">
        <v>543</v>
      </c>
      <c r="F153" s="14">
        <v>45.09</v>
      </c>
      <c r="G153" s="14" t="s">
        <v>137</v>
      </c>
      <c r="H153" s="14"/>
      <c r="I153" s="14"/>
    </row>
    <row r="154" spans="1:9" ht="15.75" customHeight="1" x14ac:dyDescent="0.2">
      <c r="A154" s="14" t="s">
        <v>646</v>
      </c>
      <c r="B154" s="14">
        <v>153</v>
      </c>
      <c r="C154" s="14" t="s">
        <v>647</v>
      </c>
      <c r="D154" s="14" t="s">
        <v>648</v>
      </c>
      <c r="E154" s="14" t="s">
        <v>649</v>
      </c>
      <c r="F154" s="14">
        <v>45.3</v>
      </c>
      <c r="G154" s="14" t="s">
        <v>61</v>
      </c>
      <c r="H154" s="14"/>
      <c r="I154" s="14"/>
    </row>
    <row r="155" spans="1:9" ht="15.75" customHeight="1" x14ac:dyDescent="0.2">
      <c r="A155" s="14" t="s">
        <v>693</v>
      </c>
      <c r="B155" s="14">
        <v>154</v>
      </c>
      <c r="C155" s="14" t="s">
        <v>694</v>
      </c>
      <c r="D155" s="14" t="s">
        <v>695</v>
      </c>
      <c r="E155" s="14" t="s">
        <v>696</v>
      </c>
      <c r="F155" s="14">
        <v>46.56</v>
      </c>
      <c r="G155" s="14" t="s">
        <v>293</v>
      </c>
      <c r="H155" s="14"/>
      <c r="I155" s="14"/>
    </row>
    <row r="156" spans="1:9" ht="15.75" customHeight="1" x14ac:dyDescent="0.2">
      <c r="A156" s="14" t="s">
        <v>670</v>
      </c>
      <c r="B156" s="14">
        <v>155</v>
      </c>
      <c r="C156" s="14" t="s">
        <v>671</v>
      </c>
      <c r="D156" s="14" t="s">
        <v>671</v>
      </c>
      <c r="E156" s="14" t="s">
        <v>672</v>
      </c>
      <c r="F156" s="14">
        <v>46.76</v>
      </c>
      <c r="G156" s="14" t="s">
        <v>137</v>
      </c>
      <c r="H156" s="14"/>
      <c r="I156" s="14"/>
    </row>
    <row r="157" spans="1:9" ht="15.75" customHeight="1" x14ac:dyDescent="0.2">
      <c r="A157" s="14" t="s">
        <v>722</v>
      </c>
      <c r="B157" s="14">
        <v>156</v>
      </c>
      <c r="C157" s="14" t="s">
        <v>723</v>
      </c>
      <c r="D157" s="14" t="s">
        <v>724</v>
      </c>
      <c r="E157" s="14" t="s">
        <v>1030</v>
      </c>
      <c r="F157" s="14">
        <v>47.73</v>
      </c>
      <c r="G157" s="14" t="s">
        <v>293</v>
      </c>
      <c r="H157" s="14"/>
      <c r="I157" s="14"/>
    </row>
    <row r="158" spans="1:9" ht="15.75" customHeight="1" x14ac:dyDescent="0.2">
      <c r="A158" s="14" t="s">
        <v>684</v>
      </c>
      <c r="B158" s="14">
        <v>157</v>
      </c>
      <c r="C158" s="14" t="s">
        <v>685</v>
      </c>
      <c r="D158" s="14" t="s">
        <v>686</v>
      </c>
      <c r="E158" s="14" t="s">
        <v>687</v>
      </c>
      <c r="F158" s="14">
        <v>48.35</v>
      </c>
      <c r="G158" s="14" t="s">
        <v>293</v>
      </c>
      <c r="H158" s="14"/>
      <c r="I158" s="14"/>
    </row>
    <row r="159" spans="1:9" ht="15.75" customHeight="1" x14ac:dyDescent="0.2">
      <c r="A159" s="14" t="s">
        <v>710</v>
      </c>
      <c r="B159" s="14">
        <v>158</v>
      </c>
      <c r="C159" s="14" t="s">
        <v>711</v>
      </c>
      <c r="D159" s="14" t="s">
        <v>712</v>
      </c>
      <c r="E159" s="14" t="s">
        <v>713</v>
      </c>
      <c r="F159" s="14">
        <v>48.66</v>
      </c>
      <c r="G159" s="14" t="s">
        <v>398</v>
      </c>
      <c r="H159" s="14"/>
      <c r="I159" s="14"/>
    </row>
    <row r="160" spans="1:9" ht="15.75" customHeight="1" x14ac:dyDescent="0.2">
      <c r="A160" s="14" t="s">
        <v>611</v>
      </c>
      <c r="B160" s="14">
        <v>159</v>
      </c>
      <c r="C160" s="14" t="s">
        <v>612</v>
      </c>
      <c r="D160" s="14" t="s">
        <v>612</v>
      </c>
      <c r="E160" s="14" t="s">
        <v>1031</v>
      </c>
      <c r="F160" s="14">
        <v>51.31</v>
      </c>
      <c r="G160" s="14" t="s">
        <v>55</v>
      </c>
      <c r="H160" s="14"/>
      <c r="I160" s="14"/>
    </row>
    <row r="161" spans="1:9" ht="15.75" customHeight="1" x14ac:dyDescent="0.2">
      <c r="A161" s="14" t="s">
        <v>699</v>
      </c>
      <c r="B161" s="14">
        <v>160</v>
      </c>
      <c r="C161" s="14" t="s">
        <v>700</v>
      </c>
      <c r="D161" s="14" t="s">
        <v>700</v>
      </c>
      <c r="E161" s="14" t="s">
        <v>1032</v>
      </c>
      <c r="F161" s="14">
        <v>55.08</v>
      </c>
      <c r="G161" s="14" t="s">
        <v>293</v>
      </c>
      <c r="H161" s="14"/>
      <c r="I161" s="14"/>
    </row>
    <row r="162" spans="1:9" ht="15.75" customHeight="1" x14ac:dyDescent="0.2">
      <c r="A162" s="14" t="s">
        <v>688</v>
      </c>
      <c r="B162" s="14">
        <v>161</v>
      </c>
      <c r="C162" s="14" t="s">
        <v>689</v>
      </c>
      <c r="D162" s="14" t="s">
        <v>689</v>
      </c>
      <c r="E162" s="14" t="s">
        <v>690</v>
      </c>
      <c r="F162" s="14">
        <v>55.46</v>
      </c>
      <c r="G162" s="14" t="s">
        <v>137</v>
      </c>
      <c r="H162" s="14"/>
      <c r="I162" s="14"/>
    </row>
    <row r="163" spans="1:9" ht="15.75" customHeight="1" x14ac:dyDescent="0.2">
      <c r="A163" s="14" t="s">
        <v>574</v>
      </c>
      <c r="B163" s="14">
        <v>162</v>
      </c>
      <c r="C163" s="14" t="s">
        <v>575</v>
      </c>
      <c r="D163" s="14" t="s">
        <v>575</v>
      </c>
      <c r="E163" s="14" t="s">
        <v>575</v>
      </c>
      <c r="F163" s="14">
        <v>56.59</v>
      </c>
      <c r="G163" s="14" t="s">
        <v>55</v>
      </c>
      <c r="H163" s="14"/>
      <c r="I163" s="14"/>
    </row>
    <row r="164" spans="1:9" ht="15.75" customHeight="1" x14ac:dyDescent="0.2">
      <c r="A164" s="14" t="s">
        <v>754</v>
      </c>
      <c r="B164" s="14">
        <v>163</v>
      </c>
      <c r="C164" s="14" t="s">
        <v>756</v>
      </c>
      <c r="D164" s="14" t="s">
        <v>758</v>
      </c>
      <c r="E164" s="14" t="s">
        <v>759</v>
      </c>
      <c r="F164" s="14">
        <v>56.88</v>
      </c>
      <c r="G164" s="14" t="s">
        <v>398</v>
      </c>
      <c r="H164" s="14"/>
      <c r="I164" s="14"/>
    </row>
    <row r="165" spans="1:9" ht="15.75" customHeight="1" x14ac:dyDescent="0.2">
      <c r="A165" s="14" t="s">
        <v>733</v>
      </c>
      <c r="B165" s="14">
        <v>164</v>
      </c>
      <c r="C165" s="14" t="s">
        <v>735</v>
      </c>
      <c r="D165" s="14" t="s">
        <v>736</v>
      </c>
      <c r="E165" s="14" t="s">
        <v>1033</v>
      </c>
      <c r="F165" s="14">
        <v>60.39</v>
      </c>
      <c r="G165" s="14" t="s">
        <v>293</v>
      </c>
      <c r="H165" s="14"/>
      <c r="I165" s="14"/>
    </row>
    <row r="166" spans="1:9" ht="15.75" customHeight="1" x14ac:dyDescent="0.2">
      <c r="A166" s="14" t="s">
        <v>740</v>
      </c>
      <c r="B166" s="14">
        <v>165</v>
      </c>
      <c r="C166" s="14" t="s">
        <v>741</v>
      </c>
      <c r="D166" s="14" t="s">
        <v>742</v>
      </c>
      <c r="E166" s="14" t="s">
        <v>743</v>
      </c>
      <c r="F166" s="14">
        <v>62.75</v>
      </c>
      <c r="G166" s="14" t="s">
        <v>398</v>
      </c>
      <c r="H166" s="14"/>
      <c r="I166" s="14"/>
    </row>
    <row r="167" spans="1:9" ht="15.75" customHeight="1" x14ac:dyDescent="0.2">
      <c r="A167" s="14" t="s">
        <v>767</v>
      </c>
      <c r="B167" s="14">
        <v>166</v>
      </c>
      <c r="C167" s="14" t="s">
        <v>768</v>
      </c>
      <c r="D167" s="14" t="s">
        <v>769</v>
      </c>
      <c r="E167" s="14" t="s">
        <v>770</v>
      </c>
      <c r="F167" s="14">
        <v>67.2</v>
      </c>
      <c r="G167" s="14" t="s">
        <v>137</v>
      </c>
      <c r="H167" s="14"/>
      <c r="I167" s="14"/>
    </row>
    <row r="168" spans="1:9" ht="15.75" customHeight="1" x14ac:dyDescent="0.2">
      <c r="A168" s="14" t="s">
        <v>775</v>
      </c>
      <c r="B168" s="14">
        <v>167</v>
      </c>
      <c r="C168" s="14" t="s">
        <v>776</v>
      </c>
      <c r="D168" s="14" t="s">
        <v>776</v>
      </c>
      <c r="E168" s="14" t="s">
        <v>777</v>
      </c>
      <c r="F168" s="14">
        <v>67.400000000000006</v>
      </c>
      <c r="G168" s="14" t="s">
        <v>137</v>
      </c>
      <c r="H168" s="14"/>
      <c r="I168" s="14"/>
    </row>
    <row r="169" spans="1:9" ht="15.75" customHeight="1" x14ac:dyDescent="0.2">
      <c r="A169" s="14" t="s">
        <v>762</v>
      </c>
      <c r="B169" s="14">
        <v>168</v>
      </c>
      <c r="C169" s="14" t="s">
        <v>763</v>
      </c>
      <c r="D169" s="14" t="s">
        <v>764</v>
      </c>
      <c r="E169" s="14" t="s">
        <v>763</v>
      </c>
      <c r="F169" s="14">
        <v>67.989999999999995</v>
      </c>
      <c r="G169" s="14" t="s">
        <v>55</v>
      </c>
      <c r="H169" s="14"/>
      <c r="I169" s="14"/>
    </row>
    <row r="170" spans="1:9" ht="15.75" customHeight="1" x14ac:dyDescent="0.2">
      <c r="A170" s="14" t="s">
        <v>744</v>
      </c>
      <c r="B170" s="14">
        <v>169</v>
      </c>
      <c r="C170" s="14" t="s">
        <v>747</v>
      </c>
      <c r="D170" s="14" t="s">
        <v>748</v>
      </c>
      <c r="E170" s="14" t="s">
        <v>748</v>
      </c>
      <c r="F170" s="14">
        <v>69.22</v>
      </c>
      <c r="G170" s="14" t="s">
        <v>398</v>
      </c>
      <c r="H170" s="14"/>
      <c r="I170" s="14"/>
    </row>
    <row r="171" spans="1:9" ht="15.75" customHeight="1" x14ac:dyDescent="0.2">
      <c r="A171" s="14" t="s">
        <v>778</v>
      </c>
      <c r="B171" s="14">
        <v>170</v>
      </c>
      <c r="C171" s="14" t="s">
        <v>779</v>
      </c>
      <c r="D171" s="14" t="s">
        <v>780</v>
      </c>
      <c r="E171" s="14" t="s">
        <v>1034</v>
      </c>
      <c r="F171" s="14">
        <v>70.06</v>
      </c>
      <c r="G171" s="14" t="s">
        <v>137</v>
      </c>
      <c r="H171" s="14"/>
      <c r="I171" s="14"/>
    </row>
    <row r="172" spans="1:9" ht="15.75" customHeight="1" x14ac:dyDescent="0.2">
      <c r="A172" s="14" t="s">
        <v>773</v>
      </c>
      <c r="B172" s="14">
        <v>171</v>
      </c>
      <c r="C172" s="14" t="s">
        <v>774</v>
      </c>
      <c r="D172" s="14" t="s">
        <v>774</v>
      </c>
      <c r="E172" s="14" t="s">
        <v>774</v>
      </c>
      <c r="F172" s="14">
        <v>71.64</v>
      </c>
      <c r="G172" s="14" t="s">
        <v>61</v>
      </c>
      <c r="H172" s="14"/>
      <c r="I172" s="14"/>
    </row>
    <row r="173" spans="1:9" ht="15.75" customHeight="1" x14ac:dyDescent="0.2">
      <c r="A173" s="14" t="s">
        <v>782</v>
      </c>
      <c r="B173" s="14">
        <v>172</v>
      </c>
      <c r="C173" s="14" t="s">
        <v>784</v>
      </c>
      <c r="D173" s="14" t="s">
        <v>786</v>
      </c>
      <c r="E173" s="14" t="s">
        <v>786</v>
      </c>
      <c r="F173" s="14">
        <v>71.78</v>
      </c>
      <c r="G173" s="14" t="s">
        <v>55</v>
      </c>
      <c r="H173" s="14"/>
      <c r="I173" s="14"/>
    </row>
    <row r="174" spans="1:9" ht="15.75" customHeight="1" x14ac:dyDescent="0.2">
      <c r="A174" s="14" t="s">
        <v>787</v>
      </c>
      <c r="B174" s="14">
        <v>173</v>
      </c>
      <c r="C174" s="14" t="s">
        <v>788</v>
      </c>
      <c r="D174" s="14" t="s">
        <v>789</v>
      </c>
      <c r="E174" s="14" t="s">
        <v>789</v>
      </c>
      <c r="F174" s="14">
        <v>73.069999999999993</v>
      </c>
      <c r="G174" s="14" t="s">
        <v>55</v>
      </c>
      <c r="H174" s="14"/>
      <c r="I174" s="14"/>
    </row>
    <row r="175" spans="1:9" ht="15.75" customHeight="1" x14ac:dyDescent="0.2">
      <c r="A175" s="14" t="s">
        <v>728</v>
      </c>
      <c r="B175" s="14">
        <v>174</v>
      </c>
      <c r="C175" s="14" t="s">
        <v>729</v>
      </c>
      <c r="D175" s="14" t="s">
        <v>730</v>
      </c>
      <c r="E175" s="14" t="s">
        <v>1035</v>
      </c>
      <c r="F175" s="14">
        <v>73.400000000000006</v>
      </c>
      <c r="G175" s="14" t="s">
        <v>398</v>
      </c>
      <c r="H175" s="14"/>
      <c r="I175" s="14"/>
    </row>
    <row r="176" spans="1:9" ht="15.75" customHeight="1" x14ac:dyDescent="0.2">
      <c r="A176" s="14" t="s">
        <v>749</v>
      </c>
      <c r="B176" s="14">
        <v>175</v>
      </c>
      <c r="C176" s="14" t="s">
        <v>752</v>
      </c>
      <c r="D176" s="14" t="s">
        <v>753</v>
      </c>
      <c r="E176" s="14" t="s">
        <v>753</v>
      </c>
      <c r="F176" s="14">
        <v>73.59</v>
      </c>
      <c r="G176" s="14" t="s">
        <v>137</v>
      </c>
      <c r="H176" s="14"/>
      <c r="I176" s="14"/>
    </row>
    <row r="177" spans="1:9" ht="15.75" customHeight="1" x14ac:dyDescent="0.2">
      <c r="A177" s="14" t="s">
        <v>790</v>
      </c>
      <c r="B177" s="14">
        <v>176</v>
      </c>
      <c r="C177" s="14" t="s">
        <v>791</v>
      </c>
      <c r="D177" s="14" t="s">
        <v>792</v>
      </c>
      <c r="E177" s="14" t="s">
        <v>793</v>
      </c>
      <c r="F177" s="14">
        <v>78.53</v>
      </c>
      <c r="G177" s="14" t="s">
        <v>398</v>
      </c>
      <c r="H177" s="14"/>
      <c r="I177" s="14"/>
    </row>
    <row r="178" spans="1:9" ht="15.75" customHeight="1" x14ac:dyDescent="0.2">
      <c r="A178" s="14" t="s">
        <v>794</v>
      </c>
      <c r="B178" s="14">
        <v>177</v>
      </c>
      <c r="C178" s="14" t="s">
        <v>795</v>
      </c>
      <c r="D178" s="14" t="s">
        <v>796</v>
      </c>
      <c r="E178" s="14" t="s">
        <v>1036</v>
      </c>
      <c r="F178" s="14">
        <v>79.14</v>
      </c>
      <c r="G178" s="14" t="s">
        <v>293</v>
      </c>
      <c r="H178" s="14"/>
      <c r="I178" s="14"/>
    </row>
    <row r="179" spans="1:9" ht="15.75" customHeight="1" x14ac:dyDescent="0.2">
      <c r="A179" s="14" t="s">
        <v>805</v>
      </c>
      <c r="B179" s="14">
        <v>178</v>
      </c>
      <c r="C179" s="14" t="s">
        <v>806</v>
      </c>
      <c r="D179" s="14" t="s">
        <v>807</v>
      </c>
      <c r="E179" s="14" t="s">
        <v>808</v>
      </c>
      <c r="F179" s="14">
        <v>83.9</v>
      </c>
      <c r="G179" s="14" t="s">
        <v>55</v>
      </c>
      <c r="H179" s="14"/>
      <c r="I179" s="14"/>
    </row>
    <row r="180" spans="1:9" ht="15.75" customHeight="1" x14ac:dyDescent="0.2">
      <c r="A180" s="14" t="s">
        <v>800</v>
      </c>
      <c r="B180" s="14">
        <v>179</v>
      </c>
      <c r="C180" s="14" t="s">
        <v>801</v>
      </c>
      <c r="D180" s="14" t="s">
        <v>802</v>
      </c>
      <c r="E180" s="14" t="s">
        <v>802</v>
      </c>
      <c r="F180" s="14">
        <v>84.83</v>
      </c>
      <c r="G180" s="14" t="s">
        <v>137</v>
      </c>
      <c r="H180" s="14"/>
      <c r="I180" s="14"/>
    </row>
    <row r="181" spans="1:9" ht="15.75" customHeight="1" x14ac:dyDescent="0.2">
      <c r="A181" s="14" t="s">
        <v>243</v>
      </c>
      <c r="B181" s="14" t="s">
        <v>999</v>
      </c>
      <c r="C181" s="14" t="s">
        <v>244</v>
      </c>
      <c r="D181" s="14" t="s">
        <v>245</v>
      </c>
      <c r="E181" s="14" t="s">
        <v>246</v>
      </c>
      <c r="F181" s="14"/>
      <c r="G181" s="14" t="s">
        <v>61</v>
      </c>
      <c r="H181" s="14"/>
      <c r="I181" s="14"/>
    </row>
    <row r="182" spans="1:9" ht="15.75" customHeight="1" x14ac:dyDescent="0.2"/>
    <row r="183" spans="1:9" ht="15.75" customHeight="1" x14ac:dyDescent="0.2"/>
    <row r="184" spans="1:9" ht="15.75" customHeight="1" x14ac:dyDescent="0.2"/>
    <row r="185" spans="1:9" ht="15.75" customHeight="1" x14ac:dyDescent="0.2"/>
    <row r="186" spans="1:9" ht="15.75" customHeight="1" x14ac:dyDescent="0.2"/>
    <row r="187" spans="1:9" ht="15.75" customHeight="1" x14ac:dyDescent="0.2"/>
    <row r="188" spans="1:9" ht="15.75" customHeight="1" x14ac:dyDescent="0.2"/>
    <row r="189" spans="1:9" ht="15.75" customHeight="1" x14ac:dyDescent="0.2"/>
    <row r="190" spans="1:9" ht="15.75" customHeight="1" x14ac:dyDescent="0.2"/>
    <row r="191" spans="1:9" ht="15.75" customHeight="1" x14ac:dyDescent="0.2"/>
    <row r="192" spans="1:9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I181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4D5"/>
  </sheetPr>
  <dimension ref="A1:R1261"/>
  <sheetViews>
    <sheetView topLeftCell="A7" workbookViewId="0"/>
  </sheetViews>
  <sheetFormatPr baseColWidth="10" defaultColWidth="14.33203125" defaultRowHeight="15" customHeight="1" x14ac:dyDescent="0.2"/>
  <cols>
    <col min="1" max="1" width="10.6640625" customWidth="1"/>
    <col min="2" max="2" width="24.1640625" customWidth="1"/>
    <col min="3" max="3" width="11.1640625" customWidth="1"/>
    <col min="4" max="9" width="10.6640625" customWidth="1"/>
    <col min="10" max="10" width="8.1640625" customWidth="1"/>
    <col min="11" max="11" width="12.83203125" customWidth="1"/>
    <col min="12" max="13" width="10.6640625" customWidth="1"/>
    <col min="14" max="14" width="11.6640625" customWidth="1"/>
    <col min="15" max="15" width="11" customWidth="1"/>
    <col min="16" max="28" width="10.6640625" customWidth="1"/>
  </cols>
  <sheetData>
    <row r="1" spans="1:18" x14ac:dyDescent="0.2">
      <c r="A1" s="25" t="s">
        <v>0</v>
      </c>
      <c r="B1" s="25" t="s">
        <v>2</v>
      </c>
      <c r="C1" s="25">
        <v>2013</v>
      </c>
      <c r="D1" s="25">
        <v>2014</v>
      </c>
      <c r="E1" s="25">
        <v>2015</v>
      </c>
      <c r="F1" s="25">
        <v>2016</v>
      </c>
      <c r="G1" s="25">
        <v>2017</v>
      </c>
      <c r="H1" s="25">
        <v>2018</v>
      </c>
      <c r="I1" s="26">
        <v>2019</v>
      </c>
      <c r="J1" s="26">
        <v>2020</v>
      </c>
      <c r="K1" s="25" t="s">
        <v>11</v>
      </c>
      <c r="N1" s="27" t="s">
        <v>11</v>
      </c>
      <c r="O1" s="27" t="s">
        <v>2</v>
      </c>
      <c r="P1" s="27" t="s">
        <v>1005</v>
      </c>
      <c r="Q1" s="27" t="s">
        <v>1006</v>
      </c>
      <c r="R1" s="27" t="s">
        <v>1007</v>
      </c>
    </row>
    <row r="2" spans="1:18" x14ac:dyDescent="0.2">
      <c r="A2" s="14" t="s">
        <v>527</v>
      </c>
      <c r="B2" s="14" t="s">
        <v>528</v>
      </c>
      <c r="C2" s="14">
        <v>37.36</v>
      </c>
      <c r="D2" s="14">
        <v>37.07</v>
      </c>
      <c r="E2" s="14">
        <v>37.44</v>
      </c>
      <c r="F2" s="14">
        <v>37.75</v>
      </c>
      <c r="G2" s="14">
        <v>39.46</v>
      </c>
      <c r="H2" s="15">
        <v>37.281902438914123</v>
      </c>
      <c r="I2" s="28">
        <v>36.549773119999998</v>
      </c>
      <c r="J2" s="29">
        <f>VLOOKUP(A2,'2020'!$A$2:$H$181,8,FALSE)</f>
        <v>37.700000000000003</v>
      </c>
      <c r="K2" s="14" t="s">
        <v>55</v>
      </c>
      <c r="N2" s="27" t="s">
        <v>137</v>
      </c>
      <c r="O2" s="27" t="s">
        <v>177</v>
      </c>
      <c r="P2" s="30">
        <v>2013</v>
      </c>
      <c r="Q2" s="30">
        <v>52</v>
      </c>
      <c r="R2" s="30">
        <v>24.56</v>
      </c>
    </row>
    <row r="3" spans="1:18" x14ac:dyDescent="0.2">
      <c r="A3" s="14" t="s">
        <v>539</v>
      </c>
      <c r="B3" s="14" t="s">
        <v>540</v>
      </c>
      <c r="C3" s="14">
        <v>37.799999999999997</v>
      </c>
      <c r="D3" s="14">
        <v>36.5</v>
      </c>
      <c r="E3" s="14">
        <v>37.840000000000003</v>
      </c>
      <c r="F3" s="14">
        <v>39.89</v>
      </c>
      <c r="G3" s="14">
        <v>40.42</v>
      </c>
      <c r="H3" s="15">
        <v>38.352534245719745</v>
      </c>
      <c r="I3" s="28">
        <v>34.957407959999998</v>
      </c>
      <c r="J3" s="29">
        <f>VLOOKUP(A3,'2020'!$A$2:$H$181,8,FALSE)</f>
        <v>33.92</v>
      </c>
      <c r="K3" s="14" t="s">
        <v>137</v>
      </c>
      <c r="N3" s="27" t="s">
        <v>137</v>
      </c>
      <c r="O3" s="27" t="s">
        <v>177</v>
      </c>
      <c r="P3" s="30">
        <v>2014</v>
      </c>
      <c r="Q3" s="30">
        <v>42</v>
      </c>
      <c r="R3" s="30">
        <v>23.19</v>
      </c>
    </row>
    <row r="4" spans="1:18" x14ac:dyDescent="0.2">
      <c r="A4" s="14" t="s">
        <v>344</v>
      </c>
      <c r="B4" s="14" t="s">
        <v>345</v>
      </c>
      <c r="C4" s="14">
        <v>30.88</v>
      </c>
      <c r="D4" s="14">
        <v>29.92</v>
      </c>
      <c r="E4" s="14">
        <v>28.77</v>
      </c>
      <c r="F4" s="14">
        <v>29.92</v>
      </c>
      <c r="G4" s="14">
        <v>29.92</v>
      </c>
      <c r="H4" s="15">
        <v>29.488362664056268</v>
      </c>
      <c r="I4" s="28">
        <v>29.836473349999999</v>
      </c>
      <c r="J4" s="29">
        <f>VLOOKUP(A4,'2020'!$A$2:$H$181,8,FALSE)</f>
        <v>30.25</v>
      </c>
      <c r="K4" s="14" t="s">
        <v>18</v>
      </c>
      <c r="N4" s="27" t="s">
        <v>137</v>
      </c>
      <c r="O4" s="27" t="s">
        <v>177</v>
      </c>
      <c r="P4" s="30">
        <v>2015</v>
      </c>
      <c r="Q4" s="30">
        <v>39</v>
      </c>
      <c r="R4" s="30">
        <v>22.06</v>
      </c>
    </row>
    <row r="5" spans="1:18" x14ac:dyDescent="0.2">
      <c r="A5" s="14" t="s">
        <v>207</v>
      </c>
      <c r="B5" s="14" t="s">
        <v>208</v>
      </c>
      <c r="C5" s="14">
        <v>6.82</v>
      </c>
      <c r="D5" s="14">
        <v>6.82</v>
      </c>
      <c r="E5" s="14">
        <v>19.87</v>
      </c>
      <c r="F5" s="14">
        <v>19.87</v>
      </c>
      <c r="G5" s="14">
        <v>21.03</v>
      </c>
      <c r="H5" s="15">
        <v>22.211900914925099</v>
      </c>
      <c r="I5" s="28">
        <v>24.62800429</v>
      </c>
      <c r="J5" s="29">
        <f>VLOOKUP(A5,'2020'!$A$2:$H$181,8,FALSE)</f>
        <v>23.23</v>
      </c>
      <c r="K5" s="14" t="s">
        <v>18</v>
      </c>
      <c r="N5" s="27" t="s">
        <v>137</v>
      </c>
      <c r="O5" s="27" t="s">
        <v>177</v>
      </c>
      <c r="P5" s="30">
        <v>2016</v>
      </c>
      <c r="Q5" s="30">
        <v>39</v>
      </c>
      <c r="R5" s="30">
        <v>21.92</v>
      </c>
    </row>
    <row r="6" spans="1:18" x14ac:dyDescent="0.2">
      <c r="A6" s="14" t="s">
        <v>559</v>
      </c>
      <c r="B6" s="14" t="s">
        <v>560</v>
      </c>
      <c r="C6" s="14">
        <v>33.49</v>
      </c>
      <c r="D6" s="14">
        <v>36.03</v>
      </c>
      <c r="E6" s="14">
        <v>36.729999999999997</v>
      </c>
      <c r="F6" s="14">
        <v>36.729999999999997</v>
      </c>
      <c r="G6" s="14">
        <v>39.39</v>
      </c>
      <c r="H6" s="15">
        <v>40.859342017309764</v>
      </c>
      <c r="I6" s="28">
        <v>43.632257600000003</v>
      </c>
      <c r="J6" s="29">
        <f>VLOOKUP(A6,'2020'!$A$2:$H$181,8,FALSE)</f>
        <v>42.69</v>
      </c>
      <c r="K6" s="14" t="s">
        <v>398</v>
      </c>
      <c r="N6" s="27" t="s">
        <v>137</v>
      </c>
      <c r="O6" s="27" t="s">
        <v>177</v>
      </c>
      <c r="P6" s="30">
        <v>2017</v>
      </c>
      <c r="Q6" s="30">
        <v>31</v>
      </c>
      <c r="R6" s="30">
        <v>20.12</v>
      </c>
    </row>
    <row r="7" spans="1:18" x14ac:dyDescent="0.2">
      <c r="A7" s="14" t="s">
        <v>259</v>
      </c>
      <c r="B7" s="14" t="s">
        <v>260</v>
      </c>
      <c r="C7" s="14">
        <v>25.67</v>
      </c>
      <c r="D7" s="14">
        <v>25.27</v>
      </c>
      <c r="E7" s="14">
        <v>26.11</v>
      </c>
      <c r="F7" s="14">
        <v>25.09</v>
      </c>
      <c r="G7" s="14">
        <v>25.07</v>
      </c>
      <c r="H7" s="15">
        <v>26.049497547638293</v>
      </c>
      <c r="I7" s="28">
        <v>28.303214149999999</v>
      </c>
      <c r="J7" s="29">
        <f>VLOOKUP(A7,'2020'!$A$2:$H$181,8,FALSE)</f>
        <v>28.78</v>
      </c>
      <c r="K7" s="14" t="s">
        <v>61</v>
      </c>
      <c r="N7" s="27" t="s">
        <v>137</v>
      </c>
      <c r="O7" s="27" t="s">
        <v>177</v>
      </c>
      <c r="P7" s="30">
        <v>2018</v>
      </c>
      <c r="Q7" s="31">
        <v>28</v>
      </c>
      <c r="R7" s="30">
        <v>20.39</v>
      </c>
    </row>
    <row r="8" spans="1:18" x14ac:dyDescent="0.2">
      <c r="A8" s="14" t="s">
        <v>362</v>
      </c>
      <c r="B8" s="14" t="s">
        <v>364</v>
      </c>
      <c r="C8" s="14">
        <v>28.04</v>
      </c>
      <c r="D8" s="14">
        <v>29.07</v>
      </c>
      <c r="E8" s="14">
        <v>28.43</v>
      </c>
      <c r="F8" s="14">
        <v>28.79</v>
      </c>
      <c r="G8" s="14">
        <v>30.38</v>
      </c>
      <c r="H8" s="15">
        <v>29.990587863286361</v>
      </c>
      <c r="I8" s="28">
        <v>28.979244090000002</v>
      </c>
      <c r="J8" s="29">
        <f>VLOOKUP(A8,'2020'!$A$2:$H$181,8,FALSE)</f>
        <v>28.6</v>
      </c>
      <c r="K8" s="14" t="s">
        <v>293</v>
      </c>
      <c r="N8" s="27" t="s">
        <v>137</v>
      </c>
      <c r="O8" s="27" t="s">
        <v>177</v>
      </c>
      <c r="P8" s="30">
        <v>2019</v>
      </c>
      <c r="Q8" s="30">
        <v>31</v>
      </c>
      <c r="R8" s="30">
        <v>22.19</v>
      </c>
    </row>
    <row r="9" spans="1:18" x14ac:dyDescent="0.2">
      <c r="A9" s="14" t="s">
        <v>123</v>
      </c>
      <c r="B9" s="14" t="s">
        <v>124</v>
      </c>
      <c r="C9" s="14">
        <v>15.24</v>
      </c>
      <c r="D9" s="14">
        <v>16.91</v>
      </c>
      <c r="E9" s="14">
        <v>17.03</v>
      </c>
      <c r="F9" s="14">
        <v>17.84</v>
      </c>
      <c r="G9" s="14">
        <v>16.02</v>
      </c>
      <c r="H9" s="15">
        <v>15.46152375850728</v>
      </c>
      <c r="I9" s="28">
        <v>16.546254470000001</v>
      </c>
      <c r="J9" s="29">
        <f>VLOOKUP(A9,'2020'!$A$2:$H$181,8,FALSE)</f>
        <v>20.21</v>
      </c>
      <c r="K9" s="14" t="s">
        <v>55</v>
      </c>
      <c r="N9" s="27" t="s">
        <v>137</v>
      </c>
      <c r="O9" s="27" t="s">
        <v>540</v>
      </c>
      <c r="P9" s="30">
        <v>2013</v>
      </c>
      <c r="Q9" s="30">
        <v>130</v>
      </c>
      <c r="R9" s="30">
        <v>37.799999999999997</v>
      </c>
    </row>
    <row r="10" spans="1:18" x14ac:dyDescent="0.2">
      <c r="A10" s="14" t="s">
        <v>99</v>
      </c>
      <c r="B10" s="14" t="s">
        <v>100</v>
      </c>
      <c r="C10" s="14">
        <v>9.4</v>
      </c>
      <c r="D10" s="14">
        <v>10.01</v>
      </c>
      <c r="E10" s="14">
        <v>10.85</v>
      </c>
      <c r="F10" s="14">
        <v>13.18</v>
      </c>
      <c r="G10" s="14">
        <v>13.47</v>
      </c>
      <c r="H10" s="15">
        <v>14.038518769207425</v>
      </c>
      <c r="I10" s="28">
        <v>15.327655930000001</v>
      </c>
      <c r="J10" s="29">
        <f>VLOOKUP(A10,'2020'!$A$2:$H$181,8,FALSE)</f>
        <v>15.78</v>
      </c>
      <c r="K10" s="14" t="s">
        <v>18</v>
      </c>
      <c r="N10" s="27" t="s">
        <v>137</v>
      </c>
      <c r="O10" s="27" t="s">
        <v>540</v>
      </c>
      <c r="P10" s="30">
        <v>2014</v>
      </c>
      <c r="Q10" s="30">
        <v>124</v>
      </c>
      <c r="R10" s="30">
        <v>36.5</v>
      </c>
    </row>
    <row r="11" spans="1:18" x14ac:dyDescent="0.2">
      <c r="A11" s="14" t="s">
        <v>722</v>
      </c>
      <c r="B11" s="14" t="s">
        <v>723</v>
      </c>
      <c r="C11" s="14">
        <v>47.73</v>
      </c>
      <c r="D11" s="14">
        <v>52.87</v>
      </c>
      <c r="E11" s="14">
        <v>58.41</v>
      </c>
      <c r="F11" s="14">
        <v>57.89</v>
      </c>
      <c r="G11" s="14">
        <v>56.4</v>
      </c>
      <c r="H11" s="15">
        <v>59.733543158076031</v>
      </c>
      <c r="I11" s="28">
        <v>59.134053919999999</v>
      </c>
      <c r="J11" s="29">
        <f>VLOOKUP(A11,'2020'!$A$2:$H$181,8,FALSE)</f>
        <v>58.48</v>
      </c>
      <c r="K11" s="14" t="s">
        <v>293</v>
      </c>
      <c r="N11" s="27" t="s">
        <v>137</v>
      </c>
      <c r="O11" s="27" t="s">
        <v>540</v>
      </c>
      <c r="P11" s="30">
        <v>2015</v>
      </c>
      <c r="Q11" s="30">
        <v>123</v>
      </c>
      <c r="R11" s="30">
        <v>37.840000000000003</v>
      </c>
    </row>
    <row r="12" spans="1:18" x14ac:dyDescent="0.2">
      <c r="A12" s="14" t="s">
        <v>704</v>
      </c>
      <c r="B12" s="14" t="s">
        <v>705</v>
      </c>
      <c r="C12" s="14">
        <v>38.020000000000003</v>
      </c>
      <c r="D12" s="14">
        <v>40.5</v>
      </c>
      <c r="E12" s="14">
        <v>42.93</v>
      </c>
      <c r="F12" s="14">
        <v>54.1</v>
      </c>
      <c r="G12" s="14">
        <v>55.78</v>
      </c>
      <c r="H12" s="15">
        <v>55.262969267442124</v>
      </c>
      <c r="I12" s="28">
        <v>52.889825729999998</v>
      </c>
      <c r="J12" s="29">
        <f>VLOOKUP(A12,'2020'!$A$2:$H$181,8,FALSE)</f>
        <v>55.33</v>
      </c>
      <c r="K12" s="14" t="s">
        <v>137</v>
      </c>
      <c r="N12" s="27" t="s">
        <v>137</v>
      </c>
      <c r="O12" s="27" t="s">
        <v>540</v>
      </c>
      <c r="P12" s="30">
        <v>2016</v>
      </c>
      <c r="Q12" s="30">
        <v>123</v>
      </c>
      <c r="R12" s="30">
        <v>39.89</v>
      </c>
    </row>
    <row r="13" spans="1:18" x14ac:dyDescent="0.2">
      <c r="A13" s="14" t="s">
        <v>62</v>
      </c>
      <c r="B13" s="14" t="s">
        <v>63</v>
      </c>
      <c r="C13" s="14">
        <v>12.94</v>
      </c>
      <c r="D13" s="14">
        <v>12.8</v>
      </c>
      <c r="E13" s="14">
        <v>11.98</v>
      </c>
      <c r="F13" s="14">
        <v>14.18</v>
      </c>
      <c r="G13" s="14">
        <v>12.75</v>
      </c>
      <c r="H13" s="15">
        <v>13.163634396351</v>
      </c>
      <c r="I13" s="28">
        <v>12.07104292</v>
      </c>
      <c r="J13" s="29">
        <f>VLOOKUP(A13,'2020'!$A$2:$H$181,8,FALSE)</f>
        <v>12.57</v>
      </c>
      <c r="K13" s="14" t="s">
        <v>18</v>
      </c>
      <c r="N13" s="27" t="s">
        <v>137</v>
      </c>
      <c r="O13" s="27" t="s">
        <v>540</v>
      </c>
      <c r="P13" s="30">
        <v>2017</v>
      </c>
      <c r="Q13" s="31">
        <v>125</v>
      </c>
      <c r="R13" s="30">
        <v>40.42</v>
      </c>
    </row>
    <row r="14" spans="1:18" x14ac:dyDescent="0.2">
      <c r="A14" s="14" t="s">
        <v>382</v>
      </c>
      <c r="B14" s="14" t="s">
        <v>383</v>
      </c>
      <c r="C14" s="14">
        <v>28.33</v>
      </c>
      <c r="D14" s="14">
        <v>28.83</v>
      </c>
      <c r="E14" s="14">
        <v>29.24</v>
      </c>
      <c r="F14" s="14">
        <v>28.97</v>
      </c>
      <c r="G14" s="14">
        <v>30.32</v>
      </c>
      <c r="H14" s="15">
        <v>30.158244655410545</v>
      </c>
      <c r="I14" s="28">
        <v>31.74074087</v>
      </c>
      <c r="J14" s="29">
        <f>VLOOKUP(A14,'2020'!$A$2:$H$181,8,FALSE)</f>
        <v>35.11</v>
      </c>
      <c r="K14" s="14" t="s">
        <v>137</v>
      </c>
      <c r="N14" s="27" t="s">
        <v>137</v>
      </c>
      <c r="O14" s="27" t="s">
        <v>540</v>
      </c>
      <c r="P14" s="30">
        <v>2018</v>
      </c>
      <c r="Q14" s="30">
        <v>121</v>
      </c>
      <c r="R14" s="30">
        <v>38.35</v>
      </c>
    </row>
    <row r="15" spans="1:18" x14ac:dyDescent="0.2">
      <c r="A15" s="14" t="s">
        <v>221</v>
      </c>
      <c r="B15" s="14" t="s">
        <v>222</v>
      </c>
      <c r="C15" s="14">
        <v>23.7</v>
      </c>
      <c r="D15" s="14">
        <v>24.45</v>
      </c>
      <c r="E15" s="14">
        <v>23.79</v>
      </c>
      <c r="F15" s="14">
        <v>22.66</v>
      </c>
      <c r="G15" s="14">
        <v>23.85</v>
      </c>
      <c r="H15" s="15">
        <v>23.327378968773861</v>
      </c>
      <c r="I15" s="28">
        <v>24.53273218</v>
      </c>
      <c r="J15" s="29">
        <f>VLOOKUP(A15,'2020'!$A$2:$H$181,8,FALSE)</f>
        <v>23.47</v>
      </c>
      <c r="K15" s="14" t="s">
        <v>137</v>
      </c>
      <c r="N15" s="27" t="s">
        <v>137</v>
      </c>
      <c r="O15" s="27" t="s">
        <v>540</v>
      </c>
      <c r="P15" s="30">
        <v>2019</v>
      </c>
      <c r="Q15" s="30">
        <v>109</v>
      </c>
      <c r="R15" s="30">
        <v>34.96</v>
      </c>
    </row>
    <row r="16" spans="1:18" x14ac:dyDescent="0.2">
      <c r="A16" s="14" t="s">
        <v>642</v>
      </c>
      <c r="B16" s="14" t="s">
        <v>643</v>
      </c>
      <c r="C16" s="14">
        <v>42.01</v>
      </c>
      <c r="D16" s="14">
        <v>42.58</v>
      </c>
      <c r="E16" s="14">
        <v>42.95</v>
      </c>
      <c r="F16" s="14">
        <v>45.94</v>
      </c>
      <c r="G16" s="14">
        <v>48.36</v>
      </c>
      <c r="H16" s="15">
        <v>48.624811422596665</v>
      </c>
      <c r="I16" s="28">
        <v>50.738458629999997</v>
      </c>
      <c r="J16" s="29">
        <f>VLOOKUP(A16,'2020'!$A$2:$H$181,8,FALSE)</f>
        <v>49.37</v>
      </c>
      <c r="K16" s="14" t="s">
        <v>55</v>
      </c>
      <c r="N16" s="27" t="s">
        <v>137</v>
      </c>
      <c r="O16" s="27" t="s">
        <v>383</v>
      </c>
      <c r="P16" s="30">
        <v>2013</v>
      </c>
      <c r="Q16" s="30">
        <v>79</v>
      </c>
      <c r="R16" s="30">
        <v>28.33</v>
      </c>
    </row>
    <row r="17" spans="1:18" x14ac:dyDescent="0.2">
      <c r="A17" s="14" t="s">
        <v>497</v>
      </c>
      <c r="B17" s="14" t="s">
        <v>498</v>
      </c>
      <c r="C17" s="14">
        <v>28.58</v>
      </c>
      <c r="D17" s="14">
        <v>31.42</v>
      </c>
      <c r="E17" s="14">
        <v>32.909999999999997</v>
      </c>
      <c r="F17" s="14">
        <v>34.46</v>
      </c>
      <c r="G17" s="14">
        <v>35.01</v>
      </c>
      <c r="H17" s="15">
        <v>35.224497890230573</v>
      </c>
      <c r="I17" s="28">
        <v>35.114900589999998</v>
      </c>
      <c r="J17" s="29">
        <f>VLOOKUP(A17,'2020'!$A$2:$H$181,8,FALSE)</f>
        <v>35.06</v>
      </c>
      <c r="K17" s="14" t="s">
        <v>18</v>
      </c>
      <c r="N17" s="27" t="s">
        <v>137</v>
      </c>
      <c r="O17" s="27" t="s">
        <v>383</v>
      </c>
      <c r="P17" s="30">
        <v>2014</v>
      </c>
      <c r="Q17" s="30">
        <v>75</v>
      </c>
      <c r="R17" s="30">
        <v>28.83</v>
      </c>
    </row>
    <row r="18" spans="1:18" x14ac:dyDescent="0.2">
      <c r="A18" s="14" t="s">
        <v>740</v>
      </c>
      <c r="B18" s="14" t="s">
        <v>741</v>
      </c>
      <c r="C18" s="14">
        <v>62.75</v>
      </c>
      <c r="D18" s="14">
        <v>58.26</v>
      </c>
      <c r="E18" s="14">
        <v>58.69</v>
      </c>
      <c r="F18" s="14">
        <v>54.86</v>
      </c>
      <c r="G18" s="14">
        <v>58.88</v>
      </c>
      <c r="H18" s="15">
        <v>60.847593667824199</v>
      </c>
      <c r="I18" s="28">
        <v>61.310684180000003</v>
      </c>
      <c r="J18" s="29">
        <f>VLOOKUP(A18,'2020'!$A$2:$H$181,8,FALSE)</f>
        <v>60.13</v>
      </c>
      <c r="K18" s="14" t="s">
        <v>398</v>
      </c>
      <c r="N18" s="27" t="s">
        <v>137</v>
      </c>
      <c r="O18" s="27" t="s">
        <v>383</v>
      </c>
      <c r="P18" s="30">
        <v>2015</v>
      </c>
      <c r="Q18" s="30">
        <v>84</v>
      </c>
      <c r="R18" s="30">
        <v>29.24</v>
      </c>
    </row>
    <row r="19" spans="1:18" x14ac:dyDescent="0.2">
      <c r="A19" s="14" t="s">
        <v>294</v>
      </c>
      <c r="B19" s="14" t="s">
        <v>295</v>
      </c>
      <c r="C19" s="14">
        <v>26.86</v>
      </c>
      <c r="D19" s="14">
        <v>26.86</v>
      </c>
      <c r="E19" s="14">
        <v>27.51</v>
      </c>
      <c r="F19" s="14">
        <v>28.45</v>
      </c>
      <c r="G19" s="14">
        <v>27.83</v>
      </c>
      <c r="H19" s="15">
        <v>27.370220372800617</v>
      </c>
      <c r="I19" s="28">
        <v>29.024628660000001</v>
      </c>
      <c r="J19" s="29">
        <f>VLOOKUP(A19,'2020'!$A$2:$H$181,8,FALSE)</f>
        <v>28.51</v>
      </c>
      <c r="K19" s="14" t="s">
        <v>18</v>
      </c>
      <c r="N19" s="27" t="s">
        <v>137</v>
      </c>
      <c r="O19" s="27" t="s">
        <v>383</v>
      </c>
      <c r="P19" s="30">
        <v>2016</v>
      </c>
      <c r="Q19" s="31">
        <v>78</v>
      </c>
      <c r="R19" s="30">
        <v>28.97</v>
      </c>
    </row>
    <row r="20" spans="1:18" x14ac:dyDescent="0.2">
      <c r="A20" s="14" t="s">
        <v>684</v>
      </c>
      <c r="B20" s="14" t="s">
        <v>685</v>
      </c>
      <c r="C20" s="14">
        <v>48.35</v>
      </c>
      <c r="D20" s="14">
        <v>47.82</v>
      </c>
      <c r="E20" s="14">
        <v>47.98</v>
      </c>
      <c r="F20" s="14">
        <v>54.32</v>
      </c>
      <c r="G20" s="14">
        <v>52.43</v>
      </c>
      <c r="H20" s="15">
        <v>52.592752193463667</v>
      </c>
      <c r="I20" s="28">
        <v>51.65957848</v>
      </c>
      <c r="J20" s="29">
        <f>VLOOKUP(A20,'2020'!$A$2:$H$181,8,FALSE)</f>
        <v>49.75</v>
      </c>
      <c r="K20" s="14" t="s">
        <v>293</v>
      </c>
      <c r="N20" s="27" t="s">
        <v>137</v>
      </c>
      <c r="O20" s="27" t="s">
        <v>383</v>
      </c>
      <c r="P20" s="30">
        <v>2017</v>
      </c>
      <c r="Q20" s="30">
        <v>78</v>
      </c>
      <c r="R20" s="30">
        <v>30.32</v>
      </c>
    </row>
    <row r="21" spans="1:18" ht="15.75" customHeight="1" x14ac:dyDescent="0.2">
      <c r="A21" s="14" t="s">
        <v>243</v>
      </c>
      <c r="B21" s="14" t="s">
        <v>244</v>
      </c>
      <c r="C21" s="14">
        <v>0</v>
      </c>
      <c r="D21" s="14">
        <v>17.05</v>
      </c>
      <c r="E21" s="14">
        <v>18.54</v>
      </c>
      <c r="F21" s="14">
        <v>20.61</v>
      </c>
      <c r="G21" s="14">
        <v>23.43</v>
      </c>
      <c r="H21" s="15">
        <v>24.546397183055909</v>
      </c>
      <c r="I21" s="28">
        <v>27.4957593</v>
      </c>
      <c r="J21" s="29">
        <f>VLOOKUP(A21,'2020'!$A$2:$H$181,8,FALSE)</f>
        <v>27.5</v>
      </c>
      <c r="K21" s="14" t="s">
        <v>61</v>
      </c>
      <c r="N21" s="27" t="s">
        <v>137</v>
      </c>
      <c r="O21" s="27" t="s">
        <v>383</v>
      </c>
      <c r="P21" s="30">
        <v>2018</v>
      </c>
      <c r="Q21" s="30">
        <v>84</v>
      </c>
      <c r="R21" s="30">
        <v>30.16</v>
      </c>
    </row>
    <row r="22" spans="1:18" ht="15.75" customHeight="1" x14ac:dyDescent="0.2">
      <c r="A22" s="14" t="s">
        <v>492</v>
      </c>
      <c r="B22" s="14" t="s">
        <v>493</v>
      </c>
      <c r="C22" s="14">
        <v>32.799999999999997</v>
      </c>
      <c r="D22" s="14">
        <v>31.04</v>
      </c>
      <c r="E22" s="14">
        <v>31.29</v>
      </c>
      <c r="F22" s="14">
        <v>31.78</v>
      </c>
      <c r="G22" s="14">
        <v>33.880000000000003</v>
      </c>
      <c r="H22" s="15">
        <v>32.452066479350911</v>
      </c>
      <c r="I22" s="28">
        <v>35.376795559999998</v>
      </c>
      <c r="J22" s="29">
        <f>VLOOKUP(A22,'2020'!$A$2:$H$181,8,FALSE)</f>
        <v>35.369999999999997</v>
      </c>
      <c r="K22" s="14" t="s">
        <v>61</v>
      </c>
      <c r="N22" s="27" t="s">
        <v>137</v>
      </c>
      <c r="O22" s="27" t="s">
        <v>383</v>
      </c>
      <c r="P22" s="30">
        <v>2019</v>
      </c>
      <c r="Q22" s="30">
        <v>96</v>
      </c>
      <c r="R22" s="30">
        <v>31.74</v>
      </c>
    </row>
    <row r="23" spans="1:18" ht="15.75" customHeight="1" x14ac:dyDescent="0.2">
      <c r="A23" s="14" t="s">
        <v>457</v>
      </c>
      <c r="B23" s="14" t="s">
        <v>458</v>
      </c>
      <c r="C23" s="14">
        <v>32.75</v>
      </c>
      <c r="D23" s="14">
        <v>34.03</v>
      </c>
      <c r="E23" s="14">
        <v>31.93</v>
      </c>
      <c r="F23" s="14">
        <v>32.619999999999997</v>
      </c>
      <c r="G23" s="14">
        <v>33.58</v>
      </c>
      <c r="H23" s="15">
        <v>31.204517857271828</v>
      </c>
      <c r="I23" s="28">
        <v>32.788710569999999</v>
      </c>
      <c r="J23" s="29">
        <f>VLOOKUP(A23,'2020'!$A$2:$H$181,8,FALSE)</f>
        <v>34.049999999999997</v>
      </c>
      <c r="K23" s="14" t="s">
        <v>61</v>
      </c>
      <c r="N23" s="27" t="s">
        <v>137</v>
      </c>
      <c r="O23" s="27" t="s">
        <v>248</v>
      </c>
      <c r="P23" s="30">
        <v>2013</v>
      </c>
      <c r="Q23" s="30">
        <v>40</v>
      </c>
      <c r="R23" s="30">
        <v>22.91</v>
      </c>
    </row>
    <row r="24" spans="1:18" ht="15.75" customHeight="1" x14ac:dyDescent="0.2">
      <c r="A24" s="14" t="s">
        <v>673</v>
      </c>
      <c r="B24" s="14" t="s">
        <v>675</v>
      </c>
      <c r="C24" s="14">
        <v>35.450000000000003</v>
      </c>
      <c r="D24" s="14">
        <v>35.450000000000003</v>
      </c>
      <c r="E24" s="14">
        <v>36.76</v>
      </c>
      <c r="F24" s="14">
        <v>53.85</v>
      </c>
      <c r="G24" s="14">
        <v>53.72</v>
      </c>
      <c r="H24" s="15">
        <v>51.480875936026884</v>
      </c>
      <c r="I24" s="28">
        <v>51.480918539999998</v>
      </c>
      <c r="J24" s="29">
        <f>VLOOKUP(A24,'2020'!$A$2:$H$181,8,FALSE)</f>
        <v>49.65</v>
      </c>
      <c r="K24" s="14" t="s">
        <v>55</v>
      </c>
      <c r="N24" s="27" t="s">
        <v>137</v>
      </c>
      <c r="O24" s="27" t="s">
        <v>248</v>
      </c>
      <c r="P24" s="30">
        <v>2014</v>
      </c>
      <c r="Q24" s="30">
        <v>41</v>
      </c>
      <c r="R24" s="30">
        <v>22.91</v>
      </c>
    </row>
    <row r="25" spans="1:18" ht="15.75" customHeight="1" x14ac:dyDescent="0.2">
      <c r="A25" s="14" t="s">
        <v>421</v>
      </c>
      <c r="B25" s="14" t="s">
        <v>422</v>
      </c>
      <c r="C25" s="14">
        <v>28.42</v>
      </c>
      <c r="D25" s="14">
        <v>30.73</v>
      </c>
      <c r="E25" s="14">
        <v>32.65</v>
      </c>
      <c r="F25" s="14">
        <v>30.73</v>
      </c>
      <c r="G25" s="14">
        <v>30.73</v>
      </c>
      <c r="H25" s="15">
        <v>30.726827246860225</v>
      </c>
      <c r="I25" s="28">
        <v>29.81081434</v>
      </c>
      <c r="J25" s="29">
        <f>VLOOKUP(A25,'2020'!$A$2:$H$181,8,FALSE)</f>
        <v>28.9</v>
      </c>
      <c r="K25" s="14" t="s">
        <v>55</v>
      </c>
      <c r="N25" s="27" t="s">
        <v>137</v>
      </c>
      <c r="O25" s="27" t="s">
        <v>248</v>
      </c>
      <c r="P25" s="30">
        <v>2015</v>
      </c>
      <c r="Q25" s="31">
        <v>42</v>
      </c>
      <c r="R25" s="30">
        <v>22.91</v>
      </c>
    </row>
    <row r="26" spans="1:18" ht="15.75" customHeight="1" x14ac:dyDescent="0.2">
      <c r="A26" s="14" t="s">
        <v>247</v>
      </c>
      <c r="B26" s="14" t="s">
        <v>248</v>
      </c>
      <c r="C26" s="14">
        <v>22.91</v>
      </c>
      <c r="D26" s="14">
        <v>22.91</v>
      </c>
      <c r="E26" s="14">
        <v>22.91</v>
      </c>
      <c r="F26" s="14">
        <v>22.91</v>
      </c>
      <c r="G26" s="14">
        <v>24.93</v>
      </c>
      <c r="H26" s="15">
        <v>25.286054385309029</v>
      </c>
      <c r="I26" s="28">
        <v>25.08580121</v>
      </c>
      <c r="J26" s="29">
        <f>VLOOKUP(A26,'2020'!$A$2:$H$181,8,FALSE)</f>
        <v>23.56</v>
      </c>
      <c r="K26" s="14" t="s">
        <v>137</v>
      </c>
      <c r="N26" s="27" t="s">
        <v>137</v>
      </c>
      <c r="O26" s="27" t="s">
        <v>248</v>
      </c>
      <c r="P26" s="30">
        <v>2016</v>
      </c>
      <c r="Q26" s="30">
        <v>43</v>
      </c>
      <c r="R26" s="30">
        <v>22.91</v>
      </c>
    </row>
    <row r="27" spans="1:18" ht="15.75" customHeight="1" x14ac:dyDescent="0.2">
      <c r="A27" s="14" t="s">
        <v>500</v>
      </c>
      <c r="B27" s="14" t="s">
        <v>501</v>
      </c>
      <c r="C27" s="14">
        <v>26.61</v>
      </c>
      <c r="D27" s="14">
        <v>33.130000000000003</v>
      </c>
      <c r="E27" s="14">
        <v>33.840000000000003</v>
      </c>
      <c r="F27" s="14">
        <v>33.6</v>
      </c>
      <c r="G27" s="14">
        <v>36.119999999999997</v>
      </c>
      <c r="H27" s="15">
        <v>35.254722291473584</v>
      </c>
      <c r="I27" s="28">
        <v>47.274547230000003</v>
      </c>
      <c r="J27" s="29">
        <f>VLOOKUP(A27,'2020'!$A$2:$H$181,8,FALSE)</f>
        <v>42.87</v>
      </c>
      <c r="K27" s="14" t="s">
        <v>137</v>
      </c>
      <c r="N27" s="27" t="s">
        <v>137</v>
      </c>
      <c r="O27" s="27" t="s">
        <v>248</v>
      </c>
      <c r="P27" s="30">
        <v>2017</v>
      </c>
      <c r="Q27" s="30">
        <v>48</v>
      </c>
      <c r="R27" s="30">
        <v>24.93</v>
      </c>
    </row>
    <row r="28" spans="1:18" ht="15.75" customHeight="1" x14ac:dyDescent="0.2">
      <c r="A28" s="14" t="s">
        <v>109</v>
      </c>
      <c r="B28" s="14" t="s">
        <v>110</v>
      </c>
      <c r="C28" s="14">
        <v>12.69</v>
      </c>
      <c r="D28" s="14">
        <v>10.99</v>
      </c>
      <c r="E28" s="14">
        <v>10.99</v>
      </c>
      <c r="F28" s="14">
        <v>15.26</v>
      </c>
      <c r="G28" s="14">
        <v>16.53</v>
      </c>
      <c r="H28" s="15">
        <v>15.283379611283205</v>
      </c>
      <c r="I28" s="28">
        <v>15.68524916</v>
      </c>
      <c r="J28" s="29">
        <f>VLOOKUP(A28,'2020'!$A$2:$H$181,8,FALSE)</f>
        <v>15.29</v>
      </c>
      <c r="K28" s="14" t="s">
        <v>61</v>
      </c>
      <c r="N28" s="27" t="s">
        <v>137</v>
      </c>
      <c r="O28" s="27" t="s">
        <v>248</v>
      </c>
      <c r="P28" s="30">
        <v>2018</v>
      </c>
      <c r="Q28" s="30">
        <v>48</v>
      </c>
      <c r="R28" s="30">
        <v>25.29</v>
      </c>
    </row>
    <row r="29" spans="1:18" ht="15.75" customHeight="1" x14ac:dyDescent="0.2">
      <c r="A29" s="14" t="s">
        <v>43</v>
      </c>
      <c r="B29" s="14" t="s">
        <v>44</v>
      </c>
      <c r="C29" s="14">
        <v>9.94</v>
      </c>
      <c r="D29" s="14">
        <v>10.47</v>
      </c>
      <c r="E29" s="14">
        <v>13.85</v>
      </c>
      <c r="F29" s="14">
        <v>11.76</v>
      </c>
      <c r="G29" s="14">
        <v>12.13</v>
      </c>
      <c r="H29" s="15">
        <v>11.267604748794986</v>
      </c>
      <c r="I29" s="28">
        <v>10.518808630000001</v>
      </c>
      <c r="J29" s="29">
        <f>VLOOKUP(A29,'2020'!$A$2:$H$181,8,FALSE)</f>
        <v>10.62</v>
      </c>
      <c r="K29" s="14" t="s">
        <v>18</v>
      </c>
      <c r="N29" s="27" t="s">
        <v>137</v>
      </c>
      <c r="O29" s="27" t="s">
        <v>248</v>
      </c>
      <c r="P29" s="30">
        <v>2019</v>
      </c>
      <c r="Q29" s="30">
        <v>44</v>
      </c>
      <c r="R29" s="30">
        <v>25.09</v>
      </c>
    </row>
    <row r="30" spans="1:18" ht="15.75" customHeight="1" x14ac:dyDescent="0.2">
      <c r="A30" s="14" t="s">
        <v>210</v>
      </c>
      <c r="B30" s="14" t="s">
        <v>211</v>
      </c>
      <c r="C30" s="14">
        <v>26.24</v>
      </c>
      <c r="D30" s="14">
        <v>25.8</v>
      </c>
      <c r="E30" s="14">
        <v>23</v>
      </c>
      <c r="F30" s="14">
        <v>19.23</v>
      </c>
      <c r="G30" s="14">
        <v>20.53</v>
      </c>
      <c r="H30" s="15">
        <v>22.691552100237018</v>
      </c>
      <c r="I30" s="28">
        <v>25.646560279999999</v>
      </c>
      <c r="J30" s="29">
        <f>VLOOKUP(A30,'2020'!$A$2:$H$181,8,FALSE)</f>
        <v>27.31</v>
      </c>
      <c r="K30" s="14" t="s">
        <v>61</v>
      </c>
      <c r="N30" s="27" t="s">
        <v>137</v>
      </c>
      <c r="O30" s="27" t="s">
        <v>222</v>
      </c>
      <c r="P30" s="30">
        <v>2013</v>
      </c>
      <c r="Q30" s="30">
        <v>46</v>
      </c>
      <c r="R30" s="30">
        <v>23.7</v>
      </c>
    </row>
    <row r="31" spans="1:18" ht="15.75" customHeight="1" x14ac:dyDescent="0.2">
      <c r="A31" s="14" t="s">
        <v>787</v>
      </c>
      <c r="B31" s="14" t="s">
        <v>788</v>
      </c>
      <c r="C31" s="14">
        <v>73.069999999999993</v>
      </c>
      <c r="D31" s="14">
        <v>72.91</v>
      </c>
      <c r="E31" s="14">
        <v>73.55</v>
      </c>
      <c r="F31" s="14">
        <v>80.959999999999994</v>
      </c>
      <c r="G31" s="14">
        <v>77.66</v>
      </c>
      <c r="H31" s="15">
        <v>78.29339008622226</v>
      </c>
      <c r="I31" s="28">
        <v>78.920589739999997</v>
      </c>
      <c r="J31" s="29">
        <f>VLOOKUP(A31,'2020'!$A$2:$H$181,8,FALSE)</f>
        <v>78.48</v>
      </c>
      <c r="K31" s="14" t="s">
        <v>55</v>
      </c>
      <c r="N31" s="27" t="s">
        <v>137</v>
      </c>
      <c r="O31" s="27" t="s">
        <v>222</v>
      </c>
      <c r="P31" s="30">
        <v>2014</v>
      </c>
      <c r="Q31" s="31">
        <v>52</v>
      </c>
      <c r="R31" s="30">
        <v>24.45</v>
      </c>
    </row>
    <row r="32" spans="1:18" ht="15.75" customHeight="1" x14ac:dyDescent="0.2">
      <c r="A32" s="14" t="s">
        <v>373</v>
      </c>
      <c r="B32" s="14" t="s">
        <v>374</v>
      </c>
      <c r="C32" s="14">
        <v>29.77</v>
      </c>
      <c r="D32" s="14">
        <v>31.63</v>
      </c>
      <c r="E32" s="14">
        <v>30.45</v>
      </c>
      <c r="F32" s="14">
        <v>30.17</v>
      </c>
      <c r="G32" s="14">
        <v>30.42</v>
      </c>
      <c r="H32" s="15">
        <v>30.076969762513965</v>
      </c>
      <c r="I32" s="28">
        <v>29.52082352</v>
      </c>
      <c r="J32" s="29">
        <f>VLOOKUP(A32,'2020'!$A$2:$H$181,8,FALSE)</f>
        <v>28.94</v>
      </c>
      <c r="K32" s="14" t="s">
        <v>137</v>
      </c>
      <c r="N32" s="27" t="s">
        <v>137</v>
      </c>
      <c r="O32" s="27" t="s">
        <v>222</v>
      </c>
      <c r="P32" s="30">
        <v>2015</v>
      </c>
      <c r="Q32" s="30">
        <v>46</v>
      </c>
      <c r="R32" s="30">
        <v>23.79</v>
      </c>
    </row>
    <row r="33" spans="1:18" ht="15.75" customHeight="1" x14ac:dyDescent="0.2">
      <c r="A33" s="14" t="s">
        <v>563</v>
      </c>
      <c r="B33" s="14" t="s">
        <v>566</v>
      </c>
      <c r="C33" s="14">
        <v>34.78</v>
      </c>
      <c r="D33" s="14">
        <v>38.130000000000003</v>
      </c>
      <c r="E33" s="14">
        <v>39.630000000000003</v>
      </c>
      <c r="F33" s="14">
        <v>40.53</v>
      </c>
      <c r="G33" s="14">
        <v>41.59</v>
      </c>
      <c r="H33" s="15">
        <v>40.920899564060335</v>
      </c>
      <c r="I33" s="28">
        <v>43.319811559999998</v>
      </c>
      <c r="J33" s="29">
        <f>VLOOKUP(A33,'2020'!$A$2:$H$181,8,FALSE)</f>
        <v>43.28</v>
      </c>
      <c r="K33" s="14" t="s">
        <v>137</v>
      </c>
      <c r="N33" s="27" t="s">
        <v>137</v>
      </c>
      <c r="O33" s="27" t="s">
        <v>222</v>
      </c>
      <c r="P33" s="30">
        <v>2016</v>
      </c>
      <c r="Q33" s="30">
        <v>42</v>
      </c>
      <c r="R33" s="30">
        <v>22.66</v>
      </c>
    </row>
    <row r="34" spans="1:18" ht="15.75" customHeight="1" x14ac:dyDescent="0.2">
      <c r="A34" s="14" t="s">
        <v>679</v>
      </c>
      <c r="B34" s="14" t="s">
        <v>680</v>
      </c>
      <c r="C34" s="14">
        <v>41.66</v>
      </c>
      <c r="D34" s="14">
        <v>44.64</v>
      </c>
      <c r="E34" s="14">
        <v>44.31</v>
      </c>
      <c r="F34" s="14">
        <v>50.97</v>
      </c>
      <c r="G34" s="14">
        <v>52.67</v>
      </c>
      <c r="H34" s="15">
        <v>51.60042879506689</v>
      </c>
      <c r="I34" s="28">
        <v>51.711430569999997</v>
      </c>
      <c r="J34" s="29">
        <f>VLOOKUP(A34,'2020'!$A$2:$H$181,8,FALSE)</f>
        <v>49.09</v>
      </c>
      <c r="K34" s="14" t="s">
        <v>137</v>
      </c>
      <c r="N34" s="27" t="s">
        <v>137</v>
      </c>
      <c r="O34" s="27" t="s">
        <v>222</v>
      </c>
      <c r="P34" s="30">
        <v>2017</v>
      </c>
      <c r="Q34" s="30">
        <v>42</v>
      </c>
      <c r="R34" s="30">
        <v>23.85</v>
      </c>
    </row>
    <row r="35" spans="1:18" ht="15.75" customHeight="1" x14ac:dyDescent="0.2">
      <c r="A35" s="14" t="s">
        <v>509</v>
      </c>
      <c r="B35" s="14" t="s">
        <v>510</v>
      </c>
      <c r="C35" s="14">
        <v>28.2</v>
      </c>
      <c r="D35" s="14">
        <v>29.44</v>
      </c>
      <c r="E35" s="14">
        <v>33</v>
      </c>
      <c r="F35" s="14">
        <v>35.840000000000003</v>
      </c>
      <c r="G35" s="14">
        <v>36.729999999999997</v>
      </c>
      <c r="H35" s="15">
        <v>35.416149832897126</v>
      </c>
      <c r="I35" s="28">
        <v>36.041656940000003</v>
      </c>
      <c r="J35" s="29">
        <f>VLOOKUP(A35,'2020'!$A$2:$H$181,8,FALSE)</f>
        <v>36.56</v>
      </c>
      <c r="K35" s="14" t="s">
        <v>137</v>
      </c>
      <c r="N35" s="27" t="s">
        <v>137</v>
      </c>
      <c r="O35" s="27" t="s">
        <v>222</v>
      </c>
      <c r="P35" s="30">
        <v>2018</v>
      </c>
      <c r="Q35" s="30">
        <v>41</v>
      </c>
      <c r="R35" s="30">
        <v>23.33</v>
      </c>
    </row>
    <row r="36" spans="1:18" ht="15.75" customHeight="1" x14ac:dyDescent="0.2">
      <c r="A36" s="14" t="s">
        <v>569</v>
      </c>
      <c r="B36" s="14" t="s">
        <v>570</v>
      </c>
      <c r="C36" s="14">
        <v>37.479999999999997</v>
      </c>
      <c r="D36" s="14">
        <v>36.68</v>
      </c>
      <c r="E36" s="14">
        <v>39.08</v>
      </c>
      <c r="F36" s="14">
        <v>44.11</v>
      </c>
      <c r="G36" s="14">
        <v>41.47</v>
      </c>
      <c r="H36" s="15">
        <v>41.030980117506971</v>
      </c>
      <c r="I36" s="28">
        <v>42.822057739999998</v>
      </c>
      <c r="J36" s="29">
        <f>VLOOKUP(A36,'2020'!$A$2:$H$181,8,FALSE)</f>
        <v>42.66</v>
      </c>
      <c r="K36" s="14" t="s">
        <v>61</v>
      </c>
      <c r="N36" s="27" t="s">
        <v>137</v>
      </c>
      <c r="O36" s="27" t="s">
        <v>222</v>
      </c>
      <c r="P36" s="30">
        <v>2019</v>
      </c>
      <c r="Q36" s="30">
        <v>36</v>
      </c>
      <c r="R36" s="30">
        <v>24.53</v>
      </c>
    </row>
    <row r="37" spans="1:18" ht="15.75" customHeight="1" x14ac:dyDescent="0.2">
      <c r="A37" s="14" t="s">
        <v>250</v>
      </c>
      <c r="B37" s="14" t="s">
        <v>251</v>
      </c>
      <c r="C37" s="14">
        <v>24.52</v>
      </c>
      <c r="D37" s="14">
        <v>24.52</v>
      </c>
      <c r="E37" s="14">
        <v>24.52</v>
      </c>
      <c r="F37" s="14">
        <v>24.33</v>
      </c>
      <c r="G37" s="14">
        <v>24.33</v>
      </c>
      <c r="H37" s="15">
        <v>25.296342689115612</v>
      </c>
      <c r="I37" s="28">
        <v>27.913039609999998</v>
      </c>
      <c r="J37" s="29">
        <f>VLOOKUP(A37,'2020'!$A$2:$H$181,8,FALSE)</f>
        <v>29.77</v>
      </c>
      <c r="K37" s="14" t="s">
        <v>137</v>
      </c>
      <c r="N37" s="27" t="s">
        <v>137</v>
      </c>
      <c r="O37" s="27" t="s">
        <v>705</v>
      </c>
      <c r="P37" s="30">
        <v>2013</v>
      </c>
      <c r="Q37" s="31">
        <v>132</v>
      </c>
      <c r="R37" s="30">
        <v>38.020000000000003</v>
      </c>
    </row>
    <row r="38" spans="1:18" ht="15.75" customHeight="1" x14ac:dyDescent="0.2">
      <c r="A38" s="14" t="s">
        <v>144</v>
      </c>
      <c r="B38" s="14" t="s">
        <v>145</v>
      </c>
      <c r="C38" s="14">
        <v>14.33</v>
      </c>
      <c r="D38" s="14">
        <v>14.32</v>
      </c>
      <c r="E38" s="14">
        <v>20.69</v>
      </c>
      <c r="F38" s="14">
        <v>19.82</v>
      </c>
      <c r="G38" s="14">
        <v>18.02</v>
      </c>
      <c r="H38" s="15">
        <v>20.394611863049352</v>
      </c>
      <c r="I38" s="28">
        <v>19.811890259999998</v>
      </c>
      <c r="J38" s="29">
        <f>VLOOKUP(A38,'2020'!$A$2:$H$181,8,FALSE)</f>
        <v>20.149999999999999</v>
      </c>
      <c r="K38" s="14" t="s">
        <v>137</v>
      </c>
      <c r="N38" s="27" t="s">
        <v>137</v>
      </c>
      <c r="O38" s="27" t="s">
        <v>705</v>
      </c>
      <c r="P38" s="30">
        <v>2014</v>
      </c>
      <c r="Q38" s="30">
        <v>142</v>
      </c>
      <c r="R38" s="30">
        <v>40.5</v>
      </c>
    </row>
    <row r="39" spans="1:18" ht="15.75" customHeight="1" x14ac:dyDescent="0.2">
      <c r="A39" s="14" t="s">
        <v>68</v>
      </c>
      <c r="B39" s="14" t="s">
        <v>69</v>
      </c>
      <c r="C39" s="14">
        <v>12.08</v>
      </c>
      <c r="D39" s="14">
        <v>12.23</v>
      </c>
      <c r="E39" s="14">
        <v>12.26</v>
      </c>
      <c r="F39" s="14">
        <v>11.1</v>
      </c>
      <c r="G39" s="14">
        <v>11.93</v>
      </c>
      <c r="H39" s="15">
        <v>14.012330679581076</v>
      </c>
      <c r="I39" s="28">
        <v>12.24322265</v>
      </c>
      <c r="J39" s="29">
        <f>VLOOKUP(A39,'2020'!$A$2:$H$181,8,FALSE)</f>
        <v>10.53</v>
      </c>
      <c r="K39" s="14" t="s">
        <v>61</v>
      </c>
      <c r="N39" s="27" t="s">
        <v>137</v>
      </c>
      <c r="O39" s="27" t="s">
        <v>705</v>
      </c>
      <c r="P39" s="30">
        <v>2015</v>
      </c>
      <c r="Q39" s="30">
        <v>145</v>
      </c>
      <c r="R39" s="30">
        <v>42.93</v>
      </c>
    </row>
    <row r="40" spans="1:18" ht="15.75" customHeight="1" x14ac:dyDescent="0.2">
      <c r="A40" s="14" t="s">
        <v>350</v>
      </c>
      <c r="B40" s="14" t="s">
        <v>351</v>
      </c>
      <c r="C40" s="14">
        <v>29.34</v>
      </c>
      <c r="D40" s="14">
        <v>29.54</v>
      </c>
      <c r="E40" s="14">
        <v>28.33</v>
      </c>
      <c r="F40" s="14">
        <v>29.54</v>
      </c>
      <c r="G40" s="14">
        <v>29.88</v>
      </c>
      <c r="H40" s="15">
        <v>29.590749000093556</v>
      </c>
      <c r="I40" s="28">
        <v>29.672806829999999</v>
      </c>
      <c r="J40" s="29">
        <f>VLOOKUP(A40,'2020'!$A$2:$H$181,8,FALSE)</f>
        <v>29.79</v>
      </c>
      <c r="K40" s="14" t="s">
        <v>18</v>
      </c>
      <c r="N40" s="27" t="s">
        <v>137</v>
      </c>
      <c r="O40" s="27" t="s">
        <v>705</v>
      </c>
      <c r="P40" s="30">
        <v>2016</v>
      </c>
      <c r="Q40" s="30">
        <v>156</v>
      </c>
      <c r="R40" s="30">
        <v>54.1</v>
      </c>
    </row>
    <row r="41" spans="1:18" ht="15.75" customHeight="1" x14ac:dyDescent="0.2">
      <c r="A41" s="14" t="s">
        <v>773</v>
      </c>
      <c r="B41" s="14" t="s">
        <v>774</v>
      </c>
      <c r="C41" s="14">
        <v>71.64</v>
      </c>
      <c r="D41" s="14">
        <v>70.92</v>
      </c>
      <c r="E41" s="14">
        <v>70.209999999999994</v>
      </c>
      <c r="F41" s="14">
        <v>70.23</v>
      </c>
      <c r="G41" s="14">
        <v>71.75</v>
      </c>
      <c r="H41" s="15">
        <v>68.902990001912627</v>
      </c>
      <c r="I41" s="28">
        <v>63.811487370000002</v>
      </c>
      <c r="J41" s="29">
        <f>VLOOKUP(A41,'2020'!$A$2:$H$181,8,FALSE)</f>
        <v>63.81</v>
      </c>
      <c r="K41" s="14" t="s">
        <v>61</v>
      </c>
      <c r="N41" s="27" t="s">
        <v>137</v>
      </c>
      <c r="O41" s="27" t="s">
        <v>705</v>
      </c>
      <c r="P41" s="30">
        <v>2017</v>
      </c>
      <c r="Q41" s="30">
        <v>160</v>
      </c>
      <c r="R41" s="30">
        <v>55.78</v>
      </c>
    </row>
    <row r="42" spans="1:18" ht="15.75" customHeight="1" x14ac:dyDescent="0.2">
      <c r="A42" s="14" t="s">
        <v>158</v>
      </c>
      <c r="B42" s="14" t="s">
        <v>159</v>
      </c>
      <c r="C42" s="14">
        <v>13.83</v>
      </c>
      <c r="D42" s="14">
        <v>14.45</v>
      </c>
      <c r="E42" s="14">
        <v>16.52</v>
      </c>
      <c r="F42" s="14">
        <v>18.260000000000002</v>
      </c>
      <c r="G42" s="14">
        <v>19.79</v>
      </c>
      <c r="H42" s="15">
        <v>19.850363026307352</v>
      </c>
      <c r="I42" s="28">
        <v>21.73757895</v>
      </c>
      <c r="J42" s="29">
        <f>VLOOKUP(A42,'2020'!$A$2:$H$181,8,FALSE)</f>
        <v>20.45</v>
      </c>
      <c r="K42" s="14" t="s">
        <v>18</v>
      </c>
      <c r="N42" s="27" t="s">
        <v>137</v>
      </c>
      <c r="O42" s="27" t="s">
        <v>705</v>
      </c>
      <c r="P42" s="30">
        <v>2018</v>
      </c>
      <c r="Q42" s="30">
        <v>159</v>
      </c>
      <c r="R42" s="30">
        <v>55.26</v>
      </c>
    </row>
    <row r="43" spans="1:18" ht="15.75" customHeight="1" x14ac:dyDescent="0.2">
      <c r="A43" s="14" t="s">
        <v>201</v>
      </c>
      <c r="B43" s="14" t="s">
        <v>202</v>
      </c>
      <c r="C43" s="14">
        <v>10.17</v>
      </c>
      <c r="D43" s="14">
        <v>10.07</v>
      </c>
      <c r="E43" s="14">
        <v>11.62</v>
      </c>
      <c r="F43" s="14">
        <v>16.66</v>
      </c>
      <c r="G43" s="14">
        <v>16.91</v>
      </c>
      <c r="H43" s="15">
        <v>21.886420661659709</v>
      </c>
      <c r="I43" s="28">
        <v>24.88628649</v>
      </c>
      <c r="J43" s="29">
        <f>VLOOKUP(A43,'2020'!$A$2:$H$181,8,FALSE)</f>
        <v>23.57</v>
      </c>
      <c r="K43" s="14" t="s">
        <v>18</v>
      </c>
      <c r="N43" s="27" t="s">
        <v>137</v>
      </c>
      <c r="O43" s="27" t="s">
        <v>705</v>
      </c>
      <c r="P43" s="30">
        <v>2019</v>
      </c>
      <c r="Q43" s="31">
        <v>159</v>
      </c>
      <c r="R43" s="30">
        <v>52.89</v>
      </c>
    </row>
    <row r="44" spans="1:18" ht="15.75" customHeight="1" x14ac:dyDescent="0.2">
      <c r="A44" s="14" t="s">
        <v>81</v>
      </c>
      <c r="B44" s="14" t="s">
        <v>82</v>
      </c>
      <c r="C44" s="14">
        <v>10.24</v>
      </c>
      <c r="D44" s="14">
        <v>10.23</v>
      </c>
      <c r="E44" s="14">
        <v>11.47</v>
      </c>
      <c r="F44" s="14">
        <v>14.8</v>
      </c>
      <c r="G44" s="14">
        <v>14.97</v>
      </c>
      <c r="H44" s="15">
        <v>14.389266780024693</v>
      </c>
      <c r="I44" s="28">
        <v>14.59521711</v>
      </c>
      <c r="J44" s="29">
        <f>VLOOKUP(A44,'2020'!$A$2:$H$181,8,FALSE)</f>
        <v>12.16</v>
      </c>
      <c r="K44" s="14" t="s">
        <v>18</v>
      </c>
      <c r="N44" s="27" t="s">
        <v>137</v>
      </c>
      <c r="O44" s="27" t="s">
        <v>566</v>
      </c>
      <c r="P44" s="30">
        <v>2013</v>
      </c>
      <c r="Q44" s="30">
        <v>120</v>
      </c>
      <c r="R44" s="30">
        <v>34.78</v>
      </c>
    </row>
    <row r="45" spans="1:18" ht="15.75" customHeight="1" x14ac:dyDescent="0.2">
      <c r="A45" s="14" t="s">
        <v>775</v>
      </c>
      <c r="B45" s="14" t="s">
        <v>776</v>
      </c>
      <c r="C45" s="14">
        <v>67.400000000000006</v>
      </c>
      <c r="D45" s="14">
        <v>70.34</v>
      </c>
      <c r="E45" s="14">
        <v>71.040000000000006</v>
      </c>
      <c r="F45" s="14">
        <v>70.900000000000006</v>
      </c>
      <c r="G45" s="14">
        <v>70.540000000000006</v>
      </c>
      <c r="H45" s="15">
        <v>70.773246763846984</v>
      </c>
      <c r="I45" s="28">
        <v>71.357356330000002</v>
      </c>
      <c r="J45" s="29">
        <f>VLOOKUP(A45,'2020'!$A$2:$H$181,8,FALSE)</f>
        <v>76.73</v>
      </c>
      <c r="K45" s="14" t="s">
        <v>137</v>
      </c>
      <c r="N45" s="27" t="s">
        <v>137</v>
      </c>
      <c r="O45" s="27" t="s">
        <v>566</v>
      </c>
      <c r="P45" s="30">
        <v>2014</v>
      </c>
      <c r="Q45" s="30">
        <v>131</v>
      </c>
      <c r="R45" s="30">
        <v>38.130000000000003</v>
      </c>
    </row>
    <row r="46" spans="1:18" ht="15.75" customHeight="1" x14ac:dyDescent="0.2">
      <c r="A46" s="14" t="s">
        <v>37</v>
      </c>
      <c r="B46" s="14" t="s">
        <v>38</v>
      </c>
      <c r="C46" s="14">
        <v>7.08</v>
      </c>
      <c r="D46" s="14">
        <v>7.43</v>
      </c>
      <c r="E46" s="14">
        <v>8.24</v>
      </c>
      <c r="F46" s="14">
        <v>8.89</v>
      </c>
      <c r="G46" s="14">
        <v>10.36</v>
      </c>
      <c r="H46" s="15">
        <v>13.992105504657905</v>
      </c>
      <c r="I46" s="28">
        <v>9.8678986220000002</v>
      </c>
      <c r="J46" s="29">
        <f>VLOOKUP(A46,'2020'!$A$2:$H$181,8,FALSE)</f>
        <v>8.1300000000000008</v>
      </c>
      <c r="K46" s="14" t="s">
        <v>18</v>
      </c>
      <c r="N46" s="27" t="s">
        <v>137</v>
      </c>
      <c r="O46" s="27" t="s">
        <v>566</v>
      </c>
      <c r="P46" s="30">
        <v>2015</v>
      </c>
      <c r="Q46" s="30">
        <v>133</v>
      </c>
      <c r="R46" s="30">
        <v>39.630000000000003</v>
      </c>
    </row>
    <row r="47" spans="1:18" ht="15.75" customHeight="1" x14ac:dyDescent="0.2">
      <c r="A47" s="14" t="s">
        <v>282</v>
      </c>
      <c r="B47" s="14" t="s">
        <v>283</v>
      </c>
      <c r="C47" s="14">
        <v>28.34</v>
      </c>
      <c r="D47" s="14">
        <v>27.17</v>
      </c>
      <c r="E47" s="14">
        <v>27.31</v>
      </c>
      <c r="F47" s="14">
        <v>27.9</v>
      </c>
      <c r="G47" s="14">
        <v>26.76</v>
      </c>
      <c r="H47" s="15">
        <v>26.786375765546101</v>
      </c>
      <c r="I47" s="28">
        <v>27.896604459999999</v>
      </c>
      <c r="J47" s="29">
        <f>VLOOKUP(A47,'2020'!$A$2:$H$181,8,FALSE)</f>
        <v>27.9</v>
      </c>
      <c r="K47" s="14" t="s">
        <v>61</v>
      </c>
      <c r="N47" s="27" t="s">
        <v>137</v>
      </c>
      <c r="O47" s="27" t="s">
        <v>566</v>
      </c>
      <c r="P47" s="30">
        <v>2016</v>
      </c>
      <c r="Q47" s="30">
        <v>126</v>
      </c>
      <c r="R47" s="30">
        <v>40.53</v>
      </c>
    </row>
    <row r="48" spans="1:18" ht="15.75" customHeight="1" x14ac:dyDescent="0.2">
      <c r="A48" s="14" t="s">
        <v>596</v>
      </c>
      <c r="B48" s="14" t="s">
        <v>597</v>
      </c>
      <c r="C48" s="14">
        <v>36.54</v>
      </c>
      <c r="D48" s="14">
        <v>36.26</v>
      </c>
      <c r="E48" s="14">
        <v>36.630000000000003</v>
      </c>
      <c r="F48" s="14">
        <v>41.69</v>
      </c>
      <c r="G48" s="14">
        <v>42.83</v>
      </c>
      <c r="H48" s="15">
        <v>43.13300259896026</v>
      </c>
      <c r="I48" s="28">
        <v>45.751586060000001</v>
      </c>
      <c r="J48" s="29">
        <f>VLOOKUP(A48,'2020'!$A$2:$H$181,8,FALSE)</f>
        <v>45.52</v>
      </c>
      <c r="K48" s="14" t="s">
        <v>398</v>
      </c>
      <c r="N48" s="27" t="s">
        <v>137</v>
      </c>
      <c r="O48" s="27" t="s">
        <v>566</v>
      </c>
      <c r="P48" s="30">
        <v>2017</v>
      </c>
      <c r="Q48" s="30">
        <v>130</v>
      </c>
      <c r="R48" s="30">
        <v>41.59</v>
      </c>
    </row>
    <row r="49" spans="1:18" ht="15.75" customHeight="1" x14ac:dyDescent="0.2">
      <c r="A49" s="14" t="s">
        <v>415</v>
      </c>
      <c r="B49" s="14" t="s">
        <v>416</v>
      </c>
      <c r="C49" s="14">
        <v>34.69</v>
      </c>
      <c r="D49" s="14">
        <v>31.16</v>
      </c>
      <c r="E49" s="14">
        <v>33.65</v>
      </c>
      <c r="F49" s="14">
        <v>33.21</v>
      </c>
      <c r="G49" s="14">
        <v>33.64</v>
      </c>
      <c r="H49" s="15">
        <v>30.562132785921666</v>
      </c>
      <c r="I49" s="28">
        <v>31.883326820000001</v>
      </c>
      <c r="J49" s="29">
        <f>VLOOKUP(A49,'2020'!$A$2:$H$181,8,FALSE)</f>
        <v>32.619999999999997</v>
      </c>
      <c r="K49" s="14" t="s">
        <v>61</v>
      </c>
      <c r="N49" s="27" t="s">
        <v>137</v>
      </c>
      <c r="O49" s="27" t="s">
        <v>566</v>
      </c>
      <c r="P49" s="30">
        <v>2018</v>
      </c>
      <c r="Q49" s="31">
        <v>129</v>
      </c>
      <c r="R49" s="30">
        <v>40.92</v>
      </c>
    </row>
    <row r="50" spans="1:18" ht="15.75" customHeight="1" x14ac:dyDescent="0.2">
      <c r="A50" s="14" t="s">
        <v>710</v>
      </c>
      <c r="B50" s="14" t="s">
        <v>711</v>
      </c>
      <c r="C50" s="14">
        <v>48.66</v>
      </c>
      <c r="D50" s="14">
        <v>51.89</v>
      </c>
      <c r="E50" s="14">
        <v>50.17</v>
      </c>
      <c r="F50" s="14">
        <v>54.45</v>
      </c>
      <c r="G50" s="14">
        <v>55.78</v>
      </c>
      <c r="H50" s="15">
        <v>56.715399155618073</v>
      </c>
      <c r="I50" s="28">
        <v>56.469900680000002</v>
      </c>
      <c r="J50" s="29">
        <f>VLOOKUP(A50,'2020'!$A$2:$H$181,8,FALSE)</f>
        <v>56.82</v>
      </c>
      <c r="K50" s="14" t="s">
        <v>398</v>
      </c>
      <c r="N50" s="27" t="s">
        <v>137</v>
      </c>
      <c r="O50" s="27" t="s">
        <v>566</v>
      </c>
      <c r="P50" s="30">
        <v>2019</v>
      </c>
      <c r="Q50" s="30">
        <v>131</v>
      </c>
      <c r="R50" s="30">
        <v>43.32</v>
      </c>
    </row>
    <row r="51" spans="1:18" ht="15.75" customHeight="1" x14ac:dyDescent="0.2">
      <c r="A51" s="14" t="s">
        <v>800</v>
      </c>
      <c r="B51" s="14" t="s">
        <v>801</v>
      </c>
      <c r="C51" s="14">
        <v>84.83</v>
      </c>
      <c r="D51" s="14">
        <v>84.83</v>
      </c>
      <c r="E51" s="14">
        <v>84.86</v>
      </c>
      <c r="F51" s="14">
        <v>83.92</v>
      </c>
      <c r="G51" s="14">
        <v>84.24</v>
      </c>
      <c r="H51" s="15">
        <v>84.24453416919809</v>
      </c>
      <c r="I51" s="28">
        <v>80.257475729999996</v>
      </c>
      <c r="J51" s="29">
        <f>VLOOKUP(A51,'2020'!$A$2:$H$181,8,FALSE)</f>
        <v>83.5</v>
      </c>
      <c r="K51" s="14" t="s">
        <v>137</v>
      </c>
      <c r="N51" s="27" t="s">
        <v>137</v>
      </c>
      <c r="O51" s="27" t="s">
        <v>145</v>
      </c>
      <c r="P51" s="30">
        <v>2013</v>
      </c>
      <c r="Q51" s="30">
        <v>25</v>
      </c>
      <c r="R51" s="30">
        <v>14.33</v>
      </c>
    </row>
    <row r="52" spans="1:18" ht="15.75" customHeight="1" x14ac:dyDescent="0.2">
      <c r="A52" s="14" t="s">
        <v>164</v>
      </c>
      <c r="B52" s="14" t="s">
        <v>165</v>
      </c>
      <c r="C52" s="14">
        <v>20.5</v>
      </c>
      <c r="D52" s="14">
        <v>20.63</v>
      </c>
      <c r="E52" s="14">
        <v>19.95</v>
      </c>
      <c r="F52" s="14">
        <v>19.920000000000002</v>
      </c>
      <c r="G52" s="14">
        <v>18.690000000000001</v>
      </c>
      <c r="H52" s="15">
        <v>20.509866397489233</v>
      </c>
      <c r="I52" s="28">
        <v>21.994436629999999</v>
      </c>
      <c r="J52" s="29">
        <f>VLOOKUP(A52,'2020'!$A$2:$H$181,8,FALSE)</f>
        <v>22.16</v>
      </c>
      <c r="K52" s="14" t="s">
        <v>18</v>
      </c>
      <c r="N52" s="27" t="s">
        <v>137</v>
      </c>
      <c r="O52" s="27" t="s">
        <v>145</v>
      </c>
      <c r="P52" s="30">
        <v>2014</v>
      </c>
      <c r="Q52" s="30">
        <v>24</v>
      </c>
      <c r="R52" s="30">
        <v>14.32</v>
      </c>
    </row>
    <row r="53" spans="1:18" ht="15.75" customHeight="1" x14ac:dyDescent="0.2">
      <c r="A53" s="14" t="s">
        <v>72</v>
      </c>
      <c r="B53" s="14" t="s">
        <v>73</v>
      </c>
      <c r="C53" s="14">
        <v>9.26</v>
      </c>
      <c r="D53" s="14">
        <v>9.6300000000000008</v>
      </c>
      <c r="E53" s="14">
        <v>11.19</v>
      </c>
      <c r="F53" s="14">
        <v>14.31</v>
      </c>
      <c r="G53" s="14">
        <v>13.55</v>
      </c>
      <c r="H53" s="15">
        <v>14.082106458598558</v>
      </c>
      <c r="I53" s="28">
        <v>12.267691470000001</v>
      </c>
      <c r="J53" s="29">
        <f>VLOOKUP(A53,'2020'!$A$2:$H$181,8,FALSE)</f>
        <v>12.61</v>
      </c>
      <c r="K53" s="14" t="s">
        <v>18</v>
      </c>
      <c r="N53" s="27" t="s">
        <v>137</v>
      </c>
      <c r="O53" s="27" t="s">
        <v>145</v>
      </c>
      <c r="P53" s="30">
        <v>2015</v>
      </c>
      <c r="Q53" s="30">
        <v>36</v>
      </c>
      <c r="R53" s="30">
        <v>20.69</v>
      </c>
    </row>
    <row r="54" spans="1:18" ht="15.75" customHeight="1" x14ac:dyDescent="0.2">
      <c r="A54" s="14" t="s">
        <v>660</v>
      </c>
      <c r="B54" s="14" t="s">
        <v>661</v>
      </c>
      <c r="C54" s="14">
        <v>39.57</v>
      </c>
      <c r="D54" s="14">
        <v>40.58</v>
      </c>
      <c r="E54" s="14">
        <v>41.83</v>
      </c>
      <c r="F54" s="14">
        <v>45.13</v>
      </c>
      <c r="G54" s="14">
        <v>50.34</v>
      </c>
      <c r="H54" s="15">
        <v>50.170875796205131</v>
      </c>
      <c r="I54" s="28">
        <v>35.11050195</v>
      </c>
      <c r="J54" s="29">
        <f>VLOOKUP(A54,'2020'!$A$2:$H$181,8,FALSE)</f>
        <v>32.82</v>
      </c>
      <c r="K54" s="14" t="s">
        <v>137</v>
      </c>
      <c r="N54" s="27" t="s">
        <v>137</v>
      </c>
      <c r="O54" s="27" t="s">
        <v>145</v>
      </c>
      <c r="P54" s="30">
        <v>2016</v>
      </c>
      <c r="Q54" s="30">
        <v>32</v>
      </c>
      <c r="R54" s="30">
        <v>19.82</v>
      </c>
    </row>
    <row r="55" spans="1:18" ht="15.75" customHeight="1" x14ac:dyDescent="0.2">
      <c r="A55" s="14" t="s">
        <v>19</v>
      </c>
      <c r="B55" s="14" t="s">
        <v>20</v>
      </c>
      <c r="C55" s="14">
        <v>6.38</v>
      </c>
      <c r="D55" s="14">
        <v>6.4</v>
      </c>
      <c r="E55" s="14">
        <v>7.52</v>
      </c>
      <c r="F55" s="14">
        <v>8.59</v>
      </c>
      <c r="G55" s="14">
        <v>8.92</v>
      </c>
      <c r="H55" s="15">
        <v>10.263647139235831</v>
      </c>
      <c r="I55" s="28">
        <v>7.9000135409999999</v>
      </c>
      <c r="J55" s="29">
        <f>VLOOKUP(A55,'2020'!$A$2:$H$181,8,FALSE)</f>
        <v>7.93</v>
      </c>
      <c r="K55" s="14" t="s">
        <v>18</v>
      </c>
      <c r="N55" s="27" t="s">
        <v>137</v>
      </c>
      <c r="O55" s="27" t="s">
        <v>145</v>
      </c>
      <c r="P55" s="30">
        <v>2017</v>
      </c>
      <c r="Q55" s="31">
        <v>27</v>
      </c>
      <c r="R55" s="30">
        <v>18.02</v>
      </c>
    </row>
    <row r="56" spans="1:18" ht="15.75" customHeight="1" x14ac:dyDescent="0.2">
      <c r="A56" s="14" t="s">
        <v>274</v>
      </c>
      <c r="B56" s="14" t="s">
        <v>275</v>
      </c>
      <c r="C56" s="14">
        <v>32.69</v>
      </c>
      <c r="D56" s="14">
        <v>32.57</v>
      </c>
      <c r="E56" s="14">
        <v>31.28</v>
      </c>
      <c r="F56" s="14">
        <v>29.37</v>
      </c>
      <c r="G56" s="14">
        <v>28.64</v>
      </c>
      <c r="H56" s="15">
        <v>26.55243364498611</v>
      </c>
      <c r="I56" s="28">
        <v>27.18336923</v>
      </c>
      <c r="J56" s="29">
        <f>VLOOKUP(A56,'2020'!$A$2:$H$181,8,FALSE)</f>
        <v>27.41</v>
      </c>
      <c r="K56" s="14" t="s">
        <v>55</v>
      </c>
      <c r="N56" s="27" t="s">
        <v>137</v>
      </c>
      <c r="O56" s="27" t="s">
        <v>145</v>
      </c>
      <c r="P56" s="30">
        <v>2018</v>
      </c>
      <c r="Q56" s="30">
        <v>29</v>
      </c>
      <c r="R56" s="30">
        <v>20.39</v>
      </c>
    </row>
    <row r="57" spans="1:18" ht="15.75" customHeight="1" x14ac:dyDescent="0.2">
      <c r="A57" s="14" t="s">
        <v>182</v>
      </c>
      <c r="B57" s="14" t="s">
        <v>183</v>
      </c>
      <c r="C57" s="14">
        <v>21.6</v>
      </c>
      <c r="D57" s="14">
        <v>21.89</v>
      </c>
      <c r="E57" s="14">
        <v>21.15</v>
      </c>
      <c r="F57" s="14">
        <v>23.83</v>
      </c>
      <c r="G57" s="14">
        <v>22.24</v>
      </c>
      <c r="H57" s="15">
        <v>21.871593648279191</v>
      </c>
      <c r="I57" s="28">
        <v>22.20659642</v>
      </c>
      <c r="J57" s="29">
        <f>VLOOKUP(A57,'2020'!$A$2:$H$181,8,FALSE)</f>
        <v>22.92</v>
      </c>
      <c r="K57" s="14" t="s">
        <v>18</v>
      </c>
      <c r="N57" s="27" t="s">
        <v>137</v>
      </c>
      <c r="O57" s="27" t="s">
        <v>145</v>
      </c>
      <c r="P57" s="30">
        <v>2019</v>
      </c>
      <c r="Q57" s="30">
        <v>25</v>
      </c>
      <c r="R57" s="30">
        <v>19.809999999999999</v>
      </c>
    </row>
    <row r="58" spans="1:18" ht="15.75" customHeight="1" x14ac:dyDescent="0.2">
      <c r="A58" s="14" t="s">
        <v>483</v>
      </c>
      <c r="B58" s="14" t="s">
        <v>484</v>
      </c>
      <c r="C58" s="14">
        <v>28.69</v>
      </c>
      <c r="D58" s="14">
        <v>31.32</v>
      </c>
      <c r="E58" s="14">
        <v>31.38</v>
      </c>
      <c r="F58" s="14">
        <v>32.200000000000003</v>
      </c>
      <c r="G58" s="14">
        <v>34.83</v>
      </c>
      <c r="H58" s="15">
        <v>32.371491108215146</v>
      </c>
      <c r="I58" s="28">
        <v>35.59988628</v>
      </c>
      <c r="J58" s="29">
        <f>VLOOKUP(A58,'2020'!$A$2:$H$181,8,FALSE)</f>
        <v>37.200000000000003</v>
      </c>
      <c r="K58" s="14" t="s">
        <v>137</v>
      </c>
      <c r="N58" s="27" t="s">
        <v>137</v>
      </c>
      <c r="O58" s="27" t="s">
        <v>251</v>
      </c>
      <c r="P58" s="30">
        <v>2013</v>
      </c>
      <c r="Q58" s="30">
        <v>51</v>
      </c>
      <c r="R58" s="30">
        <v>24.52</v>
      </c>
    </row>
    <row r="59" spans="1:18" ht="15.75" customHeight="1" x14ac:dyDescent="0.2">
      <c r="A59" s="14" t="s">
        <v>217</v>
      </c>
      <c r="B59" s="14" t="s">
        <v>218</v>
      </c>
      <c r="C59" s="14">
        <v>16.89</v>
      </c>
      <c r="D59" s="14">
        <v>19.93</v>
      </c>
      <c r="E59" s="14">
        <v>20</v>
      </c>
      <c r="F59" s="14">
        <v>21.7</v>
      </c>
      <c r="G59" s="14">
        <v>22.26</v>
      </c>
      <c r="H59" s="15">
        <v>23.246459543277314</v>
      </c>
      <c r="I59" s="28">
        <v>22.231476910000001</v>
      </c>
      <c r="J59" s="29">
        <f>VLOOKUP(A59,'2020'!$A$2:$H$181,8,FALSE)</f>
        <v>22.93</v>
      </c>
      <c r="K59" s="14" t="s">
        <v>18</v>
      </c>
      <c r="N59" s="27" t="s">
        <v>137</v>
      </c>
      <c r="O59" s="27" t="s">
        <v>251</v>
      </c>
      <c r="P59" s="30">
        <v>2014</v>
      </c>
      <c r="Q59" s="30">
        <v>53</v>
      </c>
      <c r="R59" s="30">
        <v>24.52</v>
      </c>
    </row>
    <row r="60" spans="1:18" ht="15.75" customHeight="1" x14ac:dyDescent="0.2">
      <c r="A60" s="14" t="s">
        <v>290</v>
      </c>
      <c r="B60" s="14" t="s">
        <v>291</v>
      </c>
      <c r="C60" s="14">
        <v>30.09</v>
      </c>
      <c r="D60" s="14">
        <v>29.78</v>
      </c>
      <c r="E60" s="14">
        <v>27.7</v>
      </c>
      <c r="F60" s="14">
        <v>27.96</v>
      </c>
      <c r="G60" s="14">
        <v>27.76</v>
      </c>
      <c r="H60" s="15">
        <v>27.339650313521592</v>
      </c>
      <c r="I60" s="28">
        <v>28.979212149999999</v>
      </c>
      <c r="J60" s="29">
        <f>VLOOKUP(A60,'2020'!$A$2:$H$181,8,FALSE)</f>
        <v>28.59</v>
      </c>
      <c r="K60" s="14" t="s">
        <v>293</v>
      </c>
      <c r="N60" s="27" t="s">
        <v>137</v>
      </c>
      <c r="O60" s="27" t="s">
        <v>251</v>
      </c>
      <c r="P60" s="30">
        <v>2015</v>
      </c>
      <c r="Q60" s="30">
        <v>50</v>
      </c>
      <c r="R60" s="30">
        <v>24.52</v>
      </c>
    </row>
    <row r="61" spans="1:18" ht="15.75" customHeight="1" x14ac:dyDescent="0.2">
      <c r="A61" s="14" t="s">
        <v>154</v>
      </c>
      <c r="B61" s="14" t="s">
        <v>155</v>
      </c>
      <c r="C61" s="14">
        <v>17.27</v>
      </c>
      <c r="D61" s="14">
        <v>16.29</v>
      </c>
      <c r="E61" s="14">
        <v>15.5</v>
      </c>
      <c r="F61" s="14">
        <v>17.95</v>
      </c>
      <c r="G61" s="14">
        <v>17.95</v>
      </c>
      <c r="H61" s="15">
        <v>18.405861401100239</v>
      </c>
      <c r="I61" s="28">
        <v>20.81348513</v>
      </c>
      <c r="J61" s="29">
        <f>VLOOKUP(A61,'2020'!$A$2:$H$181,8,FALSE)</f>
        <v>22.26</v>
      </c>
      <c r="K61" s="14" t="s">
        <v>137</v>
      </c>
      <c r="N61" s="27" t="s">
        <v>137</v>
      </c>
      <c r="O61" s="27" t="s">
        <v>251</v>
      </c>
      <c r="P61" s="30">
        <v>2016</v>
      </c>
      <c r="Q61" s="31">
        <v>50</v>
      </c>
      <c r="R61" s="30">
        <v>24.33</v>
      </c>
    </row>
    <row r="62" spans="1:18" ht="15.75" customHeight="1" x14ac:dyDescent="0.2">
      <c r="A62" s="14" t="s">
        <v>466</v>
      </c>
      <c r="B62" s="14" t="s">
        <v>467</v>
      </c>
      <c r="C62" s="14">
        <v>28.49</v>
      </c>
      <c r="D62" s="14">
        <v>31.67</v>
      </c>
      <c r="E62" s="14">
        <v>32.56</v>
      </c>
      <c r="F62" s="14">
        <v>33.08</v>
      </c>
      <c r="G62" s="14">
        <v>33.15</v>
      </c>
      <c r="H62" s="15">
        <v>31.904423972105558</v>
      </c>
      <c r="I62" s="28">
        <v>33.485088920000003</v>
      </c>
      <c r="J62" s="29">
        <f>VLOOKUP(A62,'2020'!$A$2:$H$181,8,FALSE)</f>
        <v>34.340000000000003</v>
      </c>
      <c r="K62" s="14" t="s">
        <v>137</v>
      </c>
      <c r="N62" s="27" t="s">
        <v>137</v>
      </c>
      <c r="O62" s="27" t="s">
        <v>251</v>
      </c>
      <c r="P62" s="30">
        <v>2017</v>
      </c>
      <c r="Q62" s="30">
        <v>44</v>
      </c>
      <c r="R62" s="30">
        <v>24.33</v>
      </c>
    </row>
    <row r="63" spans="1:18" ht="15.75" customHeight="1" x14ac:dyDescent="0.2">
      <c r="A63" s="14" t="s">
        <v>541</v>
      </c>
      <c r="B63" s="14" t="s">
        <v>542</v>
      </c>
      <c r="C63" s="14">
        <v>45.09</v>
      </c>
      <c r="D63" s="14">
        <v>46.42</v>
      </c>
      <c r="E63" s="14">
        <v>44.5</v>
      </c>
      <c r="F63" s="14">
        <v>46.53</v>
      </c>
      <c r="G63" s="14">
        <v>46.7</v>
      </c>
      <c r="H63" s="15">
        <v>38.355746391544905</v>
      </c>
      <c r="I63" s="28">
        <v>31.34776518</v>
      </c>
      <c r="J63" s="29">
        <f>VLOOKUP(A63,'2020'!$A$2:$H$181,8,FALSE)</f>
        <v>30.62</v>
      </c>
      <c r="K63" s="14" t="s">
        <v>137</v>
      </c>
      <c r="N63" s="27" t="s">
        <v>137</v>
      </c>
      <c r="O63" s="27" t="s">
        <v>251</v>
      </c>
      <c r="P63" s="30">
        <v>2018</v>
      </c>
      <c r="Q63" s="30">
        <v>49</v>
      </c>
      <c r="R63" s="30">
        <v>25.3</v>
      </c>
    </row>
    <row r="64" spans="1:18" ht="15.75" customHeight="1" x14ac:dyDescent="0.2">
      <c r="A64" s="14" t="s">
        <v>377</v>
      </c>
      <c r="B64" s="14" t="s">
        <v>378</v>
      </c>
      <c r="C64" s="14">
        <v>28.94</v>
      </c>
      <c r="D64" s="14">
        <v>30.05</v>
      </c>
      <c r="E64" s="14">
        <v>28.7</v>
      </c>
      <c r="F64" s="14">
        <v>29.03</v>
      </c>
      <c r="G64" s="14">
        <v>30.09</v>
      </c>
      <c r="H64" s="15">
        <v>30.086430126379653</v>
      </c>
      <c r="I64" s="28">
        <v>30.953207549999998</v>
      </c>
      <c r="J64" s="29">
        <f>VLOOKUP(A64,'2020'!$A$2:$H$181,8,FALSE)</f>
        <v>32.06</v>
      </c>
      <c r="K64" s="14" t="s">
        <v>137</v>
      </c>
      <c r="N64" s="27" t="s">
        <v>137</v>
      </c>
      <c r="O64" s="27" t="s">
        <v>251</v>
      </c>
      <c r="P64" s="30">
        <v>2019</v>
      </c>
      <c r="Q64" s="30">
        <v>56</v>
      </c>
      <c r="R64" s="30">
        <v>27.91</v>
      </c>
    </row>
    <row r="65" spans="1:18" ht="15.75" customHeight="1" x14ac:dyDescent="0.2">
      <c r="A65" s="14" t="s">
        <v>767</v>
      </c>
      <c r="B65" s="14" t="s">
        <v>768</v>
      </c>
      <c r="C65" s="14">
        <v>67.2</v>
      </c>
      <c r="D65" s="14">
        <v>67.95</v>
      </c>
      <c r="E65" s="14">
        <v>66.23</v>
      </c>
      <c r="F65" s="14">
        <v>66.47</v>
      </c>
      <c r="G65" s="14">
        <v>66.47</v>
      </c>
      <c r="H65" s="15">
        <v>66.469272915193557</v>
      </c>
      <c r="I65" s="28">
        <v>58.352711460000002</v>
      </c>
      <c r="J65" s="29">
        <f>VLOOKUP(A65,'2020'!$A$2:$H$181,8,FALSE)</f>
        <v>56.38</v>
      </c>
      <c r="K65" s="14" t="s">
        <v>137</v>
      </c>
      <c r="N65" s="27" t="s">
        <v>137</v>
      </c>
      <c r="O65" s="27" t="s">
        <v>510</v>
      </c>
      <c r="P65" s="30">
        <v>2013</v>
      </c>
      <c r="Q65" s="30">
        <v>76</v>
      </c>
      <c r="R65" s="30">
        <v>28.2</v>
      </c>
    </row>
    <row r="66" spans="1:18" ht="15.75" customHeight="1" x14ac:dyDescent="0.2">
      <c r="A66" s="14" t="s">
        <v>340</v>
      </c>
      <c r="B66" s="14" t="s">
        <v>341</v>
      </c>
      <c r="C66" s="14">
        <v>28.46</v>
      </c>
      <c r="D66" s="14">
        <v>31.33</v>
      </c>
      <c r="E66" s="14">
        <v>31.01</v>
      </c>
      <c r="F66" s="14">
        <v>30.35</v>
      </c>
      <c r="G66" s="14">
        <v>30.89</v>
      </c>
      <c r="H66" s="15">
        <v>29.187402605927289</v>
      </c>
      <c r="I66" s="28">
        <v>29.084023779999999</v>
      </c>
      <c r="J66" s="29">
        <f>VLOOKUP(A66,'2020'!$A$2:$H$181,8,FALSE)</f>
        <v>28.8</v>
      </c>
      <c r="K66" s="14" t="s">
        <v>18</v>
      </c>
      <c r="N66" s="27" t="s">
        <v>137</v>
      </c>
      <c r="O66" s="27" t="s">
        <v>510</v>
      </c>
      <c r="P66" s="30">
        <v>2014</v>
      </c>
      <c r="Q66" s="30">
        <v>82</v>
      </c>
      <c r="R66" s="30">
        <v>29.44</v>
      </c>
    </row>
    <row r="67" spans="1:18" ht="15.75" customHeight="1" x14ac:dyDescent="0.2">
      <c r="A67" s="14" t="s">
        <v>517</v>
      </c>
      <c r="B67" s="14" t="s">
        <v>518</v>
      </c>
      <c r="C67" s="14">
        <v>29.39</v>
      </c>
      <c r="D67" s="14">
        <v>36.61</v>
      </c>
      <c r="E67" s="14">
        <v>37.92</v>
      </c>
      <c r="F67" s="14">
        <v>38.03</v>
      </c>
      <c r="G67" s="14">
        <v>39.33</v>
      </c>
      <c r="H67" s="15">
        <v>36.170812385291043</v>
      </c>
      <c r="I67" s="28">
        <v>35.937017969999999</v>
      </c>
      <c r="J67" s="29">
        <f>VLOOKUP(A67,'2020'!$A$2:$H$181,8,FALSE)</f>
        <v>35.74</v>
      </c>
      <c r="K67" s="14" t="s">
        <v>61</v>
      </c>
      <c r="N67" s="27" t="s">
        <v>137</v>
      </c>
      <c r="O67" s="27" t="s">
        <v>510</v>
      </c>
      <c r="P67" s="30">
        <v>2015</v>
      </c>
      <c r="Q67" s="31">
        <v>107</v>
      </c>
      <c r="R67" s="30">
        <v>33</v>
      </c>
    </row>
    <row r="68" spans="1:18" ht="15.75" customHeight="1" x14ac:dyDescent="0.2">
      <c r="A68" s="14" t="s">
        <v>268</v>
      </c>
      <c r="B68" s="14" t="s">
        <v>269</v>
      </c>
      <c r="C68" s="14">
        <v>27.08</v>
      </c>
      <c r="D68" s="14">
        <v>27.08</v>
      </c>
      <c r="E68" s="14">
        <v>27.21</v>
      </c>
      <c r="F68" s="14">
        <v>27.07</v>
      </c>
      <c r="G68" s="14">
        <v>26.8</v>
      </c>
      <c r="H68" s="15">
        <v>26.252459400981532</v>
      </c>
      <c r="I68" s="28">
        <v>26.630138030000001</v>
      </c>
      <c r="J68" s="29">
        <f>VLOOKUP(A68,'2020'!$A$2:$H$181,8,FALSE)</f>
        <v>26.63</v>
      </c>
      <c r="K68" s="14" t="s">
        <v>61</v>
      </c>
      <c r="N68" s="27" t="s">
        <v>137</v>
      </c>
      <c r="O68" s="27" t="s">
        <v>510</v>
      </c>
      <c r="P68" s="30">
        <v>2016</v>
      </c>
      <c r="Q68" s="30">
        <v>115</v>
      </c>
      <c r="R68" s="30">
        <v>35.840000000000003</v>
      </c>
    </row>
    <row r="69" spans="1:18" ht="15.75" customHeight="1" x14ac:dyDescent="0.2">
      <c r="A69" s="14" t="s">
        <v>327</v>
      </c>
      <c r="B69" s="14" t="s">
        <v>328</v>
      </c>
      <c r="C69" s="14">
        <v>26.16</v>
      </c>
      <c r="D69" s="14">
        <v>26.55</v>
      </c>
      <c r="E69" s="14">
        <v>27.76</v>
      </c>
      <c r="F69" s="14">
        <v>28.5</v>
      </c>
      <c r="G69" s="14">
        <v>29.46</v>
      </c>
      <c r="H69" s="15">
        <v>29.037041576517336</v>
      </c>
      <c r="I69" s="28">
        <v>29.64929785</v>
      </c>
      <c r="J69" s="29">
        <f>VLOOKUP(A69,'2020'!$A$2:$H$181,8,FALSE)</f>
        <v>30.01</v>
      </c>
      <c r="K69" s="14" t="s">
        <v>55</v>
      </c>
      <c r="N69" s="27" t="s">
        <v>137</v>
      </c>
      <c r="O69" s="27" t="s">
        <v>510</v>
      </c>
      <c r="P69" s="30">
        <v>2017</v>
      </c>
      <c r="Q69" s="30">
        <v>115</v>
      </c>
      <c r="R69" s="30">
        <v>36.729999999999997</v>
      </c>
    </row>
    <row r="70" spans="1:18" ht="15.75" customHeight="1" x14ac:dyDescent="0.2">
      <c r="A70" s="14" t="s">
        <v>622</v>
      </c>
      <c r="B70" s="14" t="s">
        <v>623</v>
      </c>
      <c r="C70" s="14">
        <v>36.92</v>
      </c>
      <c r="D70" s="14">
        <v>37.14</v>
      </c>
      <c r="E70" s="14">
        <v>39.270000000000003</v>
      </c>
      <c r="F70" s="14">
        <v>44.62</v>
      </c>
      <c r="G70" s="14">
        <v>43.75</v>
      </c>
      <c r="H70" s="15">
        <v>45.230824479347454</v>
      </c>
      <c r="I70" s="28">
        <v>48.533763690000001</v>
      </c>
      <c r="J70" s="29">
        <f>VLOOKUP(A70,'2020'!$A$2:$H$181,8,FALSE)</f>
        <v>48.2</v>
      </c>
      <c r="K70" s="14" t="s">
        <v>61</v>
      </c>
      <c r="N70" s="27" t="s">
        <v>137</v>
      </c>
      <c r="O70" s="27" t="s">
        <v>510</v>
      </c>
      <c r="P70" s="30">
        <v>2018</v>
      </c>
      <c r="Q70" s="30">
        <v>114</v>
      </c>
      <c r="R70" s="30">
        <v>35.42</v>
      </c>
    </row>
    <row r="71" spans="1:18" ht="15.75" customHeight="1" x14ac:dyDescent="0.2">
      <c r="A71" s="14" t="s">
        <v>321</v>
      </c>
      <c r="B71" s="14" t="s">
        <v>322</v>
      </c>
      <c r="C71" s="14">
        <v>26.61</v>
      </c>
      <c r="D71" s="14">
        <v>26.82</v>
      </c>
      <c r="E71" s="14">
        <v>26.12</v>
      </c>
      <c r="F71" s="14">
        <v>27.91</v>
      </c>
      <c r="G71" s="14">
        <v>29.59</v>
      </c>
      <c r="H71" s="15">
        <v>28.935372181940405</v>
      </c>
      <c r="I71" s="28">
        <v>29.031596149999999</v>
      </c>
      <c r="J71" s="29">
        <f>VLOOKUP(A71,'2020'!$A$2:$H$181,8,FALSE)</f>
        <v>28.51</v>
      </c>
      <c r="K71" s="14" t="s">
        <v>18</v>
      </c>
      <c r="N71" s="27" t="s">
        <v>137</v>
      </c>
      <c r="O71" s="27" t="s">
        <v>510</v>
      </c>
      <c r="P71" s="30">
        <v>2019</v>
      </c>
      <c r="Q71" s="30">
        <v>117</v>
      </c>
      <c r="R71" s="30">
        <v>36.04</v>
      </c>
    </row>
    <row r="72" spans="1:18" ht="15.75" customHeight="1" x14ac:dyDescent="0.2">
      <c r="A72" s="14" t="s">
        <v>286</v>
      </c>
      <c r="B72" s="14" t="s">
        <v>287</v>
      </c>
      <c r="C72" s="14">
        <v>24.09</v>
      </c>
      <c r="D72" s="14">
        <v>23.53</v>
      </c>
      <c r="E72" s="14">
        <v>25.08</v>
      </c>
      <c r="F72" s="14">
        <v>24.66</v>
      </c>
      <c r="G72" s="14">
        <v>26.36</v>
      </c>
      <c r="H72" s="15">
        <v>26.824426362999066</v>
      </c>
      <c r="I72" s="28">
        <v>28.99657217</v>
      </c>
      <c r="J72" s="29">
        <f>VLOOKUP(A72,'2020'!$A$2:$H$181,8,FALSE)</f>
        <v>30.2</v>
      </c>
      <c r="K72" s="14" t="s">
        <v>61</v>
      </c>
      <c r="N72" s="27" t="s">
        <v>137</v>
      </c>
      <c r="O72" s="27" t="s">
        <v>374</v>
      </c>
      <c r="P72" s="30">
        <v>2013</v>
      </c>
      <c r="Q72" s="30">
        <v>96</v>
      </c>
      <c r="R72" s="30">
        <v>29.77</v>
      </c>
    </row>
    <row r="73" spans="1:18" ht="15.75" customHeight="1" x14ac:dyDescent="0.2">
      <c r="A73" s="14" t="s">
        <v>336</v>
      </c>
      <c r="B73" s="14" t="s">
        <v>337</v>
      </c>
      <c r="C73" s="14">
        <v>26.09</v>
      </c>
      <c r="D73" s="14">
        <v>26.73</v>
      </c>
      <c r="E73" s="14">
        <v>27.44</v>
      </c>
      <c r="F73" s="14">
        <v>28.17</v>
      </c>
      <c r="G73" s="14">
        <v>29.01</v>
      </c>
      <c r="H73" s="15">
        <v>29.114147928838584</v>
      </c>
      <c r="I73" s="28">
        <v>30.440781749999999</v>
      </c>
      <c r="J73" s="29">
        <f>VLOOKUP(A73,'2020'!$A$2:$H$181,8,FALSE)</f>
        <v>30.84</v>
      </c>
      <c r="K73" s="14" t="s">
        <v>18</v>
      </c>
      <c r="N73" s="27" t="s">
        <v>137</v>
      </c>
      <c r="O73" s="27" t="s">
        <v>374</v>
      </c>
      <c r="P73" s="30">
        <v>2014</v>
      </c>
      <c r="Q73" s="31">
        <v>101</v>
      </c>
      <c r="R73" s="30">
        <v>31.63</v>
      </c>
    </row>
    <row r="74" spans="1:18" ht="15.75" customHeight="1" x14ac:dyDescent="0.2">
      <c r="A74" s="14" t="s">
        <v>547</v>
      </c>
      <c r="B74" s="14" t="s">
        <v>548</v>
      </c>
      <c r="C74" s="14">
        <v>41.05</v>
      </c>
      <c r="D74" s="14">
        <v>38.15</v>
      </c>
      <c r="E74" s="14">
        <v>40.75</v>
      </c>
      <c r="F74" s="14">
        <v>41.72</v>
      </c>
      <c r="G74" s="14">
        <v>39.93</v>
      </c>
      <c r="H74" s="15">
        <v>39.675022761846868</v>
      </c>
      <c r="I74" s="28">
        <v>36.770732299999999</v>
      </c>
      <c r="J74" s="29">
        <f>VLOOKUP(A74,'2020'!$A$2:$H$181,8,FALSE)</f>
        <v>36.82</v>
      </c>
      <c r="K74" s="14" t="s">
        <v>55</v>
      </c>
      <c r="N74" s="27" t="s">
        <v>137</v>
      </c>
      <c r="O74" s="27" t="s">
        <v>374</v>
      </c>
      <c r="P74" s="30">
        <v>2015</v>
      </c>
      <c r="Q74" s="30">
        <v>86</v>
      </c>
      <c r="R74" s="30">
        <v>30.45</v>
      </c>
    </row>
    <row r="75" spans="1:18" ht="15.75" customHeight="1" x14ac:dyDescent="0.2">
      <c r="A75" s="14" t="s">
        <v>608</v>
      </c>
      <c r="B75" s="14" t="s">
        <v>609</v>
      </c>
      <c r="C75" s="14">
        <v>41.22</v>
      </c>
      <c r="D75" s="14">
        <v>40.340000000000003</v>
      </c>
      <c r="E75" s="14">
        <v>40.49</v>
      </c>
      <c r="F75" s="14">
        <v>43.17</v>
      </c>
      <c r="G75" s="14">
        <v>42.94</v>
      </c>
      <c r="H75" s="15">
        <v>43.236123821945341</v>
      </c>
      <c r="I75" s="28">
        <v>45.674366130000003</v>
      </c>
      <c r="J75" s="29">
        <f>VLOOKUP(A75,'2020'!$A$2:$H$181,8,FALSE)</f>
        <v>45.33</v>
      </c>
      <c r="K75" s="14" t="s">
        <v>55</v>
      </c>
      <c r="N75" s="27" t="s">
        <v>137</v>
      </c>
      <c r="O75" s="27" t="s">
        <v>374</v>
      </c>
      <c r="P75" s="30">
        <v>2016</v>
      </c>
      <c r="Q75" s="30">
        <v>86</v>
      </c>
      <c r="R75" s="30">
        <v>30.17</v>
      </c>
    </row>
    <row r="76" spans="1:18" ht="15.75" customHeight="1" x14ac:dyDescent="0.2">
      <c r="A76" s="14" t="s">
        <v>93</v>
      </c>
      <c r="B76" s="14" t="s">
        <v>94</v>
      </c>
      <c r="C76" s="14">
        <v>10.06</v>
      </c>
      <c r="D76" s="14">
        <v>10.87</v>
      </c>
      <c r="E76" s="14">
        <v>11.2</v>
      </c>
      <c r="F76" s="14">
        <v>12.4</v>
      </c>
      <c r="G76" s="14">
        <v>14.08</v>
      </c>
      <c r="H76" s="15">
        <v>14.586797596551309</v>
      </c>
      <c r="I76" s="28">
        <v>14.996903509999999</v>
      </c>
      <c r="J76" s="29">
        <f>VLOOKUP(A76,'2020'!$A$2:$H$181,8,FALSE)</f>
        <v>12.6</v>
      </c>
      <c r="K76" s="14" t="s">
        <v>18</v>
      </c>
      <c r="N76" s="27" t="s">
        <v>137</v>
      </c>
      <c r="O76" s="27" t="s">
        <v>374</v>
      </c>
      <c r="P76" s="30">
        <v>2017</v>
      </c>
      <c r="Q76" s="30">
        <v>81</v>
      </c>
      <c r="R76" s="30">
        <v>30.42</v>
      </c>
    </row>
    <row r="77" spans="1:18" ht="15.75" customHeight="1" x14ac:dyDescent="0.2">
      <c r="A77" s="14" t="s">
        <v>728</v>
      </c>
      <c r="B77" s="14" t="s">
        <v>729</v>
      </c>
      <c r="C77" s="14">
        <v>73.400000000000006</v>
      </c>
      <c r="D77" s="14">
        <v>72.290000000000006</v>
      </c>
      <c r="E77" s="14">
        <v>72.319999999999993</v>
      </c>
      <c r="F77" s="14">
        <v>66.52</v>
      </c>
      <c r="G77" s="14">
        <v>65.12</v>
      </c>
      <c r="H77" s="15">
        <v>60.714825397467322</v>
      </c>
      <c r="I77" s="28">
        <v>64.408369050000005</v>
      </c>
      <c r="J77" s="29">
        <f>VLOOKUP(A77,'2020'!$A$2:$H$181,8,FALSE)</f>
        <v>64.81</v>
      </c>
      <c r="K77" s="14" t="s">
        <v>398</v>
      </c>
      <c r="N77" s="27" t="s">
        <v>137</v>
      </c>
      <c r="O77" s="27" t="s">
        <v>374</v>
      </c>
      <c r="P77" s="30">
        <v>2018</v>
      </c>
      <c r="Q77" s="30">
        <v>82</v>
      </c>
      <c r="R77" s="30">
        <v>30.08</v>
      </c>
    </row>
    <row r="78" spans="1:18" ht="15.75" customHeight="1" x14ac:dyDescent="0.2">
      <c r="A78" s="14" t="s">
        <v>706</v>
      </c>
      <c r="B78" s="14" t="s">
        <v>707</v>
      </c>
      <c r="C78" s="14">
        <v>44.67</v>
      </c>
      <c r="D78" s="14">
        <v>45.44</v>
      </c>
      <c r="E78" s="14">
        <v>47.76</v>
      </c>
      <c r="F78" s="14">
        <v>54.35</v>
      </c>
      <c r="G78" s="14">
        <v>54.03</v>
      </c>
      <c r="H78" s="15">
        <v>56.561759023685219</v>
      </c>
      <c r="I78" s="28">
        <v>52.59849861</v>
      </c>
      <c r="J78" s="29">
        <f>VLOOKUP(A78,'2020'!$A$2:$H$181,8,FALSE)</f>
        <v>55.37</v>
      </c>
      <c r="K78" s="14" t="s">
        <v>398</v>
      </c>
      <c r="N78" s="27" t="s">
        <v>137</v>
      </c>
      <c r="O78" s="27" t="s">
        <v>374</v>
      </c>
      <c r="P78" s="30">
        <v>2019</v>
      </c>
      <c r="Q78" s="30">
        <v>71</v>
      </c>
      <c r="R78" s="30">
        <v>29.52</v>
      </c>
    </row>
    <row r="79" spans="1:18" ht="15.75" customHeight="1" x14ac:dyDescent="0.2">
      <c r="A79" s="14" t="s">
        <v>87</v>
      </c>
      <c r="B79" s="14" t="s">
        <v>88</v>
      </c>
      <c r="C79" s="14">
        <v>8.49</v>
      </c>
      <c r="D79" s="14">
        <v>8.5</v>
      </c>
      <c r="E79" s="14">
        <v>13.87</v>
      </c>
      <c r="F79" s="14">
        <v>15.3</v>
      </c>
      <c r="G79" s="14">
        <v>13.03</v>
      </c>
      <c r="H79" s="15">
        <v>14.100685375701939</v>
      </c>
      <c r="I79" s="28">
        <v>14.711860039999999</v>
      </c>
      <c r="J79" s="29">
        <f>VLOOKUP(A79,'2020'!$A$2:$H$181,8,FALSE)</f>
        <v>15.12</v>
      </c>
      <c r="K79" s="14" t="s">
        <v>18</v>
      </c>
      <c r="N79" s="27" t="s">
        <v>137</v>
      </c>
      <c r="O79" s="27" t="s">
        <v>776</v>
      </c>
      <c r="P79" s="30">
        <v>2013</v>
      </c>
      <c r="Q79" s="31">
        <v>167</v>
      </c>
      <c r="R79" s="30">
        <v>67.400000000000006</v>
      </c>
    </row>
    <row r="80" spans="1:18" ht="15.75" customHeight="1" x14ac:dyDescent="0.2">
      <c r="A80" s="14" t="s">
        <v>393</v>
      </c>
      <c r="B80" s="14" t="s">
        <v>394</v>
      </c>
      <c r="C80" s="14">
        <v>32.97</v>
      </c>
      <c r="D80" s="14">
        <v>31.19</v>
      </c>
      <c r="E80" s="14">
        <v>32.090000000000003</v>
      </c>
      <c r="F80" s="14">
        <v>32.58</v>
      </c>
      <c r="G80" s="14">
        <v>31.01</v>
      </c>
      <c r="H80" s="15">
        <v>30.261981828774804</v>
      </c>
      <c r="I80" s="28">
        <v>30.80277993</v>
      </c>
      <c r="J80" s="29">
        <f>VLOOKUP(A80,'2020'!$A$2:$H$181,8,FALSE)</f>
        <v>30.84</v>
      </c>
      <c r="K80" s="14" t="s">
        <v>398</v>
      </c>
      <c r="N80" s="27" t="s">
        <v>137</v>
      </c>
      <c r="O80" s="27" t="s">
        <v>776</v>
      </c>
      <c r="P80" s="30">
        <v>2014</v>
      </c>
      <c r="Q80" s="30">
        <v>169</v>
      </c>
      <c r="R80" s="30">
        <v>70.34</v>
      </c>
    </row>
    <row r="81" spans="1:18" ht="15.75" customHeight="1" x14ac:dyDescent="0.2">
      <c r="A81" s="14" t="s">
        <v>239</v>
      </c>
      <c r="B81" s="14" t="s">
        <v>240</v>
      </c>
      <c r="C81" s="14">
        <v>26.11</v>
      </c>
      <c r="D81" s="14">
        <v>23.75</v>
      </c>
      <c r="E81" s="14">
        <v>27.94</v>
      </c>
      <c r="F81" s="14">
        <v>28.93</v>
      </c>
      <c r="G81" s="14">
        <v>26.26</v>
      </c>
      <c r="H81" s="15">
        <v>24.123201947638044</v>
      </c>
      <c r="I81" s="28">
        <v>24.982591790000001</v>
      </c>
      <c r="J81" s="29">
        <f>VLOOKUP(A81,'2020'!$A$2:$H$181,8,FALSE)</f>
        <v>23.69</v>
      </c>
      <c r="K81" s="14" t="s">
        <v>18</v>
      </c>
      <c r="N81" s="27" t="s">
        <v>137</v>
      </c>
      <c r="O81" s="27" t="s">
        <v>776</v>
      </c>
      <c r="P81" s="30">
        <v>2015</v>
      </c>
      <c r="Q81" s="30">
        <v>170</v>
      </c>
      <c r="R81" s="30">
        <v>71.040000000000006</v>
      </c>
    </row>
    <row r="82" spans="1:18" ht="15.75" customHeight="1" x14ac:dyDescent="0.2">
      <c r="A82" s="14" t="s">
        <v>56</v>
      </c>
      <c r="B82" s="14" t="s">
        <v>57</v>
      </c>
      <c r="C82" s="14">
        <v>9.8800000000000008</v>
      </c>
      <c r="D82" s="14">
        <v>10.9</v>
      </c>
      <c r="E82" s="14">
        <v>11.18</v>
      </c>
      <c r="F82" s="14">
        <v>12.45</v>
      </c>
      <c r="G82" s="14">
        <v>12.73</v>
      </c>
      <c r="H82" s="15">
        <v>11.334063140210887</v>
      </c>
      <c r="I82" s="28">
        <v>11.125058620000001</v>
      </c>
      <c r="J82" s="29">
        <f>VLOOKUP(A82,'2020'!$A$2:$H$181,8,FALSE)</f>
        <v>10.51</v>
      </c>
      <c r="K82" s="14" t="s">
        <v>61</v>
      </c>
      <c r="N82" s="27" t="s">
        <v>137</v>
      </c>
      <c r="O82" s="27" t="s">
        <v>776</v>
      </c>
      <c r="P82" s="30">
        <v>2016</v>
      </c>
      <c r="Q82" s="30">
        <v>172</v>
      </c>
      <c r="R82" s="30">
        <v>70.900000000000006</v>
      </c>
    </row>
    <row r="83" spans="1:18" ht="15.75" customHeight="1" x14ac:dyDescent="0.2">
      <c r="A83" s="14" t="s">
        <v>576</v>
      </c>
      <c r="B83" s="14" t="s">
        <v>577</v>
      </c>
      <c r="C83" s="14">
        <v>38.47</v>
      </c>
      <c r="D83" s="14">
        <v>40.42</v>
      </c>
      <c r="E83" s="14">
        <v>42.07</v>
      </c>
      <c r="F83" s="14">
        <v>44.49</v>
      </c>
      <c r="G83" s="14">
        <v>43.24</v>
      </c>
      <c r="H83" s="15">
        <v>41.70990494321596</v>
      </c>
      <c r="I83" s="28">
        <v>43.107408370000002</v>
      </c>
      <c r="J83" s="29">
        <f>VLOOKUP(A83,'2020'!$A$2:$H$181,8,FALSE)</f>
        <v>42.08</v>
      </c>
      <c r="K83" s="14" t="s">
        <v>398</v>
      </c>
      <c r="N83" s="27" t="s">
        <v>137</v>
      </c>
      <c r="O83" s="27" t="s">
        <v>776</v>
      </c>
      <c r="P83" s="30">
        <v>2017</v>
      </c>
      <c r="Q83" s="30">
        <v>172</v>
      </c>
      <c r="R83" s="30">
        <v>70.540000000000006</v>
      </c>
    </row>
    <row r="84" spans="1:18" ht="15.75" customHeight="1" x14ac:dyDescent="0.2">
      <c r="A84" s="14" t="s">
        <v>310</v>
      </c>
      <c r="B84" s="14" t="s">
        <v>312</v>
      </c>
      <c r="C84" s="14">
        <v>25.17</v>
      </c>
      <c r="D84" s="14">
        <v>26.02</v>
      </c>
      <c r="E84" s="14">
        <v>26.95</v>
      </c>
      <c r="F84" s="14">
        <v>28.67</v>
      </c>
      <c r="G84" s="14">
        <v>29.44</v>
      </c>
      <c r="H84" s="15">
        <v>28.636220736801015</v>
      </c>
      <c r="I84" s="28">
        <v>29.36107969</v>
      </c>
      <c r="J84" s="29">
        <f>VLOOKUP(A84,'2020'!$A$2:$H$181,8,FALSE)</f>
        <v>28.86</v>
      </c>
      <c r="K84" s="14" t="s">
        <v>55</v>
      </c>
      <c r="N84" s="27" t="s">
        <v>137</v>
      </c>
      <c r="O84" s="27" t="s">
        <v>776</v>
      </c>
      <c r="P84" s="30">
        <v>2018</v>
      </c>
      <c r="Q84" s="30">
        <v>173</v>
      </c>
      <c r="R84" s="30">
        <v>70.77</v>
      </c>
    </row>
    <row r="85" spans="1:18" ht="15.75" customHeight="1" x14ac:dyDescent="0.2">
      <c r="A85" s="14" t="s">
        <v>699</v>
      </c>
      <c r="B85" s="14" t="s">
        <v>700</v>
      </c>
      <c r="C85" s="14">
        <v>55.08</v>
      </c>
      <c r="D85" s="14">
        <v>54.94</v>
      </c>
      <c r="E85" s="14">
        <v>53.46</v>
      </c>
      <c r="F85" s="14">
        <v>54.55</v>
      </c>
      <c r="G85" s="14">
        <v>54.01</v>
      </c>
      <c r="H85" s="15">
        <v>54.41120080398175</v>
      </c>
      <c r="I85" s="28">
        <v>52.81852061</v>
      </c>
      <c r="J85" s="29">
        <f>VLOOKUP(A85,'2020'!$A$2:$H$181,8,FALSE)</f>
        <v>54.11</v>
      </c>
      <c r="K85" s="14" t="s">
        <v>293</v>
      </c>
      <c r="N85" s="27" t="s">
        <v>137</v>
      </c>
      <c r="O85" s="27" t="s">
        <v>776</v>
      </c>
      <c r="P85" s="30">
        <v>2019</v>
      </c>
      <c r="Q85" s="31">
        <v>173</v>
      </c>
      <c r="R85" s="30">
        <v>71.36</v>
      </c>
    </row>
    <row r="86" spans="1:18" ht="15.75" customHeight="1" x14ac:dyDescent="0.2">
      <c r="A86" s="14" t="s">
        <v>429</v>
      </c>
      <c r="B86" s="14" t="s">
        <v>430</v>
      </c>
      <c r="C86" s="14">
        <v>27.8</v>
      </c>
      <c r="D86" s="14">
        <v>30.7</v>
      </c>
      <c r="E86" s="14">
        <v>32.07</v>
      </c>
      <c r="F86" s="14">
        <v>31.16</v>
      </c>
      <c r="G86" s="14">
        <v>31.2</v>
      </c>
      <c r="H86" s="15">
        <v>30.820188990331516</v>
      </c>
      <c r="I86" s="28">
        <v>32.440637950000003</v>
      </c>
      <c r="J86" s="29">
        <f>VLOOKUP(A86,'2020'!$A$2:$H$181,8,FALSE)</f>
        <v>33.72</v>
      </c>
      <c r="K86" s="14" t="s">
        <v>137</v>
      </c>
      <c r="N86" s="27" t="s">
        <v>137</v>
      </c>
      <c r="O86" s="27" t="s">
        <v>801</v>
      </c>
      <c r="P86" s="30">
        <v>2013</v>
      </c>
      <c r="Q86" s="30">
        <v>179</v>
      </c>
      <c r="R86" s="30">
        <v>84.83</v>
      </c>
    </row>
    <row r="87" spans="1:18" ht="15.75" customHeight="1" x14ac:dyDescent="0.2">
      <c r="A87" s="14" t="s">
        <v>438</v>
      </c>
      <c r="B87" s="14" t="s">
        <v>439</v>
      </c>
      <c r="C87" s="14">
        <v>32.200000000000003</v>
      </c>
      <c r="D87" s="14">
        <v>31.24</v>
      </c>
      <c r="E87" s="14">
        <v>30.69</v>
      </c>
      <c r="F87" s="14">
        <v>30.16</v>
      </c>
      <c r="G87" s="14">
        <v>30.92</v>
      </c>
      <c r="H87" s="15">
        <v>31.003744581712141</v>
      </c>
      <c r="I87" s="28">
        <v>29.917213539999999</v>
      </c>
      <c r="J87" s="29">
        <f>VLOOKUP(A87,'2020'!$A$2:$H$181,8,FALSE)</f>
        <v>30.19</v>
      </c>
      <c r="K87" s="14" t="s">
        <v>293</v>
      </c>
      <c r="N87" s="27" t="s">
        <v>137</v>
      </c>
      <c r="O87" s="27" t="s">
        <v>801</v>
      </c>
      <c r="P87" s="30">
        <v>2014</v>
      </c>
      <c r="Q87" s="30">
        <v>180</v>
      </c>
      <c r="R87" s="30">
        <v>84.83</v>
      </c>
    </row>
    <row r="88" spans="1:18" ht="15.75" customHeight="1" x14ac:dyDescent="0.2">
      <c r="A88" s="14" t="s">
        <v>624</v>
      </c>
      <c r="B88" s="14" t="s">
        <v>625</v>
      </c>
      <c r="C88" s="14">
        <v>41.81</v>
      </c>
      <c r="D88" s="14">
        <v>40.97</v>
      </c>
      <c r="E88" s="14">
        <v>40.99</v>
      </c>
      <c r="F88" s="14">
        <v>40.700000000000003</v>
      </c>
      <c r="G88" s="14">
        <v>42.07</v>
      </c>
      <c r="H88" s="15">
        <v>45.895831580219117</v>
      </c>
      <c r="I88" s="28">
        <v>45.89587418</v>
      </c>
      <c r="J88" s="29">
        <f>VLOOKUP(A88,'2020'!$A$2:$H$181,8,FALSE)</f>
        <v>45.46</v>
      </c>
      <c r="K88" s="14" t="s">
        <v>55</v>
      </c>
      <c r="N88" s="27" t="s">
        <v>137</v>
      </c>
      <c r="O88" s="27" t="s">
        <v>801</v>
      </c>
      <c r="P88" s="30">
        <v>2015</v>
      </c>
      <c r="Q88" s="30">
        <v>180</v>
      </c>
      <c r="R88" s="30">
        <v>84.86</v>
      </c>
    </row>
    <row r="89" spans="1:18" ht="15.75" customHeight="1" x14ac:dyDescent="0.2">
      <c r="A89" s="14" t="s">
        <v>227</v>
      </c>
      <c r="B89" s="14" t="s">
        <v>228</v>
      </c>
      <c r="C89" s="14">
        <v>24.48</v>
      </c>
      <c r="D89" s="14">
        <v>25.66</v>
      </c>
      <c r="E89" s="14">
        <v>26.55</v>
      </c>
      <c r="F89" s="14">
        <v>28.58</v>
      </c>
      <c r="G89" s="14">
        <v>27.61</v>
      </c>
      <c r="H89" s="15">
        <v>23.510359936609792</v>
      </c>
      <c r="I89" s="28">
        <v>24.93720501</v>
      </c>
      <c r="J89" s="29">
        <f>VLOOKUP(A89,'2020'!$A$2:$H$181,8,FALSE)</f>
        <v>23.7</v>
      </c>
      <c r="K89" s="14" t="s">
        <v>55</v>
      </c>
      <c r="N89" s="27" t="s">
        <v>137</v>
      </c>
      <c r="O89" s="27" t="s">
        <v>801</v>
      </c>
      <c r="P89" s="30">
        <v>2016</v>
      </c>
      <c r="Q89" s="30">
        <v>180</v>
      </c>
      <c r="R89" s="30">
        <v>83.92</v>
      </c>
    </row>
    <row r="90" spans="1:18" ht="15.75" customHeight="1" x14ac:dyDescent="0.2">
      <c r="A90" s="14" t="s">
        <v>471</v>
      </c>
      <c r="B90" s="14" t="s">
        <v>472</v>
      </c>
      <c r="C90" s="14">
        <v>28.28</v>
      </c>
      <c r="D90" s="14">
        <v>30.71</v>
      </c>
      <c r="E90" s="14">
        <v>30.84</v>
      </c>
      <c r="F90" s="14">
        <v>32.590000000000003</v>
      </c>
      <c r="G90" s="14">
        <v>33.61</v>
      </c>
      <c r="H90" s="15">
        <v>31.911521740477692</v>
      </c>
      <c r="I90" s="28">
        <v>33.863406519999998</v>
      </c>
      <c r="J90" s="29">
        <f>VLOOKUP(A90,'2020'!$A$2:$H$181,8,FALSE)</f>
        <v>34.299999999999997</v>
      </c>
      <c r="K90" s="14" t="s">
        <v>398</v>
      </c>
      <c r="N90" s="27" t="s">
        <v>137</v>
      </c>
      <c r="O90" s="27" t="s">
        <v>801</v>
      </c>
      <c r="P90" s="30">
        <v>2017</v>
      </c>
      <c r="Q90" s="30">
        <v>179</v>
      </c>
      <c r="R90" s="30">
        <v>84.24</v>
      </c>
    </row>
    <row r="91" spans="1:18" ht="15.75" customHeight="1" x14ac:dyDescent="0.2">
      <c r="A91" s="14" t="s">
        <v>762</v>
      </c>
      <c r="B91" s="14" t="s">
        <v>763</v>
      </c>
      <c r="C91" s="14">
        <v>67.989999999999995</v>
      </c>
      <c r="D91" s="14">
        <v>71.22</v>
      </c>
      <c r="E91" s="14">
        <v>71.25</v>
      </c>
      <c r="F91" s="14">
        <v>71.58</v>
      </c>
      <c r="G91" s="14">
        <v>66.41</v>
      </c>
      <c r="H91" s="15">
        <v>66.412567962693544</v>
      </c>
      <c r="I91" s="28">
        <v>64.490739610000006</v>
      </c>
      <c r="J91" s="29">
        <f>VLOOKUP(A91,'2020'!$A$2:$H$181,8,FALSE)</f>
        <v>64.28</v>
      </c>
      <c r="K91" s="14" t="s">
        <v>55</v>
      </c>
      <c r="N91" s="27" t="s">
        <v>137</v>
      </c>
      <c r="O91" s="27" t="s">
        <v>801</v>
      </c>
      <c r="P91" s="30">
        <v>2018</v>
      </c>
      <c r="Q91" s="31">
        <v>179</v>
      </c>
      <c r="R91" s="30">
        <v>84.24</v>
      </c>
    </row>
    <row r="92" spans="1:18" ht="15.75" customHeight="1" x14ac:dyDescent="0.2">
      <c r="A92" s="14" t="s">
        <v>446</v>
      </c>
      <c r="B92" s="14" t="s">
        <v>447</v>
      </c>
      <c r="C92" s="14">
        <v>30.15</v>
      </c>
      <c r="D92" s="14">
        <v>31.89</v>
      </c>
      <c r="E92" s="14">
        <v>31.81</v>
      </c>
      <c r="F92" s="14">
        <v>31.95</v>
      </c>
      <c r="G92" s="14">
        <v>33.01</v>
      </c>
      <c r="H92" s="15">
        <v>31.146277872073686</v>
      </c>
      <c r="I92" s="28">
        <v>32.443402509999999</v>
      </c>
      <c r="J92" s="29">
        <f>VLOOKUP(A92,'2020'!$A$2:$H$181,8,FALSE)</f>
        <v>33.19</v>
      </c>
      <c r="K92" s="14" t="s">
        <v>398</v>
      </c>
      <c r="N92" s="27" t="s">
        <v>137</v>
      </c>
      <c r="O92" s="27" t="s">
        <v>801</v>
      </c>
      <c r="P92" s="30">
        <v>2019</v>
      </c>
      <c r="Q92" s="30">
        <v>178</v>
      </c>
      <c r="R92" s="30">
        <v>80.260000000000005</v>
      </c>
    </row>
    <row r="93" spans="1:18" ht="15.75" customHeight="1" x14ac:dyDescent="0.2">
      <c r="A93" s="14" t="s">
        <v>404</v>
      </c>
      <c r="B93" s="14" t="s">
        <v>405</v>
      </c>
      <c r="C93" s="14">
        <v>29.89</v>
      </c>
      <c r="D93" s="14">
        <v>30.65</v>
      </c>
      <c r="E93" s="14">
        <v>30.78</v>
      </c>
      <c r="F93" s="14">
        <v>30.71</v>
      </c>
      <c r="G93" s="14">
        <v>31.12</v>
      </c>
      <c r="H93" s="15">
        <v>30.32654719428939</v>
      </c>
      <c r="I93" s="28">
        <v>31.494128700000001</v>
      </c>
      <c r="J93" s="29">
        <f>VLOOKUP(A93,'2020'!$A$2:$H$181,8,FALSE)</f>
        <v>32.25</v>
      </c>
      <c r="K93" s="14" t="s">
        <v>137</v>
      </c>
      <c r="N93" s="27" t="s">
        <v>137</v>
      </c>
      <c r="O93" s="27" t="s">
        <v>661</v>
      </c>
      <c r="P93" s="30">
        <v>2013</v>
      </c>
      <c r="Q93" s="30">
        <v>137</v>
      </c>
      <c r="R93" s="30">
        <v>39.57</v>
      </c>
    </row>
    <row r="94" spans="1:18" ht="15.75" customHeight="1" x14ac:dyDescent="0.2">
      <c r="A94" s="14" t="s">
        <v>716</v>
      </c>
      <c r="B94" s="14" t="s">
        <v>717</v>
      </c>
      <c r="C94" s="14">
        <v>37.86</v>
      </c>
      <c r="D94" s="14">
        <v>39.840000000000003</v>
      </c>
      <c r="E94" s="14">
        <v>45.99</v>
      </c>
      <c r="F94" s="14">
        <v>57.89</v>
      </c>
      <c r="G94" s="14">
        <v>56.81</v>
      </c>
      <c r="H94" s="15">
        <v>56.78959565010129</v>
      </c>
      <c r="I94" s="28">
        <v>55.765042549999997</v>
      </c>
      <c r="J94" s="29">
        <f>VLOOKUP(A94,'2020'!$A$2:$H$181,8,FALSE)</f>
        <v>55.77</v>
      </c>
      <c r="K94" s="14" t="s">
        <v>398</v>
      </c>
      <c r="N94" s="27" t="s">
        <v>137</v>
      </c>
      <c r="O94" s="27" t="s">
        <v>661</v>
      </c>
      <c r="P94" s="30">
        <v>2014</v>
      </c>
      <c r="Q94" s="30">
        <v>143</v>
      </c>
      <c r="R94" s="30">
        <v>40.58</v>
      </c>
    </row>
    <row r="95" spans="1:18" ht="15.75" customHeight="1" x14ac:dyDescent="0.2">
      <c r="A95" s="14" t="s">
        <v>150</v>
      </c>
      <c r="B95" s="14" t="s">
        <v>151</v>
      </c>
      <c r="C95" s="14">
        <v>7.35</v>
      </c>
      <c r="D95" s="14">
        <v>7.02</v>
      </c>
      <c r="E95" s="14">
        <v>17.670000000000002</v>
      </c>
      <c r="F95" s="14">
        <v>18.36</v>
      </c>
      <c r="G95" s="14">
        <v>20.309999999999999</v>
      </c>
      <c r="H95" s="15">
        <v>20.49338679625987</v>
      </c>
      <c r="I95" s="28">
        <v>20.4934081</v>
      </c>
      <c r="J95" s="29">
        <f>VLOOKUP(A95,'2020'!$A$2:$H$181,8,FALSE)</f>
        <v>19.52</v>
      </c>
      <c r="K95" s="14" t="s">
        <v>18</v>
      </c>
      <c r="N95" s="27" t="s">
        <v>137</v>
      </c>
      <c r="O95" s="27" t="s">
        <v>661</v>
      </c>
      <c r="P95" s="30">
        <v>2015</v>
      </c>
      <c r="Q95" s="30">
        <v>142</v>
      </c>
      <c r="R95" s="30">
        <v>41.83</v>
      </c>
    </row>
    <row r="96" spans="1:18" ht="15.75" customHeight="1" x14ac:dyDescent="0.2">
      <c r="A96" s="14" t="s">
        <v>574</v>
      </c>
      <c r="B96" s="14" t="s">
        <v>575</v>
      </c>
      <c r="C96" s="14">
        <v>56.59</v>
      </c>
      <c r="D96" s="14">
        <v>59.13</v>
      </c>
      <c r="E96" s="14">
        <v>60.28</v>
      </c>
      <c r="F96" s="14">
        <v>44.96</v>
      </c>
      <c r="G96" s="14">
        <v>44.34</v>
      </c>
      <c r="H96" s="15">
        <v>41.371381591792343</v>
      </c>
      <c r="I96" s="28">
        <v>39.605500339999999</v>
      </c>
      <c r="J96" s="29">
        <f>VLOOKUP(A96,'2020'!$A$2:$H$181,8,FALSE)</f>
        <v>41.94</v>
      </c>
      <c r="K96" s="14" t="s">
        <v>55</v>
      </c>
      <c r="N96" s="27" t="s">
        <v>137</v>
      </c>
      <c r="O96" s="27" t="s">
        <v>661</v>
      </c>
      <c r="P96" s="30">
        <v>2016</v>
      </c>
      <c r="Q96" s="30">
        <v>142</v>
      </c>
      <c r="R96" s="30">
        <v>45.13</v>
      </c>
    </row>
    <row r="97" spans="1:18" ht="15.75" customHeight="1" x14ac:dyDescent="0.2">
      <c r="A97" s="14" t="s">
        <v>316</v>
      </c>
      <c r="B97" s="14" t="s">
        <v>317</v>
      </c>
      <c r="C97" s="14">
        <v>28.36</v>
      </c>
      <c r="D97" s="14">
        <v>28.36</v>
      </c>
      <c r="E97" s="14">
        <v>28.36</v>
      </c>
      <c r="F97" s="14">
        <v>28.78</v>
      </c>
      <c r="G97" s="14">
        <v>28.78</v>
      </c>
      <c r="H97" s="15">
        <v>28.784216328526892</v>
      </c>
      <c r="I97" s="28">
        <v>29.73585954</v>
      </c>
      <c r="J97" s="29">
        <f>VLOOKUP(A97,'2020'!$A$2:$H$181,8,FALSE)</f>
        <v>30.45</v>
      </c>
      <c r="K97" s="14" t="s">
        <v>137</v>
      </c>
      <c r="N97" s="27" t="s">
        <v>137</v>
      </c>
      <c r="O97" s="27" t="s">
        <v>661</v>
      </c>
      <c r="P97" s="30">
        <v>2017</v>
      </c>
      <c r="Q97" s="31">
        <v>150</v>
      </c>
      <c r="R97" s="30">
        <v>50.34</v>
      </c>
    </row>
    <row r="98" spans="1:18" ht="15.75" customHeight="1" x14ac:dyDescent="0.2">
      <c r="A98" s="14" t="s">
        <v>170</v>
      </c>
      <c r="B98" s="14" t="s">
        <v>171</v>
      </c>
      <c r="C98" s="14">
        <v>18.239999999999998</v>
      </c>
      <c r="D98" s="14">
        <v>19.2</v>
      </c>
      <c r="E98" s="14">
        <v>18.8</v>
      </c>
      <c r="F98" s="14">
        <v>19.95</v>
      </c>
      <c r="G98" s="14">
        <v>21.37</v>
      </c>
      <c r="H98" s="15">
        <v>22.201777387538762</v>
      </c>
      <c r="I98" s="28">
        <v>22.06225062</v>
      </c>
      <c r="J98" s="29">
        <f>VLOOKUP(A98,'2020'!$A$2:$H$181,8,FALSE)</f>
        <v>21.19</v>
      </c>
      <c r="K98" s="14" t="s">
        <v>18</v>
      </c>
      <c r="N98" s="27" t="s">
        <v>137</v>
      </c>
      <c r="O98" s="27" t="s">
        <v>661</v>
      </c>
      <c r="P98" s="30">
        <v>2018</v>
      </c>
      <c r="Q98" s="30">
        <v>150</v>
      </c>
      <c r="R98" s="30">
        <v>50.17</v>
      </c>
    </row>
    <row r="99" spans="1:18" ht="15.75" customHeight="1" x14ac:dyDescent="0.2">
      <c r="A99" s="14" t="s">
        <v>104</v>
      </c>
      <c r="B99" s="14" t="s">
        <v>105</v>
      </c>
      <c r="C99" s="14">
        <v>6.68</v>
      </c>
      <c r="D99" s="14">
        <v>6.7</v>
      </c>
      <c r="E99" s="14">
        <v>13.61</v>
      </c>
      <c r="F99" s="14">
        <v>14.43</v>
      </c>
      <c r="G99" s="14">
        <v>14.72</v>
      </c>
      <c r="H99" s="15">
        <v>14.716906927693556</v>
      </c>
      <c r="I99" s="28">
        <v>15.663277130000001</v>
      </c>
      <c r="J99" s="29">
        <f>VLOOKUP(A99,'2020'!$A$2:$H$181,8,FALSE)</f>
        <v>15.46</v>
      </c>
      <c r="K99" s="14" t="s">
        <v>18</v>
      </c>
      <c r="N99" s="27" t="s">
        <v>137</v>
      </c>
      <c r="O99" s="27" t="s">
        <v>661</v>
      </c>
      <c r="P99" s="30">
        <v>2019</v>
      </c>
      <c r="Q99" s="30">
        <v>110</v>
      </c>
      <c r="R99" s="30">
        <v>35.11</v>
      </c>
    </row>
    <row r="100" spans="1:18" ht="15.75" customHeight="1" x14ac:dyDescent="0.2">
      <c r="A100" s="14" t="s">
        <v>138</v>
      </c>
      <c r="B100" s="14" t="s">
        <v>139</v>
      </c>
      <c r="C100" s="14">
        <v>22.89</v>
      </c>
      <c r="D100" s="14">
        <v>21.1</v>
      </c>
      <c r="E100" s="14">
        <v>18.12</v>
      </c>
      <c r="F100" s="14">
        <v>17.38</v>
      </c>
      <c r="G100" s="14">
        <v>18.62</v>
      </c>
      <c r="H100" s="15">
        <v>19.630769980103469</v>
      </c>
      <c r="I100" s="28">
        <v>19.534016040000001</v>
      </c>
      <c r="J100" s="29">
        <f>VLOOKUP(A100,'2020'!$A$2:$H$181,8,FALSE)</f>
        <v>18.559999999999999</v>
      </c>
      <c r="K100" s="14" t="s">
        <v>18</v>
      </c>
      <c r="N100" s="27" t="s">
        <v>137</v>
      </c>
      <c r="O100" s="27" t="s">
        <v>484</v>
      </c>
      <c r="P100" s="30">
        <v>2013</v>
      </c>
      <c r="Q100" s="30">
        <v>89</v>
      </c>
      <c r="R100" s="30">
        <v>28.69</v>
      </c>
    </row>
    <row r="101" spans="1:18" ht="15.75" customHeight="1" x14ac:dyDescent="0.2">
      <c r="A101" s="14" t="s">
        <v>590</v>
      </c>
      <c r="B101" s="14" t="s">
        <v>591</v>
      </c>
      <c r="C101" s="14">
        <v>39.04</v>
      </c>
      <c r="D101" s="14">
        <v>39.72</v>
      </c>
      <c r="E101" s="14">
        <v>39.19</v>
      </c>
      <c r="F101" s="14">
        <v>42.64</v>
      </c>
      <c r="G101" s="14">
        <v>42.42</v>
      </c>
      <c r="H101" s="15">
        <v>43.130936298817424</v>
      </c>
      <c r="I101" s="28">
        <v>43.982693269999999</v>
      </c>
      <c r="J101" s="29">
        <f>VLOOKUP(A101,'2020'!$A$2:$H$181,8,FALSE)</f>
        <v>42.88</v>
      </c>
      <c r="K101" s="14" t="s">
        <v>398</v>
      </c>
      <c r="N101" s="27" t="s">
        <v>137</v>
      </c>
      <c r="O101" s="27" t="s">
        <v>484</v>
      </c>
      <c r="P101" s="30">
        <v>2014</v>
      </c>
      <c r="Q101" s="30">
        <v>98</v>
      </c>
      <c r="R101" s="30">
        <v>31.32</v>
      </c>
    </row>
    <row r="102" spans="1:18" ht="15.75" customHeight="1" x14ac:dyDescent="0.2">
      <c r="A102" s="14" t="s">
        <v>367</v>
      </c>
      <c r="B102" s="14" t="s">
        <v>368</v>
      </c>
      <c r="C102" s="14">
        <v>26.01</v>
      </c>
      <c r="D102" s="14">
        <v>25.35</v>
      </c>
      <c r="E102" s="14">
        <v>27.85</v>
      </c>
      <c r="F102" s="14">
        <v>28.83</v>
      </c>
      <c r="G102" s="14">
        <v>30.41</v>
      </c>
      <c r="H102" s="15">
        <v>30.01034766749315</v>
      </c>
      <c r="I102" s="28">
        <v>31.213589219999999</v>
      </c>
      <c r="J102" s="29">
        <f>VLOOKUP(A102,'2020'!$A$2:$H$181,8,FALSE)</f>
        <v>31.16</v>
      </c>
      <c r="K102" s="14" t="s">
        <v>293</v>
      </c>
      <c r="N102" s="27" t="s">
        <v>137</v>
      </c>
      <c r="O102" s="27" t="s">
        <v>484</v>
      </c>
      <c r="P102" s="30">
        <v>2015</v>
      </c>
      <c r="Q102" s="30">
        <v>95</v>
      </c>
      <c r="R102" s="30">
        <v>31.38</v>
      </c>
    </row>
    <row r="103" spans="1:18" ht="15.75" customHeight="1" x14ac:dyDescent="0.2">
      <c r="A103" s="14" t="s">
        <v>266</v>
      </c>
      <c r="B103" s="14" t="s">
        <v>267</v>
      </c>
      <c r="C103" s="14">
        <v>28.62</v>
      </c>
      <c r="D103" s="14">
        <v>29.38</v>
      </c>
      <c r="E103" s="14">
        <v>27.43</v>
      </c>
      <c r="F103" s="14">
        <v>27.04</v>
      </c>
      <c r="G103" s="14">
        <v>26.71</v>
      </c>
      <c r="H103" s="15">
        <v>26.204575578302876</v>
      </c>
      <c r="I103" s="28">
        <v>27.760679379999999</v>
      </c>
      <c r="J103" s="29">
        <f>VLOOKUP(A103,'2020'!$A$2:$H$181,8,FALSE)</f>
        <v>27.68</v>
      </c>
      <c r="K103" s="14" t="s">
        <v>137</v>
      </c>
      <c r="N103" s="27" t="s">
        <v>137</v>
      </c>
      <c r="O103" s="27" t="s">
        <v>484</v>
      </c>
      <c r="P103" s="30">
        <v>2016</v>
      </c>
      <c r="Q103" s="31">
        <v>100</v>
      </c>
      <c r="R103" s="30">
        <v>32.200000000000003</v>
      </c>
    </row>
    <row r="104" spans="1:18" ht="15.75" customHeight="1" x14ac:dyDescent="0.2">
      <c r="A104" s="14" t="s">
        <v>534</v>
      </c>
      <c r="B104" s="14" t="s">
        <v>535</v>
      </c>
      <c r="C104" s="14">
        <v>31.1</v>
      </c>
      <c r="D104" s="14">
        <v>33.11</v>
      </c>
      <c r="E104" s="14">
        <v>34.32</v>
      </c>
      <c r="F104" s="14">
        <v>34.17</v>
      </c>
      <c r="G104" s="14">
        <v>39.299999999999997</v>
      </c>
      <c r="H104" s="15">
        <v>37.952012552194176</v>
      </c>
      <c r="I104" s="28">
        <v>32.1637883</v>
      </c>
      <c r="J104" s="29">
        <f>VLOOKUP(A104,'2020'!$A$2:$H$181,8,FALSE)</f>
        <v>29.93</v>
      </c>
      <c r="K104" s="14" t="s">
        <v>55</v>
      </c>
      <c r="N104" s="27" t="s">
        <v>137</v>
      </c>
      <c r="O104" s="27" t="s">
        <v>484</v>
      </c>
      <c r="P104" s="30">
        <v>2017</v>
      </c>
      <c r="Q104" s="30">
        <v>108</v>
      </c>
      <c r="R104" s="30">
        <v>34.83</v>
      </c>
    </row>
    <row r="105" spans="1:18" ht="15.75" customHeight="1" x14ac:dyDescent="0.2">
      <c r="A105" s="14" t="s">
        <v>646</v>
      </c>
      <c r="B105" s="14" t="s">
        <v>647</v>
      </c>
      <c r="C105" s="14">
        <v>45.3</v>
      </c>
      <c r="D105" s="14">
        <v>45.04</v>
      </c>
      <c r="E105" s="14">
        <v>43.69</v>
      </c>
      <c r="F105" s="14">
        <v>49.33</v>
      </c>
      <c r="G105" s="14">
        <v>48.97</v>
      </c>
      <c r="H105" s="15">
        <v>48.907536330952489</v>
      </c>
      <c r="I105" s="28">
        <v>46.780104170000001</v>
      </c>
      <c r="J105" s="29">
        <f>VLOOKUP(A105,'2020'!$A$2:$H$181,8,FALSE)</f>
        <v>45.45</v>
      </c>
      <c r="K105" s="14" t="s">
        <v>61</v>
      </c>
      <c r="N105" s="27" t="s">
        <v>137</v>
      </c>
      <c r="O105" s="27" t="s">
        <v>484</v>
      </c>
      <c r="P105" s="30">
        <v>2018</v>
      </c>
      <c r="Q105" s="30">
        <v>108</v>
      </c>
      <c r="R105" s="30">
        <v>32.369999999999997</v>
      </c>
    </row>
    <row r="106" spans="1:18" ht="15.75" customHeight="1" x14ac:dyDescent="0.2">
      <c r="A106" s="14" t="s">
        <v>486</v>
      </c>
      <c r="B106" s="14" t="s">
        <v>487</v>
      </c>
      <c r="C106" s="14">
        <v>34.270000000000003</v>
      </c>
      <c r="D106" s="14">
        <v>36.43</v>
      </c>
      <c r="E106" s="14">
        <v>36.26</v>
      </c>
      <c r="F106" s="14">
        <v>36.090000000000003</v>
      </c>
      <c r="G106" s="14">
        <v>35.74</v>
      </c>
      <c r="H106" s="15">
        <v>32.42555400883176</v>
      </c>
      <c r="I106" s="28">
        <v>31.661734500000001</v>
      </c>
      <c r="J106" s="29">
        <f>VLOOKUP(A106,'2020'!$A$2:$H$181,8,FALSE)</f>
        <v>31.28</v>
      </c>
      <c r="K106" s="14" t="s">
        <v>18</v>
      </c>
      <c r="N106" s="27" t="s">
        <v>137</v>
      </c>
      <c r="O106" s="27" t="s">
        <v>484</v>
      </c>
      <c r="P106" s="30">
        <v>2019</v>
      </c>
      <c r="Q106" s="30">
        <v>115</v>
      </c>
      <c r="R106" s="30">
        <v>35.6</v>
      </c>
    </row>
    <row r="107" spans="1:18" ht="15.75" customHeight="1" x14ac:dyDescent="0.2">
      <c r="A107" s="14" t="s">
        <v>512</v>
      </c>
      <c r="B107" s="14" t="s">
        <v>513</v>
      </c>
      <c r="C107" s="14">
        <v>30.03</v>
      </c>
      <c r="D107" s="14">
        <v>36.29</v>
      </c>
      <c r="E107" s="14">
        <v>36.33</v>
      </c>
      <c r="F107" s="14">
        <v>39.83</v>
      </c>
      <c r="G107" s="14">
        <v>38.270000000000003</v>
      </c>
      <c r="H107" s="15">
        <v>36.151037159090428</v>
      </c>
      <c r="I107" s="28">
        <v>35.227826540000002</v>
      </c>
      <c r="J107" s="29">
        <f>VLOOKUP(A107,'2020'!$A$2:$H$181,8,FALSE)</f>
        <v>34.119999999999997</v>
      </c>
      <c r="K107" s="14" t="s">
        <v>137</v>
      </c>
      <c r="N107" s="27" t="s">
        <v>137</v>
      </c>
      <c r="O107" s="27" t="s">
        <v>542</v>
      </c>
      <c r="P107" s="30">
        <v>2013</v>
      </c>
      <c r="Q107" s="30">
        <v>152</v>
      </c>
      <c r="R107" s="30">
        <v>45.09</v>
      </c>
    </row>
    <row r="108" spans="1:18" ht="15.75" customHeight="1" x14ac:dyDescent="0.2">
      <c r="A108" s="14" t="s">
        <v>305</v>
      </c>
      <c r="B108" s="14" t="s">
        <v>306</v>
      </c>
      <c r="C108" s="14">
        <v>23.3</v>
      </c>
      <c r="D108" s="14">
        <v>23.84</v>
      </c>
      <c r="E108" s="14">
        <v>24.16</v>
      </c>
      <c r="F108" s="14">
        <v>23.84</v>
      </c>
      <c r="G108" s="14">
        <v>24.76</v>
      </c>
      <c r="H108" s="15">
        <v>27.443357520854924</v>
      </c>
      <c r="I108" s="28">
        <v>29.735279340000002</v>
      </c>
      <c r="J108" s="29">
        <f>VLOOKUP(A108,'2020'!$A$2:$H$181,8,FALSE)</f>
        <v>30.16</v>
      </c>
      <c r="K108" s="14" t="s">
        <v>18</v>
      </c>
      <c r="N108" s="27" t="s">
        <v>137</v>
      </c>
      <c r="O108" s="27" t="s">
        <v>542</v>
      </c>
      <c r="P108" s="30">
        <v>2014</v>
      </c>
      <c r="Q108" s="30">
        <v>155</v>
      </c>
      <c r="R108" s="30">
        <v>46.42</v>
      </c>
    </row>
    <row r="109" spans="1:18" ht="15.75" customHeight="1" x14ac:dyDescent="0.2">
      <c r="A109" s="14" t="s">
        <v>602</v>
      </c>
      <c r="B109" s="14" t="s">
        <v>603</v>
      </c>
      <c r="C109" s="14">
        <v>44.71</v>
      </c>
      <c r="D109" s="14">
        <v>41.43</v>
      </c>
      <c r="E109" s="14">
        <v>42.08</v>
      </c>
      <c r="F109" s="14">
        <v>45.48</v>
      </c>
      <c r="G109" s="14">
        <v>41.82</v>
      </c>
      <c r="H109" s="15">
        <v>43.153444915135914</v>
      </c>
      <c r="I109" s="28">
        <v>44.916486630000001</v>
      </c>
      <c r="J109" s="29">
        <f>VLOOKUP(A109,'2020'!$A$2:$H$181,8,FALSE)</f>
        <v>44.77</v>
      </c>
      <c r="K109" s="14" t="s">
        <v>55</v>
      </c>
      <c r="N109" s="27" t="s">
        <v>137</v>
      </c>
      <c r="O109" s="27" t="s">
        <v>542</v>
      </c>
      <c r="P109" s="30">
        <v>2015</v>
      </c>
      <c r="Q109" s="31">
        <v>151</v>
      </c>
      <c r="R109" s="30">
        <v>44.5</v>
      </c>
    </row>
    <row r="110" spans="1:18" ht="15.75" customHeight="1" x14ac:dyDescent="0.2">
      <c r="A110" s="14" t="s">
        <v>463</v>
      </c>
      <c r="B110" s="14" t="s">
        <v>464</v>
      </c>
      <c r="C110" s="14">
        <v>32.97</v>
      </c>
      <c r="D110" s="14">
        <v>34.78</v>
      </c>
      <c r="E110" s="14">
        <v>34.630000000000003</v>
      </c>
      <c r="F110" s="14">
        <v>32.79</v>
      </c>
      <c r="G110" s="14">
        <v>33.65</v>
      </c>
      <c r="H110" s="15">
        <v>31.212723438779236</v>
      </c>
      <c r="I110" s="28">
        <v>32.743986470000003</v>
      </c>
      <c r="J110" s="29">
        <f>VLOOKUP(A110,'2020'!$A$2:$H$181,8,FALSE)</f>
        <v>33.83</v>
      </c>
      <c r="K110" s="14" t="s">
        <v>18</v>
      </c>
      <c r="N110" s="27" t="s">
        <v>137</v>
      </c>
      <c r="O110" s="27" t="s">
        <v>542</v>
      </c>
      <c r="P110" s="30">
        <v>2016</v>
      </c>
      <c r="Q110" s="30">
        <v>145</v>
      </c>
      <c r="R110" s="30">
        <v>46.53</v>
      </c>
    </row>
    <row r="111" spans="1:18" ht="15.75" customHeight="1" x14ac:dyDescent="0.2">
      <c r="A111" s="14" t="s">
        <v>330</v>
      </c>
      <c r="B111" s="14" t="s">
        <v>331</v>
      </c>
      <c r="C111" s="14">
        <v>29.93</v>
      </c>
      <c r="D111" s="14">
        <v>30.3</v>
      </c>
      <c r="E111" s="14">
        <v>25.25</v>
      </c>
      <c r="F111" s="14">
        <v>27.61</v>
      </c>
      <c r="G111" s="14">
        <v>28.95</v>
      </c>
      <c r="H111" s="15">
        <v>29.047752938846084</v>
      </c>
      <c r="I111" s="28">
        <v>29.514471319999998</v>
      </c>
      <c r="J111" s="29">
        <f>VLOOKUP(A111,'2020'!$A$2:$H$181,8,FALSE)</f>
        <v>29.61</v>
      </c>
      <c r="K111" s="14" t="s">
        <v>55</v>
      </c>
      <c r="N111" s="27" t="s">
        <v>137</v>
      </c>
      <c r="O111" s="27" t="s">
        <v>542</v>
      </c>
      <c r="P111" s="30">
        <v>2017</v>
      </c>
      <c r="Q111" s="30">
        <v>143</v>
      </c>
      <c r="R111" s="30">
        <v>46.7</v>
      </c>
    </row>
    <row r="112" spans="1:18" ht="15.75" customHeight="1" x14ac:dyDescent="0.2">
      <c r="A112" s="14" t="s">
        <v>442</v>
      </c>
      <c r="B112" s="14" t="s">
        <v>443</v>
      </c>
      <c r="C112" s="14">
        <v>28.01</v>
      </c>
      <c r="D112" s="14">
        <v>29.26</v>
      </c>
      <c r="E112" s="14">
        <v>29.98</v>
      </c>
      <c r="F112" s="14">
        <v>30.25</v>
      </c>
      <c r="G112" s="14">
        <v>31.05</v>
      </c>
      <c r="H112" s="15">
        <v>31.122031801084159</v>
      </c>
      <c r="I112" s="28">
        <v>32.656681460000001</v>
      </c>
      <c r="J112" s="29">
        <f>VLOOKUP(A112,'2020'!$A$2:$H$181,8,FALSE)</f>
        <v>33.79</v>
      </c>
      <c r="K112" s="14" t="s">
        <v>137</v>
      </c>
      <c r="N112" s="27" t="s">
        <v>137</v>
      </c>
      <c r="O112" s="27" t="s">
        <v>542</v>
      </c>
      <c r="P112" s="30">
        <v>2018</v>
      </c>
      <c r="Q112" s="30">
        <v>122</v>
      </c>
      <c r="R112" s="30">
        <v>38.36</v>
      </c>
    </row>
    <row r="113" spans="1:18" ht="15.75" customHeight="1" x14ac:dyDescent="0.2">
      <c r="A113" s="14" t="s">
        <v>333</v>
      </c>
      <c r="B113" s="14" t="s">
        <v>334</v>
      </c>
      <c r="C113" s="14">
        <v>26.76</v>
      </c>
      <c r="D113" s="14">
        <v>26.53</v>
      </c>
      <c r="E113" s="14">
        <v>25.27</v>
      </c>
      <c r="F113" s="14">
        <v>24.03</v>
      </c>
      <c r="G113" s="14">
        <v>26.49</v>
      </c>
      <c r="H113" s="15">
        <v>29.091714783216798</v>
      </c>
      <c r="I113" s="28">
        <v>31.652434710000001</v>
      </c>
      <c r="J113" s="29">
        <f>VLOOKUP(A113,'2020'!$A$2:$H$181,8,FALSE)</f>
        <v>32.54</v>
      </c>
      <c r="K113" s="14" t="s">
        <v>137</v>
      </c>
      <c r="N113" s="27" t="s">
        <v>137</v>
      </c>
      <c r="O113" s="27" t="s">
        <v>542</v>
      </c>
      <c r="P113" s="30">
        <v>2019</v>
      </c>
      <c r="Q113" s="30">
        <v>92</v>
      </c>
      <c r="R113" s="30">
        <v>31.35</v>
      </c>
    </row>
    <row r="114" spans="1:18" ht="15.75" customHeight="1" x14ac:dyDescent="0.2">
      <c r="A114" s="14" t="s">
        <v>270</v>
      </c>
      <c r="B114" s="14" t="s">
        <v>271</v>
      </c>
      <c r="C114" s="14">
        <v>26.47</v>
      </c>
      <c r="D114" s="14">
        <v>27.69</v>
      </c>
      <c r="E114" s="14">
        <v>27.69</v>
      </c>
      <c r="F114" s="14">
        <v>27.69</v>
      </c>
      <c r="G114" s="14">
        <v>26.67</v>
      </c>
      <c r="H114" s="15">
        <v>26.447489278314706</v>
      </c>
      <c r="I114" s="28">
        <v>28.464285619999998</v>
      </c>
      <c r="J114" s="29">
        <f>VLOOKUP(A114,'2020'!$A$2:$H$181,8,FALSE)</f>
        <v>28</v>
      </c>
      <c r="K114" s="14" t="s">
        <v>137</v>
      </c>
      <c r="N114" s="27" t="s">
        <v>137</v>
      </c>
      <c r="O114" s="27" t="s">
        <v>155</v>
      </c>
      <c r="P114" s="30">
        <v>2013</v>
      </c>
      <c r="Q114" s="30">
        <v>30</v>
      </c>
      <c r="R114" s="30">
        <v>17.27</v>
      </c>
    </row>
    <row r="115" spans="1:18" ht="15.75" customHeight="1" x14ac:dyDescent="0.2">
      <c r="A115" s="14" t="s">
        <v>302</v>
      </c>
      <c r="B115" s="14" t="s">
        <v>303</v>
      </c>
      <c r="C115" s="14">
        <v>28.18</v>
      </c>
      <c r="D115" s="14">
        <v>28.29</v>
      </c>
      <c r="E115" s="14">
        <v>26.41</v>
      </c>
      <c r="F115" s="14">
        <v>28.12</v>
      </c>
      <c r="G115" s="14">
        <v>28.97</v>
      </c>
      <c r="H115" s="15">
        <v>27.428242394089899</v>
      </c>
      <c r="I115" s="28">
        <v>29.361504750000002</v>
      </c>
      <c r="J115" s="29">
        <f>VLOOKUP(A115,'2020'!$A$2:$H$181,8,FALSE)</f>
        <v>29.32</v>
      </c>
      <c r="K115" s="14" t="s">
        <v>137</v>
      </c>
      <c r="N115" s="27" t="s">
        <v>137</v>
      </c>
      <c r="O115" s="27" t="s">
        <v>155</v>
      </c>
      <c r="P115" s="30">
        <v>2014</v>
      </c>
      <c r="Q115" s="31">
        <v>27</v>
      </c>
      <c r="R115" s="30">
        <v>16.29</v>
      </c>
    </row>
    <row r="116" spans="1:18" ht="15.75" customHeight="1" x14ac:dyDescent="0.2">
      <c r="A116" s="14" t="s">
        <v>638</v>
      </c>
      <c r="B116" s="14" t="s">
        <v>639</v>
      </c>
      <c r="C116" s="14">
        <v>42.73</v>
      </c>
      <c r="D116" s="14">
        <v>42.73</v>
      </c>
      <c r="E116" s="14">
        <v>43.29</v>
      </c>
      <c r="F116" s="14">
        <v>46.57</v>
      </c>
      <c r="G116" s="14">
        <v>46.89</v>
      </c>
      <c r="H116" s="15">
        <v>47.410497298336267</v>
      </c>
      <c r="I116" s="28">
        <v>36.7441891</v>
      </c>
      <c r="J116" s="29">
        <f>VLOOKUP(A116,'2020'!$A$2:$H$181,8,FALSE)</f>
        <v>33.119999999999997</v>
      </c>
      <c r="K116" s="14" t="s">
        <v>55</v>
      </c>
      <c r="N116" s="27" t="s">
        <v>137</v>
      </c>
      <c r="O116" s="27" t="s">
        <v>155</v>
      </c>
      <c r="P116" s="30">
        <v>2015</v>
      </c>
      <c r="Q116" s="30">
        <v>22</v>
      </c>
      <c r="R116" s="30">
        <v>15.5</v>
      </c>
    </row>
    <row r="117" spans="1:18" ht="15.75" customHeight="1" x14ac:dyDescent="0.2">
      <c r="A117" s="14" t="s">
        <v>132</v>
      </c>
      <c r="B117" s="14" t="s">
        <v>133</v>
      </c>
      <c r="C117" s="14">
        <v>12.5</v>
      </c>
      <c r="D117" s="14">
        <v>12.5</v>
      </c>
      <c r="E117" s="14">
        <v>12.5</v>
      </c>
      <c r="F117" s="14">
        <v>15.15</v>
      </c>
      <c r="G117" s="14">
        <v>17.079999999999998</v>
      </c>
      <c r="H117" s="15">
        <v>20.24197901571311</v>
      </c>
      <c r="I117" s="28">
        <v>18.951203870000001</v>
      </c>
      <c r="J117" s="29">
        <f>VLOOKUP(A117,'2020'!$A$2:$H$181,8,FALSE)</f>
        <v>19.25</v>
      </c>
      <c r="K117" s="14" t="s">
        <v>137</v>
      </c>
      <c r="N117" s="27" t="s">
        <v>137</v>
      </c>
      <c r="O117" s="27" t="s">
        <v>155</v>
      </c>
      <c r="P117" s="30">
        <v>2016</v>
      </c>
      <c r="Q117" s="30">
        <v>26</v>
      </c>
      <c r="R117" s="30">
        <v>17.95</v>
      </c>
    </row>
    <row r="118" spans="1:18" ht="15.75" customHeight="1" x14ac:dyDescent="0.2">
      <c r="A118" s="14" t="s">
        <v>298</v>
      </c>
      <c r="B118" s="14" t="s">
        <v>299</v>
      </c>
      <c r="C118" s="14">
        <v>23.08</v>
      </c>
      <c r="D118" s="14">
        <v>23.59</v>
      </c>
      <c r="E118" s="14">
        <v>23.85</v>
      </c>
      <c r="F118" s="14">
        <v>24.62</v>
      </c>
      <c r="G118" s="14">
        <v>27.21</v>
      </c>
      <c r="H118" s="15">
        <v>27.396305381752356</v>
      </c>
      <c r="I118" s="28">
        <v>29.2556461</v>
      </c>
      <c r="J118" s="29">
        <f>VLOOKUP(A118,'2020'!$A$2:$H$181,8,FALSE)</f>
        <v>28.25</v>
      </c>
      <c r="K118" s="14" t="s">
        <v>137</v>
      </c>
      <c r="N118" s="27" t="s">
        <v>137</v>
      </c>
      <c r="O118" s="27" t="s">
        <v>155</v>
      </c>
      <c r="P118" s="30">
        <v>2017</v>
      </c>
      <c r="Q118" s="30">
        <v>26</v>
      </c>
      <c r="R118" s="30">
        <v>17.95</v>
      </c>
    </row>
    <row r="119" spans="1:18" ht="15.75" customHeight="1" x14ac:dyDescent="0.2">
      <c r="A119" s="14" t="s">
        <v>532</v>
      </c>
      <c r="B119" s="14" t="s">
        <v>533</v>
      </c>
      <c r="C119" s="14">
        <v>34.11</v>
      </c>
      <c r="D119" s="14">
        <v>34.24</v>
      </c>
      <c r="E119" s="14">
        <v>34.090000000000003</v>
      </c>
      <c r="F119" s="14">
        <v>35.9</v>
      </c>
      <c r="G119" s="14">
        <v>39.69</v>
      </c>
      <c r="H119" s="15">
        <v>37.405211654501983</v>
      </c>
      <c r="I119" s="28">
        <v>36.498752320000001</v>
      </c>
      <c r="J119" s="29">
        <f>VLOOKUP(A119,'2020'!$A$2:$H$181,8,FALSE)</f>
        <v>35.630000000000003</v>
      </c>
      <c r="K119" s="14" t="s">
        <v>137</v>
      </c>
      <c r="N119" s="27" t="s">
        <v>137</v>
      </c>
      <c r="O119" s="27" t="s">
        <v>155</v>
      </c>
      <c r="P119" s="30">
        <v>2018</v>
      </c>
      <c r="Q119" s="30">
        <v>23</v>
      </c>
      <c r="R119" s="30">
        <v>18.41</v>
      </c>
    </row>
    <row r="120" spans="1:18" ht="15.75" customHeight="1" x14ac:dyDescent="0.2">
      <c r="A120" s="14" t="s">
        <v>406</v>
      </c>
      <c r="B120" s="14" t="s">
        <v>407</v>
      </c>
      <c r="C120" s="14">
        <v>28.31</v>
      </c>
      <c r="D120" s="14">
        <v>27.7</v>
      </c>
      <c r="E120" s="14">
        <v>27.94</v>
      </c>
      <c r="F120" s="14">
        <v>28.82</v>
      </c>
      <c r="G120" s="14">
        <v>31.01</v>
      </c>
      <c r="H120" s="15">
        <v>30.413838080026885</v>
      </c>
      <c r="I120" s="28">
        <v>35.534673239999996</v>
      </c>
      <c r="J120" s="29">
        <f>VLOOKUP(A120,'2020'!$A$2:$H$181,8,FALSE)</f>
        <v>35.81</v>
      </c>
      <c r="K120" s="14" t="s">
        <v>61</v>
      </c>
      <c r="N120" s="27" t="s">
        <v>137</v>
      </c>
      <c r="O120" s="27" t="s">
        <v>155</v>
      </c>
      <c r="P120" s="30">
        <v>2019</v>
      </c>
      <c r="Q120" s="30">
        <v>27</v>
      </c>
      <c r="R120" s="30">
        <v>20.81</v>
      </c>
    </row>
    <row r="121" spans="1:18" ht="15.75" customHeight="1" x14ac:dyDescent="0.2">
      <c r="A121" s="14" t="s">
        <v>31</v>
      </c>
      <c r="B121" s="14" t="s">
        <v>32</v>
      </c>
      <c r="C121" s="14">
        <v>6.48</v>
      </c>
      <c r="D121" s="14">
        <v>6.46</v>
      </c>
      <c r="E121" s="14">
        <v>9.2200000000000006</v>
      </c>
      <c r="F121" s="14">
        <v>8.76</v>
      </c>
      <c r="G121" s="14">
        <v>11.28</v>
      </c>
      <c r="H121" s="15">
        <v>10.010589843586789</v>
      </c>
      <c r="I121" s="28">
        <v>8.6327130469999993</v>
      </c>
      <c r="J121" s="29">
        <f>VLOOKUP(A121,'2020'!$A$2:$H$181,8,FALSE)</f>
        <v>9.9600000000000009</v>
      </c>
      <c r="K121" s="14" t="s">
        <v>18</v>
      </c>
      <c r="N121" s="27" t="s">
        <v>137</v>
      </c>
      <c r="O121" s="27" t="s">
        <v>467</v>
      </c>
      <c r="P121" s="30">
        <v>2013</v>
      </c>
      <c r="Q121" s="31">
        <v>86</v>
      </c>
      <c r="R121" s="30">
        <v>28.49</v>
      </c>
    </row>
    <row r="122" spans="1:18" ht="15.75" customHeight="1" x14ac:dyDescent="0.2">
      <c r="A122" s="14" t="s">
        <v>12</v>
      </c>
      <c r="B122" s="14" t="s">
        <v>13</v>
      </c>
      <c r="C122" s="14">
        <v>6.52</v>
      </c>
      <c r="D122" s="14">
        <v>6.52</v>
      </c>
      <c r="E122" s="14">
        <v>7.75</v>
      </c>
      <c r="F122" s="14">
        <v>8.7899999999999991</v>
      </c>
      <c r="G122" s="14">
        <v>7.6</v>
      </c>
      <c r="H122" s="15">
        <v>7.6323667058447615</v>
      </c>
      <c r="I122" s="28">
        <v>7.8186731969999999</v>
      </c>
      <c r="J122" s="29">
        <f>VLOOKUP(A122,'2020'!$A$2:$H$181,8,FALSE)</f>
        <v>7.84</v>
      </c>
      <c r="K122" s="14" t="s">
        <v>18</v>
      </c>
      <c r="N122" s="27" t="s">
        <v>137</v>
      </c>
      <c r="O122" s="27" t="s">
        <v>467</v>
      </c>
      <c r="P122" s="30">
        <v>2014</v>
      </c>
      <c r="Q122" s="30">
        <v>102</v>
      </c>
      <c r="R122" s="30">
        <v>31.67</v>
      </c>
    </row>
    <row r="123" spans="1:18" ht="15.75" customHeight="1" x14ac:dyDescent="0.2">
      <c r="A123" s="14" t="s">
        <v>476</v>
      </c>
      <c r="B123" s="14" t="s">
        <v>477</v>
      </c>
      <c r="C123" s="14">
        <v>34.61</v>
      </c>
      <c r="D123" s="14">
        <v>36.159999999999997</v>
      </c>
      <c r="E123" s="14">
        <v>32.71</v>
      </c>
      <c r="F123" s="14">
        <v>32.619999999999997</v>
      </c>
      <c r="G123" s="14">
        <v>33.020000000000003</v>
      </c>
      <c r="H123" s="15">
        <v>32.051547308470859</v>
      </c>
      <c r="I123" s="28">
        <v>33.404556419999999</v>
      </c>
      <c r="J123" s="29">
        <f>VLOOKUP(A123,'2020'!$A$2:$H$181,8,FALSE)</f>
        <v>35.1</v>
      </c>
      <c r="K123" s="14" t="s">
        <v>55</v>
      </c>
      <c r="N123" s="27" t="s">
        <v>137</v>
      </c>
      <c r="O123" s="27" t="s">
        <v>467</v>
      </c>
      <c r="P123" s="30">
        <v>2015</v>
      </c>
      <c r="Q123" s="30">
        <v>102</v>
      </c>
      <c r="R123" s="30">
        <v>32.56</v>
      </c>
    </row>
    <row r="124" spans="1:18" ht="15.75" customHeight="1" x14ac:dyDescent="0.2">
      <c r="A124" s="14" t="s">
        <v>49</v>
      </c>
      <c r="B124" s="14" t="s">
        <v>50</v>
      </c>
      <c r="C124" s="14">
        <v>8.3800000000000008</v>
      </c>
      <c r="D124" s="14">
        <v>8.5500000000000007</v>
      </c>
      <c r="E124" s="14">
        <v>10.06</v>
      </c>
      <c r="F124" s="14">
        <v>10.01</v>
      </c>
      <c r="G124" s="14">
        <v>13.98</v>
      </c>
      <c r="H124" s="15">
        <v>13.619091784909893</v>
      </c>
      <c r="I124" s="28">
        <v>10.754698169999999</v>
      </c>
      <c r="J124" s="29">
        <f>VLOOKUP(A124,'2020'!$A$2:$H$181,8,FALSE)</f>
        <v>10.69</v>
      </c>
      <c r="K124" s="14" t="s">
        <v>55</v>
      </c>
      <c r="N124" s="27" t="s">
        <v>137</v>
      </c>
      <c r="O124" s="27" t="s">
        <v>467</v>
      </c>
      <c r="P124" s="30">
        <v>2016</v>
      </c>
      <c r="Q124" s="30">
        <v>108</v>
      </c>
      <c r="R124" s="30">
        <v>33.08</v>
      </c>
    </row>
    <row r="125" spans="1:18" ht="15.75" customHeight="1" x14ac:dyDescent="0.2">
      <c r="A125" s="14" t="s">
        <v>556</v>
      </c>
      <c r="B125" s="14" t="s">
        <v>557</v>
      </c>
      <c r="C125" s="14">
        <v>41.51</v>
      </c>
      <c r="D125" s="14">
        <v>38.83</v>
      </c>
      <c r="E125" s="14">
        <v>38.83</v>
      </c>
      <c r="F125" s="14">
        <v>40.43</v>
      </c>
      <c r="G125" s="14">
        <v>40.46</v>
      </c>
      <c r="H125" s="15">
        <v>40.672621748731011</v>
      </c>
      <c r="I125" s="28">
        <v>43.421339670000002</v>
      </c>
      <c r="J125" s="29">
        <f>VLOOKUP(A125,'2020'!$A$2:$H$181,8,FALSE)</f>
        <v>43.42</v>
      </c>
      <c r="K125" s="14" t="s">
        <v>398</v>
      </c>
      <c r="N125" s="27" t="s">
        <v>137</v>
      </c>
      <c r="O125" s="27" t="s">
        <v>467</v>
      </c>
      <c r="P125" s="30">
        <v>2017</v>
      </c>
      <c r="Q125" s="30">
        <v>101</v>
      </c>
      <c r="R125" s="30">
        <v>33.15</v>
      </c>
    </row>
    <row r="126" spans="1:18" ht="15.75" customHeight="1" x14ac:dyDescent="0.2">
      <c r="A126" s="14" t="s">
        <v>611</v>
      </c>
      <c r="B126" s="14" t="s">
        <v>612</v>
      </c>
      <c r="C126" s="14">
        <v>51.31</v>
      </c>
      <c r="D126" s="14">
        <v>51.46</v>
      </c>
      <c r="E126" s="14">
        <v>50.46</v>
      </c>
      <c r="F126" s="14">
        <v>48.52</v>
      </c>
      <c r="G126" s="14">
        <v>43.55</v>
      </c>
      <c r="H126" s="15">
        <v>43.24300873598613</v>
      </c>
      <c r="I126" s="28">
        <v>45.827628359999999</v>
      </c>
      <c r="J126" s="29">
        <f>VLOOKUP(A126,'2020'!$A$2:$H$181,8,FALSE)</f>
        <v>45.52</v>
      </c>
      <c r="K126" s="14" t="s">
        <v>55</v>
      </c>
      <c r="N126" s="27" t="s">
        <v>137</v>
      </c>
      <c r="O126" s="27" t="s">
        <v>467</v>
      </c>
      <c r="P126" s="30">
        <v>2018</v>
      </c>
      <c r="Q126" s="30">
        <v>104</v>
      </c>
      <c r="R126" s="30">
        <v>31.9</v>
      </c>
    </row>
    <row r="127" spans="1:18" ht="15.75" customHeight="1" x14ac:dyDescent="0.2">
      <c r="A127" s="14" t="s">
        <v>410</v>
      </c>
      <c r="B127" s="14" t="s">
        <v>411</v>
      </c>
      <c r="C127" s="14">
        <v>32.950000000000003</v>
      </c>
      <c r="D127" s="14">
        <v>30.2</v>
      </c>
      <c r="E127" s="14">
        <v>28.98</v>
      </c>
      <c r="F127" s="14">
        <v>30.59</v>
      </c>
      <c r="G127" s="14">
        <v>32.119999999999997</v>
      </c>
      <c r="H127" s="15">
        <v>30.561199506457609</v>
      </c>
      <c r="I127" s="28">
        <v>29.782279490000001</v>
      </c>
      <c r="J127" s="29">
        <f>VLOOKUP(A127,'2020'!$A$2:$H$181,8,FALSE)</f>
        <v>29.78</v>
      </c>
      <c r="K127" s="14" t="s">
        <v>61</v>
      </c>
      <c r="N127" s="27" t="s">
        <v>137</v>
      </c>
      <c r="O127" s="27" t="s">
        <v>467</v>
      </c>
      <c r="P127" s="30">
        <v>2019</v>
      </c>
      <c r="Q127" s="31">
        <v>107</v>
      </c>
      <c r="R127" s="30">
        <v>33.49</v>
      </c>
    </row>
    <row r="128" spans="1:18" ht="15.75" customHeight="1" x14ac:dyDescent="0.2">
      <c r="A128" s="14" t="s">
        <v>399</v>
      </c>
      <c r="B128" s="14" t="s">
        <v>400</v>
      </c>
      <c r="C128" s="14">
        <v>31.87</v>
      </c>
      <c r="D128" s="14">
        <v>31.7</v>
      </c>
      <c r="E128" s="14">
        <v>31.21</v>
      </c>
      <c r="F128" s="14">
        <v>29.99</v>
      </c>
      <c r="G128" s="14">
        <v>30.98</v>
      </c>
      <c r="H128" s="15">
        <v>30.266011087522791</v>
      </c>
      <c r="I128" s="28">
        <v>30.216254800000002</v>
      </c>
      <c r="J128" s="29">
        <f>VLOOKUP(A128,'2020'!$A$2:$H$181,8,FALSE)</f>
        <v>30.94</v>
      </c>
      <c r="K128" s="14" t="s">
        <v>61</v>
      </c>
      <c r="N128" s="27" t="s">
        <v>137</v>
      </c>
      <c r="O128" s="27" t="s">
        <v>768</v>
      </c>
      <c r="P128" s="30">
        <v>2013</v>
      </c>
      <c r="Q128" s="30">
        <v>166</v>
      </c>
      <c r="R128" s="30">
        <v>67.2</v>
      </c>
    </row>
    <row r="129" spans="1:18" ht="15.75" customHeight="1" x14ac:dyDescent="0.2">
      <c r="A129" s="14" t="s">
        <v>582</v>
      </c>
      <c r="B129" s="14" t="s">
        <v>583</v>
      </c>
      <c r="C129" s="14">
        <v>43.11</v>
      </c>
      <c r="D129" s="14">
        <v>43.69</v>
      </c>
      <c r="E129" s="14">
        <v>41.19</v>
      </c>
      <c r="F129" s="14">
        <v>44.66</v>
      </c>
      <c r="G129" s="14">
        <v>41.08</v>
      </c>
      <c r="H129" s="15">
        <v>42.525285578096408</v>
      </c>
      <c r="I129" s="28">
        <v>43.907450580000003</v>
      </c>
      <c r="J129" s="29">
        <f>VLOOKUP(A129,'2020'!$A$2:$H$181,8,FALSE)</f>
        <v>43.54</v>
      </c>
      <c r="K129" s="14" t="s">
        <v>55</v>
      </c>
      <c r="N129" s="27" t="s">
        <v>137</v>
      </c>
      <c r="O129" s="27" t="s">
        <v>768</v>
      </c>
      <c r="P129" s="30">
        <v>2014</v>
      </c>
      <c r="Q129" s="30">
        <v>168</v>
      </c>
      <c r="R129" s="30">
        <v>67.95</v>
      </c>
    </row>
    <row r="130" spans="1:18" ht="15.75" customHeight="1" x14ac:dyDescent="0.2">
      <c r="A130" s="14" t="s">
        <v>262</v>
      </c>
      <c r="B130" s="14" t="s">
        <v>263</v>
      </c>
      <c r="C130" s="14">
        <v>22.97</v>
      </c>
      <c r="D130" s="14">
        <v>23.46</v>
      </c>
      <c r="E130" s="14">
        <v>25.87</v>
      </c>
      <c r="F130" s="14">
        <v>25.81</v>
      </c>
      <c r="G130" s="14">
        <v>25.07</v>
      </c>
      <c r="H130" s="15">
        <v>26.185929765113041</v>
      </c>
      <c r="I130" s="28">
        <v>24.69750135</v>
      </c>
      <c r="J130" s="29">
        <f>VLOOKUP(A130,'2020'!$A$2:$H$181,8,FALSE)</f>
        <v>23.93</v>
      </c>
      <c r="K130" s="14" t="s">
        <v>55</v>
      </c>
      <c r="N130" s="27" t="s">
        <v>137</v>
      </c>
      <c r="O130" s="27" t="s">
        <v>768</v>
      </c>
      <c r="P130" s="30">
        <v>2015</v>
      </c>
      <c r="Q130" s="30">
        <v>167</v>
      </c>
      <c r="R130" s="30">
        <v>66.23</v>
      </c>
    </row>
    <row r="131" spans="1:18" ht="15.75" customHeight="1" x14ac:dyDescent="0.2">
      <c r="A131" s="14" t="s">
        <v>278</v>
      </c>
      <c r="B131" s="14" t="s">
        <v>279</v>
      </c>
      <c r="C131" s="14">
        <v>13.11</v>
      </c>
      <c r="D131" s="14">
        <v>11.03</v>
      </c>
      <c r="E131" s="14">
        <v>12.71</v>
      </c>
      <c r="F131" s="14">
        <v>23.89</v>
      </c>
      <c r="G131" s="14">
        <v>26.47</v>
      </c>
      <c r="H131" s="15">
        <v>26.58640323151711</v>
      </c>
      <c r="I131" s="28">
        <v>28.889475489999999</v>
      </c>
      <c r="J131" s="29">
        <f>VLOOKUP(A131,'2020'!$A$2:$H$181,8,FALSE)</f>
        <v>28.65</v>
      </c>
      <c r="K131" s="14" t="s">
        <v>18</v>
      </c>
      <c r="N131" s="27" t="s">
        <v>137</v>
      </c>
      <c r="O131" s="27" t="s">
        <v>768</v>
      </c>
      <c r="P131" s="30">
        <v>2016</v>
      </c>
      <c r="Q131" s="30">
        <v>168</v>
      </c>
      <c r="R131" s="30">
        <v>66.47</v>
      </c>
    </row>
    <row r="132" spans="1:18" ht="15.75" customHeight="1" x14ac:dyDescent="0.2">
      <c r="A132" s="14" t="s">
        <v>805</v>
      </c>
      <c r="B132" s="14" t="s">
        <v>806</v>
      </c>
      <c r="C132" s="14">
        <v>83.9</v>
      </c>
      <c r="D132" s="14">
        <v>81.96</v>
      </c>
      <c r="E132" s="14">
        <v>83.25</v>
      </c>
      <c r="F132" s="14">
        <v>83.76</v>
      </c>
      <c r="G132" s="14">
        <v>84.98</v>
      </c>
      <c r="H132" s="15">
        <v>88.865106618775272</v>
      </c>
      <c r="I132" s="28">
        <v>83.395395219999997</v>
      </c>
      <c r="J132" s="29">
        <f>VLOOKUP(A132,'2020'!$A$2:$H$181,8,FALSE)</f>
        <v>85.82</v>
      </c>
      <c r="K132" s="14" t="s">
        <v>55</v>
      </c>
      <c r="N132" s="27" t="s">
        <v>137</v>
      </c>
      <c r="O132" s="27" t="s">
        <v>768</v>
      </c>
      <c r="P132" s="30">
        <v>2017</v>
      </c>
      <c r="Q132" s="30">
        <v>171</v>
      </c>
      <c r="R132" s="30">
        <v>66.47</v>
      </c>
    </row>
    <row r="133" spans="1:18" ht="15.75" customHeight="1" x14ac:dyDescent="0.2">
      <c r="A133" s="14" t="s">
        <v>77</v>
      </c>
      <c r="B133" s="14" t="s">
        <v>78</v>
      </c>
      <c r="C133" s="14">
        <v>16.75</v>
      </c>
      <c r="D133" s="14">
        <v>17.73</v>
      </c>
      <c r="E133" s="14">
        <v>17.11</v>
      </c>
      <c r="F133" s="14">
        <v>17.27</v>
      </c>
      <c r="G133" s="14">
        <v>15.77</v>
      </c>
      <c r="H133" s="15">
        <v>14.174609495967188</v>
      </c>
      <c r="I133" s="28">
        <v>12.63248684</v>
      </c>
      <c r="J133" s="29">
        <f>VLOOKUP(A133,'2020'!$A$2:$H$181,8,FALSE)</f>
        <v>11.83</v>
      </c>
      <c r="K133" s="14" t="s">
        <v>18</v>
      </c>
      <c r="N133" s="27" t="s">
        <v>137</v>
      </c>
      <c r="O133" s="27" t="s">
        <v>768</v>
      </c>
      <c r="P133" s="30">
        <v>2018</v>
      </c>
      <c r="Q133" s="31">
        <v>171</v>
      </c>
      <c r="R133" s="30">
        <v>66.47</v>
      </c>
    </row>
    <row r="134" spans="1:18" ht="15.75" customHeight="1" x14ac:dyDescent="0.2">
      <c r="A134" s="14" t="s">
        <v>479</v>
      </c>
      <c r="B134" s="14" t="s">
        <v>480</v>
      </c>
      <c r="C134" s="14">
        <v>28.78</v>
      </c>
      <c r="D134" s="14">
        <v>31.81</v>
      </c>
      <c r="E134" s="14">
        <v>33.74</v>
      </c>
      <c r="F134" s="14">
        <v>33.630000000000003</v>
      </c>
      <c r="G134" s="14">
        <v>35.64</v>
      </c>
      <c r="H134" s="15">
        <v>32.317678140357209</v>
      </c>
      <c r="I134" s="28">
        <v>32.396593099999997</v>
      </c>
      <c r="J134" s="29">
        <f>VLOOKUP(A134,'2020'!$A$2:$H$181,8,FALSE)</f>
        <v>32.97</v>
      </c>
      <c r="K134" s="14" t="s">
        <v>61</v>
      </c>
      <c r="N134" s="27" t="s">
        <v>137</v>
      </c>
      <c r="O134" s="27" t="s">
        <v>768</v>
      </c>
      <c r="P134" s="30">
        <v>2019</v>
      </c>
      <c r="Q134" s="30">
        <v>165</v>
      </c>
      <c r="R134" s="30">
        <v>58.35</v>
      </c>
    </row>
    <row r="135" spans="1:18" ht="15.75" customHeight="1" x14ac:dyDescent="0.2">
      <c r="A135" s="14" t="s">
        <v>587</v>
      </c>
      <c r="B135" s="14" t="s">
        <v>588</v>
      </c>
      <c r="C135" s="14">
        <v>43.09</v>
      </c>
      <c r="D135" s="14">
        <v>40.11</v>
      </c>
      <c r="E135" s="14">
        <v>41.01</v>
      </c>
      <c r="F135" s="14">
        <v>42.93</v>
      </c>
      <c r="G135" s="14">
        <v>42.9</v>
      </c>
      <c r="H135" s="15">
        <v>42.961599222900418</v>
      </c>
      <c r="I135" s="28">
        <v>44.679028649999999</v>
      </c>
      <c r="J135" s="29">
        <f>VLOOKUP(A135,'2020'!$A$2:$H$181,8,FALSE)</f>
        <v>44.09</v>
      </c>
      <c r="K135" s="14" t="s">
        <v>398</v>
      </c>
      <c r="N135" s="27" t="s">
        <v>137</v>
      </c>
      <c r="O135" s="27" t="s">
        <v>378</v>
      </c>
      <c r="P135" s="30">
        <v>2013</v>
      </c>
      <c r="Q135" s="30">
        <v>92</v>
      </c>
      <c r="R135" s="30">
        <v>28.94</v>
      </c>
    </row>
    <row r="136" spans="1:18" ht="15.75" customHeight="1" x14ac:dyDescent="0.2">
      <c r="A136" s="14" t="s">
        <v>550</v>
      </c>
      <c r="B136" s="14" t="s">
        <v>551</v>
      </c>
      <c r="C136" s="14">
        <v>32.86</v>
      </c>
      <c r="D136" s="14">
        <v>34.32</v>
      </c>
      <c r="E136" s="14">
        <v>35.35</v>
      </c>
      <c r="F136" s="14">
        <v>35.97</v>
      </c>
      <c r="G136" s="14">
        <v>39.83</v>
      </c>
      <c r="H136" s="15">
        <v>40.158546896714782</v>
      </c>
      <c r="I136" s="28">
        <v>42.51418099</v>
      </c>
      <c r="J136" s="29">
        <f>VLOOKUP(A136,'2020'!$A$2:$H$181,8,FALSE)</f>
        <v>42.51</v>
      </c>
      <c r="K136" s="14" t="s">
        <v>398</v>
      </c>
      <c r="N136" s="27" t="s">
        <v>137</v>
      </c>
      <c r="O136" s="27" t="s">
        <v>378</v>
      </c>
      <c r="P136" s="30">
        <v>2014</v>
      </c>
      <c r="Q136" s="30">
        <v>86</v>
      </c>
      <c r="R136" s="30">
        <v>30.05</v>
      </c>
    </row>
    <row r="137" spans="1:18" ht="15.75" customHeight="1" x14ac:dyDescent="0.2">
      <c r="A137" s="14" t="s">
        <v>231</v>
      </c>
      <c r="B137" s="14" t="s">
        <v>232</v>
      </c>
      <c r="C137" s="14">
        <v>23.05</v>
      </c>
      <c r="D137" s="14">
        <v>23.48</v>
      </c>
      <c r="E137" s="14">
        <v>24.9</v>
      </c>
      <c r="F137" s="14">
        <v>24.29</v>
      </c>
      <c r="G137" s="14">
        <v>24.46</v>
      </c>
      <c r="H137" s="15">
        <v>23.648108801309395</v>
      </c>
      <c r="I137" s="28">
        <v>25.671521729999998</v>
      </c>
      <c r="J137" s="29">
        <f>VLOOKUP(A137,'2020'!$A$2:$H$181,8,FALSE)</f>
        <v>25.91</v>
      </c>
      <c r="K137" s="14" t="s">
        <v>18</v>
      </c>
      <c r="N137" s="27" t="s">
        <v>137</v>
      </c>
      <c r="O137" s="27" t="s">
        <v>378</v>
      </c>
      <c r="P137" s="30">
        <v>2015</v>
      </c>
      <c r="Q137" s="30">
        <v>81</v>
      </c>
      <c r="R137" s="30">
        <v>28.7</v>
      </c>
    </row>
    <row r="138" spans="1:18" ht="15.75" customHeight="1" x14ac:dyDescent="0.2">
      <c r="A138" s="14" t="s">
        <v>650</v>
      </c>
      <c r="B138" s="14" t="s">
        <v>651</v>
      </c>
      <c r="C138" s="14">
        <v>43.42</v>
      </c>
      <c r="D138" s="14">
        <v>42.78</v>
      </c>
      <c r="E138" s="14">
        <v>44.97</v>
      </c>
      <c r="F138" s="14">
        <v>49.03</v>
      </c>
      <c r="G138" s="14">
        <v>49.45</v>
      </c>
      <c r="H138" s="15">
        <v>49.957900899679039</v>
      </c>
      <c r="I138" s="28">
        <v>50.309971969999999</v>
      </c>
      <c r="J138" s="29">
        <f>VLOOKUP(A138,'2020'!$A$2:$H$181,8,FALSE)</f>
        <v>48.92</v>
      </c>
      <c r="K138" s="14" t="s">
        <v>293</v>
      </c>
      <c r="N138" s="27" t="s">
        <v>137</v>
      </c>
      <c r="O138" s="27" t="s">
        <v>378</v>
      </c>
      <c r="P138" s="30">
        <v>2016</v>
      </c>
      <c r="Q138" s="30">
        <v>79</v>
      </c>
      <c r="R138" s="30">
        <v>29.03</v>
      </c>
    </row>
    <row r="139" spans="1:18" ht="15.75" customHeight="1" x14ac:dyDescent="0.2">
      <c r="A139" s="14" t="s">
        <v>688</v>
      </c>
      <c r="B139" s="14" t="s">
        <v>689</v>
      </c>
      <c r="C139" s="14">
        <v>55.46</v>
      </c>
      <c r="D139" s="14">
        <v>56.57</v>
      </c>
      <c r="E139" s="14">
        <v>56.57</v>
      </c>
      <c r="F139" s="14">
        <v>54.61</v>
      </c>
      <c r="G139" s="14">
        <v>54.11</v>
      </c>
      <c r="H139" s="15">
        <v>52.901144704948777</v>
      </c>
      <c r="I139" s="28">
        <v>52.426025709999998</v>
      </c>
      <c r="J139" s="29">
        <f>VLOOKUP(A139,'2020'!$A$2:$H$181,8,FALSE)</f>
        <v>50.34</v>
      </c>
      <c r="K139" s="14" t="s">
        <v>137</v>
      </c>
      <c r="N139" s="27" t="s">
        <v>137</v>
      </c>
      <c r="O139" s="27" t="s">
        <v>378</v>
      </c>
      <c r="P139" s="30">
        <v>2017</v>
      </c>
      <c r="Q139" s="31">
        <v>77</v>
      </c>
      <c r="R139" s="30">
        <v>30.09</v>
      </c>
    </row>
    <row r="140" spans="1:18" ht="15.75" customHeight="1" x14ac:dyDescent="0.2">
      <c r="A140" s="14" t="s">
        <v>754</v>
      </c>
      <c r="B140" s="14" t="s">
        <v>756</v>
      </c>
      <c r="C140" s="14">
        <v>56.88</v>
      </c>
      <c r="D140" s="14">
        <v>58.3</v>
      </c>
      <c r="E140" s="14">
        <v>59.41</v>
      </c>
      <c r="F140" s="14">
        <v>59.72</v>
      </c>
      <c r="G140" s="14">
        <v>66.02</v>
      </c>
      <c r="H140" s="15">
        <v>63.128742263361048</v>
      </c>
      <c r="I140" s="28">
        <v>65.876564700000003</v>
      </c>
      <c r="J140" s="29">
        <f>VLOOKUP(A140,'2020'!$A$2:$H$181,8,FALSE)</f>
        <v>62.14</v>
      </c>
      <c r="K140" s="14" t="s">
        <v>398</v>
      </c>
      <c r="N140" s="27" t="s">
        <v>137</v>
      </c>
      <c r="O140" s="27" t="s">
        <v>378</v>
      </c>
      <c r="P140" s="30">
        <v>2018</v>
      </c>
      <c r="Q140" s="30">
        <v>83</v>
      </c>
      <c r="R140" s="30">
        <v>30.09</v>
      </c>
    </row>
    <row r="141" spans="1:18" ht="15.75" customHeight="1" x14ac:dyDescent="0.2">
      <c r="A141" s="14" t="s">
        <v>778</v>
      </c>
      <c r="B141" s="14" t="s">
        <v>779</v>
      </c>
      <c r="C141" s="14">
        <v>70.06</v>
      </c>
      <c r="D141" s="14">
        <v>71.88</v>
      </c>
      <c r="E141" s="14">
        <v>72.34</v>
      </c>
      <c r="F141" s="14">
        <v>72.53</v>
      </c>
      <c r="G141" s="14">
        <v>73.56</v>
      </c>
      <c r="H141" s="15">
        <v>71.127878496207998</v>
      </c>
      <c r="I141" s="28">
        <v>72.450698160000002</v>
      </c>
      <c r="J141" s="29">
        <f>VLOOKUP(A141,'2020'!$A$2:$H$181,8,FALSE)</f>
        <v>55.33</v>
      </c>
      <c r="K141" s="14" t="s">
        <v>137</v>
      </c>
      <c r="N141" s="27" t="s">
        <v>137</v>
      </c>
      <c r="O141" s="27" t="s">
        <v>378</v>
      </c>
      <c r="P141" s="30">
        <v>2019</v>
      </c>
      <c r="Q141" s="30">
        <v>89</v>
      </c>
      <c r="R141" s="30">
        <v>30.95</v>
      </c>
    </row>
    <row r="142" spans="1:18" ht="15.75" customHeight="1" x14ac:dyDescent="0.2">
      <c r="A142" s="14" t="s">
        <v>254</v>
      </c>
      <c r="B142" s="14" t="s">
        <v>255</v>
      </c>
      <c r="C142" s="14">
        <v>26.19</v>
      </c>
      <c r="D142" s="14">
        <v>26.68</v>
      </c>
      <c r="E142" s="14">
        <v>27.77</v>
      </c>
      <c r="F142" s="14">
        <v>27.99</v>
      </c>
      <c r="G142" s="14">
        <v>26.72</v>
      </c>
      <c r="H142" s="15">
        <v>25.614792042125043</v>
      </c>
      <c r="I142" s="28">
        <v>25.80693509</v>
      </c>
      <c r="J142" s="29">
        <f>VLOOKUP(A142,'2020'!$A$2:$H$181,8,FALSE)</f>
        <v>23.99</v>
      </c>
      <c r="K142" s="14" t="s">
        <v>137</v>
      </c>
      <c r="N142" s="27" t="s">
        <v>137</v>
      </c>
      <c r="O142" s="27" t="s">
        <v>430</v>
      </c>
      <c r="P142" s="30">
        <v>2013</v>
      </c>
      <c r="Q142" s="30">
        <v>71</v>
      </c>
      <c r="R142" s="30">
        <v>27.8</v>
      </c>
    </row>
    <row r="143" spans="1:18" ht="15.75" customHeight="1" x14ac:dyDescent="0.2">
      <c r="A143" s="14" t="s">
        <v>666</v>
      </c>
      <c r="B143" s="14" t="s">
        <v>667</v>
      </c>
      <c r="C143" s="14">
        <v>43.43</v>
      </c>
      <c r="D143" s="14">
        <v>44.29</v>
      </c>
      <c r="E143" s="14">
        <v>45.87</v>
      </c>
      <c r="F143" s="14">
        <v>52.96</v>
      </c>
      <c r="G143" s="14">
        <v>51.1</v>
      </c>
      <c r="H143" s="15">
        <v>50.952157207099354</v>
      </c>
      <c r="I143" s="28">
        <v>51.413775459999997</v>
      </c>
      <c r="J143" s="29">
        <f>VLOOKUP(A143,'2020'!$A$2:$H$181,8,FALSE)</f>
        <v>55.23</v>
      </c>
      <c r="K143" s="14" t="s">
        <v>55</v>
      </c>
      <c r="N143" s="27" t="s">
        <v>137</v>
      </c>
      <c r="O143" s="27" t="s">
        <v>430</v>
      </c>
      <c r="P143" s="30">
        <v>2014</v>
      </c>
      <c r="Q143" s="30">
        <v>90</v>
      </c>
      <c r="R143" s="30">
        <v>30.7</v>
      </c>
    </row>
    <row r="144" spans="1:18" ht="15.75" customHeight="1" x14ac:dyDescent="0.2">
      <c r="A144" s="14" t="s">
        <v>358</v>
      </c>
      <c r="B144" s="14" t="s">
        <v>360</v>
      </c>
      <c r="C144" s="14">
        <v>26.35</v>
      </c>
      <c r="D144" s="14">
        <v>28.23</v>
      </c>
      <c r="E144" s="14">
        <v>28.47</v>
      </c>
      <c r="F144" s="14">
        <v>29.94</v>
      </c>
      <c r="G144" s="14">
        <v>30.73</v>
      </c>
      <c r="H144" s="15">
        <v>29.981380222749653</v>
      </c>
      <c r="I144" s="28">
        <v>30.360413130000001</v>
      </c>
      <c r="J144" s="29">
        <f>VLOOKUP(A144,'2020'!$A$2:$H$181,8,FALSE)</f>
        <v>30.28</v>
      </c>
      <c r="K144" s="14" t="s">
        <v>137</v>
      </c>
      <c r="N144" s="27" t="s">
        <v>137</v>
      </c>
      <c r="O144" s="27" t="s">
        <v>430</v>
      </c>
      <c r="P144" s="30">
        <v>2015</v>
      </c>
      <c r="Q144" s="30">
        <v>100</v>
      </c>
      <c r="R144" s="30">
        <v>32.07</v>
      </c>
    </row>
    <row r="145" spans="1:18" ht="15.75" customHeight="1" x14ac:dyDescent="0.2">
      <c r="A145" s="14" t="s">
        <v>308</v>
      </c>
      <c r="B145" s="14" t="s">
        <v>309</v>
      </c>
      <c r="C145" s="14">
        <v>22.86</v>
      </c>
      <c r="D145" s="14">
        <v>21.57</v>
      </c>
      <c r="E145" s="14">
        <v>23.66</v>
      </c>
      <c r="F145" s="14">
        <v>27.2</v>
      </c>
      <c r="G145" s="14">
        <v>27.24</v>
      </c>
      <c r="H145" s="15">
        <v>27.784953845383427</v>
      </c>
      <c r="I145" s="28">
        <v>29.814675770000001</v>
      </c>
      <c r="J145" s="29">
        <f>VLOOKUP(A145,'2020'!$A$2:$H$181,8,FALSE)</f>
        <v>29.7</v>
      </c>
      <c r="K145" s="14" t="s">
        <v>61</v>
      </c>
      <c r="N145" s="27" t="s">
        <v>137</v>
      </c>
      <c r="O145" s="27" t="s">
        <v>430</v>
      </c>
      <c r="P145" s="30">
        <v>2016</v>
      </c>
      <c r="Q145" s="31">
        <v>95</v>
      </c>
      <c r="R145" s="30">
        <v>31.16</v>
      </c>
    </row>
    <row r="146" spans="1:18" ht="15.75" customHeight="1" x14ac:dyDescent="0.2">
      <c r="A146" s="14" t="s">
        <v>749</v>
      </c>
      <c r="B146" s="14" t="s">
        <v>752</v>
      </c>
      <c r="C146" s="14">
        <v>73.59</v>
      </c>
      <c r="D146" s="14">
        <v>73.19</v>
      </c>
      <c r="E146" s="14">
        <v>72.31</v>
      </c>
      <c r="F146" s="14">
        <v>65.349999999999994</v>
      </c>
      <c r="G146" s="14">
        <v>65.95</v>
      </c>
      <c r="H146" s="15">
        <v>63.042212296221798</v>
      </c>
      <c r="I146" s="28">
        <v>57.244264530000002</v>
      </c>
      <c r="J146" s="29">
        <f>VLOOKUP(A146,'2020'!$A$2:$H$181,8,FALSE)</f>
        <v>55.45</v>
      </c>
      <c r="K146" s="14" t="s">
        <v>137</v>
      </c>
      <c r="N146" s="27" t="s">
        <v>137</v>
      </c>
      <c r="O146" s="27" t="s">
        <v>430</v>
      </c>
      <c r="P146" s="30">
        <v>2017</v>
      </c>
      <c r="Q146" s="30">
        <v>95</v>
      </c>
      <c r="R146" s="30">
        <v>31.2</v>
      </c>
    </row>
    <row r="147" spans="1:18" ht="15.75" customHeight="1" x14ac:dyDescent="0.2">
      <c r="A147" s="14" t="s">
        <v>347</v>
      </c>
      <c r="B147" s="14" t="s">
        <v>348</v>
      </c>
      <c r="C147" s="14">
        <v>26.59</v>
      </c>
      <c r="D147" s="14">
        <v>25.05</v>
      </c>
      <c r="E147" s="14">
        <v>27.66</v>
      </c>
      <c r="F147" s="14">
        <v>27.6</v>
      </c>
      <c r="G147" s="14">
        <v>28.05</v>
      </c>
      <c r="H147" s="15">
        <v>29.582004649455655</v>
      </c>
      <c r="I147" s="28">
        <v>31.179618720000001</v>
      </c>
      <c r="J147" s="29">
        <f>VLOOKUP(A147,'2020'!$A$2:$H$181,8,FALSE)</f>
        <v>31.62</v>
      </c>
      <c r="K147" s="14" t="s">
        <v>18</v>
      </c>
      <c r="N147" s="27" t="s">
        <v>137</v>
      </c>
      <c r="O147" s="27" t="s">
        <v>430</v>
      </c>
      <c r="P147" s="30">
        <v>2018</v>
      </c>
      <c r="Q147" s="30">
        <v>96</v>
      </c>
      <c r="R147" s="30">
        <v>30.82</v>
      </c>
    </row>
    <row r="148" spans="1:18" ht="15.75" customHeight="1" x14ac:dyDescent="0.2">
      <c r="A148" s="14" t="s">
        <v>632</v>
      </c>
      <c r="B148" s="14" t="s">
        <v>633</v>
      </c>
      <c r="C148" s="14">
        <v>36.200000000000003</v>
      </c>
      <c r="D148" s="14">
        <v>36.049999999999997</v>
      </c>
      <c r="E148" s="14">
        <v>38.04</v>
      </c>
      <c r="F148" s="14">
        <v>44.87</v>
      </c>
      <c r="G148" s="14">
        <v>48.16</v>
      </c>
      <c r="H148" s="15">
        <v>46.875944007693548</v>
      </c>
      <c r="I148" s="28">
        <v>45.651995429999999</v>
      </c>
      <c r="J148" s="29">
        <f>VLOOKUP(A148,'2020'!$A$2:$H$181,8,FALSE)</f>
        <v>44.49</v>
      </c>
      <c r="K148" s="14" t="s">
        <v>137</v>
      </c>
      <c r="N148" s="27" t="s">
        <v>137</v>
      </c>
      <c r="O148" s="27" t="s">
        <v>430</v>
      </c>
      <c r="P148" s="30">
        <v>2019</v>
      </c>
      <c r="Q148" s="30">
        <v>100</v>
      </c>
      <c r="R148" s="30">
        <v>32.44</v>
      </c>
    </row>
    <row r="149" spans="1:18" ht="15.75" customHeight="1" x14ac:dyDescent="0.2">
      <c r="A149" s="14" t="s">
        <v>118</v>
      </c>
      <c r="B149" s="14" t="s">
        <v>119</v>
      </c>
      <c r="C149" s="14">
        <v>18.190000000000001</v>
      </c>
      <c r="D149" s="14">
        <v>18.2</v>
      </c>
      <c r="E149" s="14">
        <v>18.2</v>
      </c>
      <c r="F149" s="14">
        <v>16.7</v>
      </c>
      <c r="G149" s="14">
        <v>16.07</v>
      </c>
      <c r="H149" s="15">
        <v>16.443014007597171</v>
      </c>
      <c r="I149" s="28">
        <v>16.37583261</v>
      </c>
      <c r="J149" s="29">
        <f>VLOOKUP(A149,'2020'!$A$2:$H$181,8,FALSE)</f>
        <v>17.5</v>
      </c>
      <c r="K149" s="14" t="s">
        <v>61</v>
      </c>
      <c r="N149" s="27" t="s">
        <v>137</v>
      </c>
      <c r="O149" s="27" t="s">
        <v>317</v>
      </c>
      <c r="P149" s="30">
        <v>2013</v>
      </c>
      <c r="Q149" s="30">
        <v>81</v>
      </c>
      <c r="R149" s="30">
        <v>28.36</v>
      </c>
    </row>
    <row r="150" spans="1:18" ht="15.75" customHeight="1" x14ac:dyDescent="0.2">
      <c r="A150" s="14" t="s">
        <v>193</v>
      </c>
      <c r="B150" s="14" t="s">
        <v>194</v>
      </c>
      <c r="C150" s="14">
        <v>13.25</v>
      </c>
      <c r="D150" s="14">
        <v>11.39</v>
      </c>
      <c r="E150" s="14">
        <v>11.66</v>
      </c>
      <c r="F150" s="14">
        <v>13.26</v>
      </c>
      <c r="G150" s="14">
        <v>15.51</v>
      </c>
      <c r="H150" s="15">
        <v>20.259317902027881</v>
      </c>
      <c r="I150" s="28">
        <v>23.57845579</v>
      </c>
      <c r="J150" s="29">
        <f>VLOOKUP(A150,'2020'!$A$2:$H$181,8,FALSE)</f>
        <v>22.67</v>
      </c>
      <c r="K150" s="14" t="s">
        <v>18</v>
      </c>
      <c r="N150" s="27" t="s">
        <v>137</v>
      </c>
      <c r="O150" s="27" t="s">
        <v>317</v>
      </c>
      <c r="P150" s="30">
        <v>2014</v>
      </c>
      <c r="Q150" s="30">
        <v>74</v>
      </c>
      <c r="R150" s="30">
        <v>28.36</v>
      </c>
    </row>
    <row r="151" spans="1:18" ht="15.75" customHeight="1" x14ac:dyDescent="0.2">
      <c r="A151" s="14" t="s">
        <v>197</v>
      </c>
      <c r="B151" s="14" t="s">
        <v>198</v>
      </c>
      <c r="C151" s="14">
        <v>20.49</v>
      </c>
      <c r="D151" s="14">
        <v>20.38</v>
      </c>
      <c r="E151" s="14">
        <v>20.55</v>
      </c>
      <c r="F151" s="14">
        <v>22.26</v>
      </c>
      <c r="G151" s="14">
        <v>21.7</v>
      </c>
      <c r="H151" s="15">
        <v>21.693769301332896</v>
      </c>
      <c r="I151" s="28">
        <v>22.313050969999999</v>
      </c>
      <c r="J151" s="29">
        <f>VLOOKUP(A151,'2020'!$A$2:$H$181,8,FALSE)</f>
        <v>22.64</v>
      </c>
      <c r="K151" s="14" t="s">
        <v>18</v>
      </c>
      <c r="N151" s="27" t="s">
        <v>137</v>
      </c>
      <c r="O151" s="27" t="s">
        <v>317</v>
      </c>
      <c r="P151" s="30">
        <v>2015</v>
      </c>
      <c r="Q151" s="31">
        <v>77</v>
      </c>
      <c r="R151" s="30">
        <v>28.36</v>
      </c>
    </row>
    <row r="152" spans="1:18" ht="15.75" customHeight="1" x14ac:dyDescent="0.2">
      <c r="A152" s="14" t="s">
        <v>25</v>
      </c>
      <c r="B152" s="14" t="s">
        <v>26</v>
      </c>
      <c r="C152" s="14">
        <v>9.23</v>
      </c>
      <c r="D152" s="14">
        <v>8.98</v>
      </c>
      <c r="E152" s="14">
        <v>9.4700000000000006</v>
      </c>
      <c r="F152" s="14">
        <v>12.33</v>
      </c>
      <c r="G152" s="14">
        <v>8.27</v>
      </c>
      <c r="H152" s="15">
        <v>8.3093979109710219</v>
      </c>
      <c r="I152" s="28">
        <v>8.3094405140000003</v>
      </c>
      <c r="J152" s="29">
        <f>VLOOKUP(A152,'2020'!$A$2:$H$181,8,FALSE)</f>
        <v>9.25</v>
      </c>
      <c r="K152" s="14" t="s">
        <v>18</v>
      </c>
      <c r="N152" s="27" t="s">
        <v>137</v>
      </c>
      <c r="O152" s="27" t="s">
        <v>317</v>
      </c>
      <c r="P152" s="30">
        <v>2016</v>
      </c>
      <c r="Q152" s="30">
        <v>73</v>
      </c>
      <c r="R152" s="30">
        <v>28.78</v>
      </c>
    </row>
    <row r="153" spans="1:18" ht="15.75" customHeight="1" x14ac:dyDescent="0.2">
      <c r="A153" s="14" t="s">
        <v>670</v>
      </c>
      <c r="B153" s="14" t="s">
        <v>671</v>
      </c>
      <c r="C153" s="14">
        <v>46.76</v>
      </c>
      <c r="D153" s="14">
        <v>46.76</v>
      </c>
      <c r="E153" s="14">
        <v>47.28</v>
      </c>
      <c r="F153" s="14">
        <v>52.37</v>
      </c>
      <c r="G153" s="14">
        <v>51.27</v>
      </c>
      <c r="H153" s="15">
        <v>51.456669071049681</v>
      </c>
      <c r="I153" s="28">
        <v>49.08766129</v>
      </c>
      <c r="J153" s="29">
        <f>VLOOKUP(A153,'2020'!$A$2:$H$181,8,FALSE)</f>
        <v>45.15</v>
      </c>
      <c r="K153" s="14" t="s">
        <v>137</v>
      </c>
      <c r="N153" s="27" t="s">
        <v>137</v>
      </c>
      <c r="O153" s="27" t="s">
        <v>317</v>
      </c>
      <c r="P153" s="30">
        <v>2017</v>
      </c>
      <c r="Q153" s="30">
        <v>68</v>
      </c>
      <c r="R153" s="30">
        <v>28.78</v>
      </c>
    </row>
    <row r="154" spans="1:18" ht="15.75" customHeight="1" x14ac:dyDescent="0.2">
      <c r="A154" s="14" t="s">
        <v>387</v>
      </c>
      <c r="B154" s="14" t="s">
        <v>388</v>
      </c>
      <c r="C154" s="14">
        <v>29.19</v>
      </c>
      <c r="D154" s="14">
        <v>31.68</v>
      </c>
      <c r="E154" s="14">
        <v>31.55</v>
      </c>
      <c r="F154" s="14">
        <v>30.6</v>
      </c>
      <c r="G154" s="14">
        <v>30.86</v>
      </c>
      <c r="H154" s="15">
        <v>30.168436791029016</v>
      </c>
      <c r="I154" s="28">
        <v>29.406316289999999</v>
      </c>
      <c r="J154" s="29">
        <f>VLOOKUP(A154,'2020'!$A$2:$H$181,8,FALSE)</f>
        <v>28.66</v>
      </c>
      <c r="K154" s="14" t="s">
        <v>137</v>
      </c>
      <c r="N154" s="27" t="s">
        <v>137</v>
      </c>
      <c r="O154" s="27" t="s">
        <v>317</v>
      </c>
      <c r="P154" s="30">
        <v>2018</v>
      </c>
      <c r="Q154" s="30">
        <v>68</v>
      </c>
      <c r="R154" s="30">
        <v>28.78</v>
      </c>
    </row>
    <row r="155" spans="1:18" ht="15.75" customHeight="1" x14ac:dyDescent="0.2">
      <c r="A155" s="14" t="s">
        <v>790</v>
      </c>
      <c r="B155" s="14" t="s">
        <v>791</v>
      </c>
      <c r="C155" s="14">
        <v>78.53</v>
      </c>
      <c r="D155" s="14">
        <v>77.040000000000006</v>
      </c>
      <c r="E155" s="14">
        <v>77.290000000000006</v>
      </c>
      <c r="F155" s="14">
        <v>81.349999999999994</v>
      </c>
      <c r="G155" s="14">
        <v>81.489999999999995</v>
      </c>
      <c r="H155" s="15">
        <v>79.219413772255294</v>
      </c>
      <c r="I155" s="28">
        <v>71.781442940000005</v>
      </c>
      <c r="J155" s="29">
        <f>VLOOKUP(A155,'2020'!$A$2:$H$181,8,FALSE)</f>
        <v>72.569999999999993</v>
      </c>
      <c r="K155" s="14" t="s">
        <v>398</v>
      </c>
      <c r="N155" s="27" t="s">
        <v>137</v>
      </c>
      <c r="O155" s="27" t="s">
        <v>317</v>
      </c>
      <c r="P155" s="30">
        <v>2019</v>
      </c>
      <c r="Q155" s="30">
        <v>78</v>
      </c>
      <c r="R155" s="30">
        <v>29.74</v>
      </c>
    </row>
    <row r="156" spans="1:18" ht="15.75" customHeight="1" x14ac:dyDescent="0.2">
      <c r="A156" s="14" t="s">
        <v>544</v>
      </c>
      <c r="B156" s="14" t="s">
        <v>545</v>
      </c>
      <c r="C156" s="14">
        <v>34.869999999999997</v>
      </c>
      <c r="D156" s="14">
        <v>40.22</v>
      </c>
      <c r="E156" s="14">
        <v>40.17</v>
      </c>
      <c r="F156" s="14">
        <v>40.590000000000003</v>
      </c>
      <c r="G156" s="14">
        <v>39.659999999999997</v>
      </c>
      <c r="H156" s="15">
        <v>38.450317411724455</v>
      </c>
      <c r="I156" s="28">
        <v>36.705699129999999</v>
      </c>
      <c r="J156" s="29">
        <f>VLOOKUP(A156,'2020'!$A$2:$H$181,8,FALSE)</f>
        <v>39.700000000000003</v>
      </c>
      <c r="K156" s="14" t="s">
        <v>137</v>
      </c>
      <c r="N156" s="27" t="s">
        <v>137</v>
      </c>
      <c r="O156" s="27" t="s">
        <v>405</v>
      </c>
      <c r="P156" s="30">
        <v>2013</v>
      </c>
      <c r="Q156" s="30">
        <v>97</v>
      </c>
      <c r="R156" s="30">
        <v>29.89</v>
      </c>
    </row>
    <row r="157" spans="1:18" ht="15.75" customHeight="1" x14ac:dyDescent="0.2">
      <c r="A157" s="14" t="s">
        <v>389</v>
      </c>
      <c r="B157" s="14" t="s">
        <v>390</v>
      </c>
      <c r="C157" s="14">
        <v>28.45</v>
      </c>
      <c r="D157" s="14">
        <v>29</v>
      </c>
      <c r="E157" s="14">
        <v>28.5</v>
      </c>
      <c r="F157" s="14">
        <v>30.31</v>
      </c>
      <c r="G157" s="14">
        <v>30.75</v>
      </c>
      <c r="H157" s="15">
        <v>30.230929988752109</v>
      </c>
      <c r="I157" s="28">
        <v>29.69348608</v>
      </c>
      <c r="J157" s="29">
        <f>VLOOKUP(A157,'2020'!$A$2:$H$181,8,FALSE)</f>
        <v>29.33</v>
      </c>
      <c r="K157" s="14" t="s">
        <v>137</v>
      </c>
      <c r="N157" s="27" t="s">
        <v>137</v>
      </c>
      <c r="O157" s="27" t="s">
        <v>405</v>
      </c>
      <c r="P157" s="30">
        <v>2014</v>
      </c>
      <c r="Q157" s="31">
        <v>89</v>
      </c>
      <c r="R157" s="30">
        <v>30.65</v>
      </c>
    </row>
    <row r="158" spans="1:18" ht="15.75" customHeight="1" x14ac:dyDescent="0.2">
      <c r="A158" s="14" t="s">
        <v>616</v>
      </c>
      <c r="B158" s="14" t="s">
        <v>617</v>
      </c>
      <c r="C158" s="14">
        <v>38.6</v>
      </c>
      <c r="D158" s="14">
        <v>37.94</v>
      </c>
      <c r="E158" s="14">
        <v>40.07</v>
      </c>
      <c r="F158" s="14">
        <v>44.53</v>
      </c>
      <c r="G158" s="14">
        <v>44.69</v>
      </c>
      <c r="H158" s="15">
        <v>44.312587031322437</v>
      </c>
      <c r="I158" s="28">
        <v>44.096193939999999</v>
      </c>
      <c r="J158" s="29">
        <f>VLOOKUP(A158,'2020'!$A$2:$H$181,8,FALSE)</f>
        <v>44.94</v>
      </c>
      <c r="K158" s="14" t="s">
        <v>55</v>
      </c>
      <c r="N158" s="27" t="s">
        <v>137</v>
      </c>
      <c r="O158" s="27" t="s">
        <v>405</v>
      </c>
      <c r="P158" s="30">
        <v>2015</v>
      </c>
      <c r="Q158" s="30">
        <v>89</v>
      </c>
      <c r="R158" s="30">
        <v>30.78</v>
      </c>
    </row>
    <row r="159" spans="1:18" ht="15.75" customHeight="1" x14ac:dyDescent="0.2">
      <c r="A159" s="14" t="s">
        <v>654</v>
      </c>
      <c r="B159" s="14" t="s">
        <v>655</v>
      </c>
      <c r="C159" s="14">
        <v>35.71</v>
      </c>
      <c r="D159" s="14">
        <v>34.86</v>
      </c>
      <c r="E159" s="14">
        <v>36.19</v>
      </c>
      <c r="F159" s="14">
        <v>50.34</v>
      </c>
      <c r="G159" s="14">
        <v>50.27</v>
      </c>
      <c r="H159" s="15">
        <v>50.060579221834054</v>
      </c>
      <c r="I159" s="28">
        <v>54.02116882</v>
      </c>
      <c r="J159" s="29">
        <f>VLOOKUP(A159,'2020'!$A$2:$H$181,8,FALSE)</f>
        <v>55.34</v>
      </c>
      <c r="K159" s="14" t="s">
        <v>293</v>
      </c>
      <c r="N159" s="27" t="s">
        <v>137</v>
      </c>
      <c r="O159" s="27" t="s">
        <v>405</v>
      </c>
      <c r="P159" s="30">
        <v>2016</v>
      </c>
      <c r="Q159" s="30">
        <v>93</v>
      </c>
      <c r="R159" s="30">
        <v>30.71</v>
      </c>
    </row>
    <row r="160" spans="1:18" ht="15.75" customHeight="1" x14ac:dyDescent="0.2">
      <c r="A160" s="14" t="s">
        <v>794</v>
      </c>
      <c r="B160" s="14" t="s">
        <v>795</v>
      </c>
      <c r="C160" s="14">
        <v>79.14</v>
      </c>
      <c r="D160" s="14">
        <v>80.81</v>
      </c>
      <c r="E160" s="14">
        <v>80.83</v>
      </c>
      <c r="F160" s="14">
        <v>83.44</v>
      </c>
      <c r="G160" s="14">
        <v>84.19</v>
      </c>
      <c r="H160" s="15">
        <v>84.197483447748581</v>
      </c>
      <c r="I160" s="28">
        <v>85.443958730000006</v>
      </c>
      <c r="J160" s="29">
        <f>VLOOKUP(A160,'2020'!$A$2:$H$181,8,FALSE)</f>
        <v>85.44</v>
      </c>
      <c r="K160" s="14" t="s">
        <v>293</v>
      </c>
      <c r="N160" s="27" t="s">
        <v>137</v>
      </c>
      <c r="O160" s="27" t="s">
        <v>405</v>
      </c>
      <c r="P160" s="30">
        <v>2017</v>
      </c>
      <c r="Q160" s="30">
        <v>94</v>
      </c>
      <c r="R160" s="30">
        <v>31.12</v>
      </c>
    </row>
    <row r="161" spans="1:18" ht="15.75" customHeight="1" x14ac:dyDescent="0.2">
      <c r="A161" s="14" t="s">
        <v>425</v>
      </c>
      <c r="B161" s="14" t="s">
        <v>426</v>
      </c>
      <c r="C161" s="14">
        <v>28.72</v>
      </c>
      <c r="D161" s="14">
        <v>29.04</v>
      </c>
      <c r="E161" s="14">
        <v>32.630000000000003</v>
      </c>
      <c r="F161" s="14">
        <v>32.020000000000003</v>
      </c>
      <c r="G161" s="14">
        <v>32.82</v>
      </c>
      <c r="H161" s="15">
        <v>30.813911672608082</v>
      </c>
      <c r="I161" s="28">
        <v>29.925087900000001</v>
      </c>
      <c r="J161" s="29">
        <f>VLOOKUP(A161,'2020'!$A$2:$H$181,8,FALSE)</f>
        <v>29.9</v>
      </c>
      <c r="K161" s="14" t="s">
        <v>55</v>
      </c>
      <c r="N161" s="27" t="s">
        <v>137</v>
      </c>
      <c r="O161" s="27" t="s">
        <v>405</v>
      </c>
      <c r="P161" s="30">
        <v>2018</v>
      </c>
      <c r="Q161" s="30">
        <v>89</v>
      </c>
      <c r="R161" s="30">
        <v>30.33</v>
      </c>
    </row>
    <row r="162" spans="1:18" ht="15.75" customHeight="1" x14ac:dyDescent="0.2">
      <c r="A162" s="14" t="s">
        <v>257</v>
      </c>
      <c r="B162" s="14" t="s">
        <v>258</v>
      </c>
      <c r="C162" s="14">
        <v>26.7</v>
      </c>
      <c r="D162" s="14">
        <v>26.7</v>
      </c>
      <c r="E162" s="14">
        <v>23.37</v>
      </c>
      <c r="F162" s="14">
        <v>21.24</v>
      </c>
      <c r="G162" s="14">
        <v>24.97</v>
      </c>
      <c r="H162" s="15">
        <v>25.683454577083822</v>
      </c>
      <c r="I162" s="28">
        <v>25.4146161</v>
      </c>
      <c r="J162" s="29">
        <f>VLOOKUP(A162,'2020'!$A$2:$H$181,8,FALSE)</f>
        <v>27.27</v>
      </c>
      <c r="K162" s="14" t="s">
        <v>55</v>
      </c>
      <c r="N162" s="27" t="s">
        <v>137</v>
      </c>
      <c r="O162" s="27" t="s">
        <v>405</v>
      </c>
      <c r="P162" s="30">
        <v>2019</v>
      </c>
      <c r="Q162" s="30">
        <v>93</v>
      </c>
      <c r="R162" s="30">
        <v>31.49</v>
      </c>
    </row>
    <row r="163" spans="1:18" ht="15.75" customHeight="1" x14ac:dyDescent="0.2">
      <c r="A163" s="14" t="s">
        <v>213</v>
      </c>
      <c r="B163" s="14" t="s">
        <v>214</v>
      </c>
      <c r="C163" s="14">
        <v>23.12</v>
      </c>
      <c r="D163" s="14">
        <v>23.28</v>
      </c>
      <c r="E163" s="14">
        <v>22.39</v>
      </c>
      <c r="F163" s="14">
        <v>23.29</v>
      </c>
      <c r="G163" s="14">
        <v>20.62</v>
      </c>
      <c r="H163" s="15">
        <v>22.79293376315567</v>
      </c>
      <c r="I163" s="28">
        <v>24.74375641</v>
      </c>
      <c r="J163" s="29">
        <f>VLOOKUP(A163,'2020'!$A$2:$H$181,8,FALSE)</f>
        <v>23.22</v>
      </c>
      <c r="K163" s="14" t="s">
        <v>61</v>
      </c>
      <c r="N163" s="27" t="s">
        <v>137</v>
      </c>
      <c r="O163" s="27" t="s">
        <v>267</v>
      </c>
      <c r="P163" s="30">
        <v>2013</v>
      </c>
      <c r="Q163" s="31">
        <v>88</v>
      </c>
      <c r="R163" s="30">
        <v>28.62</v>
      </c>
    </row>
    <row r="164" spans="1:18" ht="15.75" customHeight="1" x14ac:dyDescent="0.2">
      <c r="A164" s="14" t="s">
        <v>432</v>
      </c>
      <c r="B164" s="14" t="s">
        <v>433</v>
      </c>
      <c r="C164" s="14">
        <v>39.93</v>
      </c>
      <c r="D164" s="14">
        <v>38.69</v>
      </c>
      <c r="E164" s="14">
        <v>38.68</v>
      </c>
      <c r="F164" s="14">
        <v>31.6</v>
      </c>
      <c r="G164" s="14">
        <v>32.22</v>
      </c>
      <c r="H164" s="15">
        <v>30.910723423624532</v>
      </c>
      <c r="I164" s="28">
        <v>29.605836050000001</v>
      </c>
      <c r="J164" s="29">
        <f>VLOOKUP(A164,'2020'!$A$2:$H$181,8,FALSE)</f>
        <v>29.45</v>
      </c>
      <c r="K164" s="14" t="s">
        <v>398</v>
      </c>
      <c r="N164" s="27" t="s">
        <v>137</v>
      </c>
      <c r="O164" s="27" t="s">
        <v>267</v>
      </c>
      <c r="P164" s="30">
        <v>2014</v>
      </c>
      <c r="Q164" s="30">
        <v>81</v>
      </c>
      <c r="R164" s="30">
        <v>29.38</v>
      </c>
    </row>
    <row r="165" spans="1:18" ht="15.75" customHeight="1" x14ac:dyDescent="0.2">
      <c r="A165" s="14" t="s">
        <v>693</v>
      </c>
      <c r="B165" s="14" t="s">
        <v>694</v>
      </c>
      <c r="C165" s="14">
        <v>46.56</v>
      </c>
      <c r="D165" s="14">
        <v>45.87</v>
      </c>
      <c r="E165" s="14">
        <v>44.16</v>
      </c>
      <c r="F165" s="14">
        <v>50.76</v>
      </c>
      <c r="G165" s="14">
        <v>52.98</v>
      </c>
      <c r="H165" s="15">
        <v>53.502107687466349</v>
      </c>
      <c r="I165" s="28">
        <v>52.812346390000002</v>
      </c>
      <c r="J165" s="29">
        <f>VLOOKUP(A165,'2020'!$A$2:$H$181,8,FALSE)</f>
        <v>50.02</v>
      </c>
      <c r="K165" s="14" t="s">
        <v>293</v>
      </c>
      <c r="N165" s="27" t="s">
        <v>137</v>
      </c>
      <c r="O165" s="27" t="s">
        <v>267</v>
      </c>
      <c r="P165" s="30">
        <v>2015</v>
      </c>
      <c r="Q165" s="30">
        <v>64</v>
      </c>
      <c r="R165" s="30">
        <v>27.43</v>
      </c>
    </row>
    <row r="166" spans="1:18" ht="15.75" customHeight="1" x14ac:dyDescent="0.2">
      <c r="A166" s="14" t="s">
        <v>223</v>
      </c>
      <c r="B166" s="14" t="s">
        <v>224</v>
      </c>
      <c r="C166" s="14">
        <v>23.82</v>
      </c>
      <c r="D166" s="14">
        <v>23.82</v>
      </c>
      <c r="E166" s="14">
        <v>24.83</v>
      </c>
      <c r="F166" s="14">
        <v>24.37</v>
      </c>
      <c r="G166" s="14">
        <v>24.37</v>
      </c>
      <c r="H166" s="15">
        <v>23.360826343573123</v>
      </c>
      <c r="I166" s="28">
        <v>24.982118410000002</v>
      </c>
      <c r="J166" s="29">
        <f>VLOOKUP(A166,'2020'!$A$2:$H$181,8,FALSE)</f>
        <v>23.76</v>
      </c>
      <c r="K166" s="14" t="s">
        <v>55</v>
      </c>
      <c r="N166" s="27" t="s">
        <v>137</v>
      </c>
      <c r="O166" s="27" t="s">
        <v>267</v>
      </c>
      <c r="P166" s="30">
        <v>2016</v>
      </c>
      <c r="Q166" s="30">
        <v>56</v>
      </c>
      <c r="R166" s="30">
        <v>27.04</v>
      </c>
    </row>
    <row r="167" spans="1:18" ht="15.75" customHeight="1" x14ac:dyDescent="0.2">
      <c r="A167" s="14" t="s">
        <v>418</v>
      </c>
      <c r="B167" s="14" t="s">
        <v>419</v>
      </c>
      <c r="C167" s="14">
        <v>27.34</v>
      </c>
      <c r="D167" s="14">
        <v>27.3</v>
      </c>
      <c r="E167" s="14">
        <v>28.09</v>
      </c>
      <c r="F167" s="14">
        <v>28.65</v>
      </c>
      <c r="G167" s="14">
        <v>30.65</v>
      </c>
      <c r="H167" s="15">
        <v>30.654754238052739</v>
      </c>
      <c r="I167" s="28">
        <v>36.276164950000002</v>
      </c>
      <c r="J167" s="29">
        <f>VLOOKUP(A167,'2020'!$A$2:$H$181,8,FALSE)</f>
        <v>40.25</v>
      </c>
      <c r="K167" s="14" t="s">
        <v>137</v>
      </c>
      <c r="N167" s="27" t="s">
        <v>137</v>
      </c>
      <c r="O167" s="27" t="s">
        <v>267</v>
      </c>
      <c r="P167" s="30">
        <v>2017</v>
      </c>
      <c r="Q167" s="30">
        <v>57</v>
      </c>
      <c r="R167" s="30">
        <v>26.71</v>
      </c>
    </row>
    <row r="168" spans="1:18" ht="15.75" customHeight="1" x14ac:dyDescent="0.2">
      <c r="A168" s="14" t="s">
        <v>522</v>
      </c>
      <c r="B168" s="14" t="s">
        <v>523</v>
      </c>
      <c r="C168" s="14">
        <v>31.69</v>
      </c>
      <c r="D168" s="14">
        <v>33.29</v>
      </c>
      <c r="E168" s="14">
        <v>31.65</v>
      </c>
      <c r="F168" s="14">
        <v>32.58</v>
      </c>
      <c r="G168" s="14">
        <v>35.94</v>
      </c>
      <c r="H168" s="15">
        <v>36.770020359870401</v>
      </c>
      <c r="I168" s="28">
        <v>39.417336650000003</v>
      </c>
      <c r="J168" s="29">
        <f>VLOOKUP(A168,'2020'!$A$2:$H$181,8,FALSE)</f>
        <v>40.950000000000003</v>
      </c>
      <c r="K168" s="14" t="s">
        <v>137</v>
      </c>
      <c r="N168" s="27" t="s">
        <v>137</v>
      </c>
      <c r="O168" s="27" t="s">
        <v>267</v>
      </c>
      <c r="P168" s="30">
        <v>2018</v>
      </c>
      <c r="Q168" s="30">
        <v>54</v>
      </c>
      <c r="R168" s="30">
        <v>26.2</v>
      </c>
    </row>
    <row r="169" spans="1:18" ht="15.75" customHeight="1" x14ac:dyDescent="0.2">
      <c r="A169" s="14" t="s">
        <v>452</v>
      </c>
      <c r="B169" s="14" t="s">
        <v>453</v>
      </c>
      <c r="C169" s="14">
        <v>36.79</v>
      </c>
      <c r="D169" s="14">
        <v>36.93</v>
      </c>
      <c r="E169" s="14">
        <v>39.1</v>
      </c>
      <c r="F169" s="14">
        <v>32.93</v>
      </c>
      <c r="G169" s="14">
        <v>33.19</v>
      </c>
      <c r="H169" s="15">
        <v>31.162182128163902</v>
      </c>
      <c r="I169" s="28">
        <v>32.455013940000001</v>
      </c>
      <c r="J169" s="29">
        <f>VLOOKUP(A169,'2020'!$A$2:$H$181,8,FALSE)</f>
        <v>32.520000000000003</v>
      </c>
      <c r="K169" s="14" t="s">
        <v>293</v>
      </c>
      <c r="N169" s="27" t="s">
        <v>137</v>
      </c>
      <c r="O169" s="27" t="s">
        <v>267</v>
      </c>
      <c r="P169" s="30">
        <v>2019</v>
      </c>
      <c r="Q169" s="31">
        <v>54</v>
      </c>
      <c r="R169" s="30">
        <v>27.76</v>
      </c>
    </row>
    <row r="170" spans="1:18" ht="15.75" customHeight="1" x14ac:dyDescent="0.2">
      <c r="A170" s="14" t="s">
        <v>114</v>
      </c>
      <c r="B170" s="14" t="s">
        <v>115</v>
      </c>
      <c r="C170" s="14">
        <v>15.92</v>
      </c>
      <c r="D170" s="14">
        <v>16.079999999999998</v>
      </c>
      <c r="E170" s="14">
        <v>15.94</v>
      </c>
      <c r="F170" s="14">
        <v>15.88</v>
      </c>
      <c r="G170" s="14">
        <v>17.43</v>
      </c>
      <c r="H170" s="15">
        <v>15.563245328187591</v>
      </c>
      <c r="I170" s="28">
        <v>16.057748199999999</v>
      </c>
      <c r="J170" s="29">
        <f>VLOOKUP(A170,'2020'!$A$2:$H$181,8,FALSE)</f>
        <v>15.79</v>
      </c>
      <c r="K170" s="14" t="s">
        <v>61</v>
      </c>
      <c r="N170" s="27" t="s">
        <v>137</v>
      </c>
      <c r="O170" s="27" t="s">
        <v>303</v>
      </c>
      <c r="P170" s="30">
        <v>2013</v>
      </c>
      <c r="Q170" s="30">
        <v>75</v>
      </c>
      <c r="R170" s="30">
        <v>28.18</v>
      </c>
    </row>
    <row r="171" spans="1:18" ht="15.75" customHeight="1" x14ac:dyDescent="0.2">
      <c r="A171" s="14" t="s">
        <v>235</v>
      </c>
      <c r="B171" s="14" t="s">
        <v>236</v>
      </c>
      <c r="C171" s="14">
        <v>18.22</v>
      </c>
      <c r="D171" s="14">
        <v>23.49</v>
      </c>
      <c r="E171" s="14">
        <v>24.41</v>
      </c>
      <c r="F171" s="14">
        <v>22.49</v>
      </c>
      <c r="G171" s="14">
        <v>23.88</v>
      </c>
      <c r="H171" s="15">
        <v>23.733872988850749</v>
      </c>
      <c r="I171" s="28">
        <v>25.693481899999998</v>
      </c>
      <c r="J171" s="29">
        <f>VLOOKUP(A171,'2020'!$A$2:$H$181,8,FALSE)</f>
        <v>23.85</v>
      </c>
      <c r="K171" s="14" t="s">
        <v>61</v>
      </c>
      <c r="N171" s="27" t="s">
        <v>137</v>
      </c>
      <c r="O171" s="27" t="s">
        <v>303</v>
      </c>
      <c r="P171" s="30">
        <v>2014</v>
      </c>
      <c r="Q171" s="30">
        <v>73</v>
      </c>
      <c r="R171" s="30">
        <v>28.29</v>
      </c>
    </row>
    <row r="172" spans="1:18" ht="15.75" customHeight="1" x14ac:dyDescent="0.2">
      <c r="A172" s="14" t="s">
        <v>733</v>
      </c>
      <c r="B172" s="14" t="s">
        <v>735</v>
      </c>
      <c r="C172" s="14">
        <v>60.39</v>
      </c>
      <c r="D172" s="14">
        <v>61.01</v>
      </c>
      <c r="E172" s="14">
        <v>61.14</v>
      </c>
      <c r="F172" s="14">
        <v>61.15</v>
      </c>
      <c r="G172" s="14">
        <v>66.11</v>
      </c>
      <c r="H172" s="15">
        <v>60.836000930744312</v>
      </c>
      <c r="I172" s="28">
        <v>53.517276799999998</v>
      </c>
      <c r="J172" s="29">
        <f>VLOOKUP(A172,'2020'!$A$2:$H$181,8,FALSE)</f>
        <v>53.07</v>
      </c>
      <c r="K172" s="14" t="s">
        <v>293</v>
      </c>
      <c r="N172" s="27" t="s">
        <v>137</v>
      </c>
      <c r="O172" s="27" t="s">
        <v>303</v>
      </c>
      <c r="P172" s="30">
        <v>2015</v>
      </c>
      <c r="Q172" s="30">
        <v>59</v>
      </c>
      <c r="R172" s="30">
        <v>26.41</v>
      </c>
    </row>
    <row r="173" spans="1:18" ht="15.75" customHeight="1" x14ac:dyDescent="0.2">
      <c r="A173" s="14" t="s">
        <v>630</v>
      </c>
      <c r="B173" s="14" t="s">
        <v>631</v>
      </c>
      <c r="C173" s="14">
        <v>34.44</v>
      </c>
      <c r="D173" s="14">
        <v>35.369999999999997</v>
      </c>
      <c r="E173" s="14">
        <v>40.61</v>
      </c>
      <c r="F173" s="14">
        <v>44.77</v>
      </c>
      <c r="G173" s="14">
        <v>42.94</v>
      </c>
      <c r="H173" s="15">
        <v>46.027952276921923</v>
      </c>
      <c r="I173" s="28">
        <v>49.100399680000002</v>
      </c>
      <c r="J173" s="29">
        <f>VLOOKUP(A173,'2020'!$A$2:$H$181,8,FALSE)</f>
        <v>45.66</v>
      </c>
      <c r="K173" s="14" t="s">
        <v>61</v>
      </c>
      <c r="N173" s="27" t="s">
        <v>137</v>
      </c>
      <c r="O173" s="27" t="s">
        <v>303</v>
      </c>
      <c r="P173" s="30">
        <v>2016</v>
      </c>
      <c r="Q173" s="30">
        <v>66</v>
      </c>
      <c r="R173" s="30">
        <v>28.12</v>
      </c>
    </row>
    <row r="174" spans="1:18" ht="15.75" customHeight="1" x14ac:dyDescent="0.2">
      <c r="A174" s="14" t="s">
        <v>782</v>
      </c>
      <c r="B174" s="14" t="s">
        <v>784</v>
      </c>
      <c r="C174" s="14">
        <v>71.78</v>
      </c>
      <c r="D174" s="14">
        <v>72.36</v>
      </c>
      <c r="E174" s="14">
        <v>72.63</v>
      </c>
      <c r="F174" s="14">
        <v>74.27</v>
      </c>
      <c r="G174" s="14">
        <v>73.959999999999994</v>
      </c>
      <c r="H174" s="15">
        <v>75.045337822006331</v>
      </c>
      <c r="I174" s="28">
        <v>74.929266949999999</v>
      </c>
      <c r="J174" s="29">
        <f>VLOOKUP(A174,'2020'!$A$2:$H$181,8,FALSE)</f>
        <v>74.709999999999994</v>
      </c>
      <c r="K174" s="14" t="s">
        <v>55</v>
      </c>
      <c r="N174" s="27" t="s">
        <v>137</v>
      </c>
      <c r="O174" s="27" t="s">
        <v>303</v>
      </c>
      <c r="P174" s="30">
        <v>2017</v>
      </c>
      <c r="Q174" s="30">
        <v>70</v>
      </c>
      <c r="R174" s="30">
        <v>28.97</v>
      </c>
    </row>
    <row r="175" spans="1:18" ht="15.75" customHeight="1" x14ac:dyDescent="0.2">
      <c r="A175" s="14" t="s">
        <v>128</v>
      </c>
      <c r="B175" s="14" t="s">
        <v>129</v>
      </c>
      <c r="C175" s="14">
        <v>23.84</v>
      </c>
      <c r="D175" s="14">
        <v>22.02</v>
      </c>
      <c r="E175" s="14">
        <v>22.32</v>
      </c>
      <c r="F175" s="14">
        <v>18.8</v>
      </c>
      <c r="G175" s="14">
        <v>16.41</v>
      </c>
      <c r="H175" s="15">
        <v>16.688170515231104</v>
      </c>
      <c r="I175" s="28">
        <v>18.246910880000001</v>
      </c>
      <c r="J175" s="29">
        <f>VLOOKUP(A175,'2020'!$A$2:$H$181,8,FALSE)</f>
        <v>18.25</v>
      </c>
      <c r="K175" s="14" t="s">
        <v>55</v>
      </c>
      <c r="N175" s="27" t="s">
        <v>137</v>
      </c>
      <c r="O175" s="27" t="s">
        <v>303</v>
      </c>
      <c r="P175" s="30">
        <v>2018</v>
      </c>
      <c r="Q175" s="31">
        <v>64</v>
      </c>
      <c r="R175" s="30">
        <v>27.43</v>
      </c>
    </row>
    <row r="176" spans="1:18" ht="15.75" customHeight="1" x14ac:dyDescent="0.2">
      <c r="A176" s="14" t="s">
        <v>205</v>
      </c>
      <c r="B176" s="14" t="s">
        <v>206</v>
      </c>
      <c r="C176" s="14">
        <v>19.72</v>
      </c>
      <c r="D176" s="14">
        <v>20.81</v>
      </c>
      <c r="E176" s="14">
        <v>21.02</v>
      </c>
      <c r="F176" s="14">
        <v>18.91</v>
      </c>
      <c r="G176" s="14">
        <v>22.1</v>
      </c>
      <c r="H176" s="15">
        <v>22.113297306656371</v>
      </c>
      <c r="I176" s="28">
        <v>26.04114813</v>
      </c>
      <c r="J176" s="29">
        <f>VLOOKUP(A176,'2020'!$A$2:$H$181,8,FALSE)</f>
        <v>23.78</v>
      </c>
      <c r="K176" s="14" t="s">
        <v>61</v>
      </c>
      <c r="N176" s="27" t="s">
        <v>137</v>
      </c>
      <c r="O176" s="27" t="s">
        <v>303</v>
      </c>
      <c r="P176" s="30">
        <v>2019</v>
      </c>
      <c r="Q176" s="30">
        <v>68</v>
      </c>
      <c r="R176" s="30">
        <v>29.36</v>
      </c>
    </row>
    <row r="177" spans="1:18" ht="15.75" customHeight="1" x14ac:dyDescent="0.2">
      <c r="A177" s="14" t="s">
        <v>354</v>
      </c>
      <c r="B177" s="14" t="s">
        <v>355</v>
      </c>
      <c r="C177" s="14">
        <v>28.47</v>
      </c>
      <c r="D177" s="14">
        <v>29.29</v>
      </c>
      <c r="E177" s="14">
        <v>30.63</v>
      </c>
      <c r="F177" s="14">
        <v>30.5</v>
      </c>
      <c r="G177" s="14">
        <v>30.45</v>
      </c>
      <c r="H177" s="15">
        <v>29.607692866412005</v>
      </c>
      <c r="I177" s="28">
        <v>29.679379709999999</v>
      </c>
      <c r="J177" s="29">
        <f>VLOOKUP(A177,'2020'!$A$2:$H$181,8,FALSE)</f>
        <v>29.33</v>
      </c>
      <c r="K177" s="14" t="s">
        <v>18</v>
      </c>
      <c r="N177" s="27" t="s">
        <v>137</v>
      </c>
      <c r="O177" s="27" t="s">
        <v>513</v>
      </c>
      <c r="P177" s="30">
        <v>2013</v>
      </c>
      <c r="Q177" s="30">
        <v>99</v>
      </c>
      <c r="R177" s="30">
        <v>30.03</v>
      </c>
    </row>
    <row r="178" spans="1:18" ht="15.75" customHeight="1" x14ac:dyDescent="0.2">
      <c r="A178" s="14" t="s">
        <v>744</v>
      </c>
      <c r="B178" s="14" t="s">
        <v>747</v>
      </c>
      <c r="C178" s="14">
        <v>69.22</v>
      </c>
      <c r="D178" s="14">
        <v>67.260000000000005</v>
      </c>
      <c r="E178" s="14">
        <v>66.36</v>
      </c>
      <c r="F178" s="14">
        <v>67.069999999999993</v>
      </c>
      <c r="G178" s="14">
        <v>65.8</v>
      </c>
      <c r="H178" s="15">
        <v>62.230570686379295</v>
      </c>
      <c r="I178" s="28">
        <v>61.658033549999999</v>
      </c>
      <c r="J178" s="29">
        <f>VLOOKUP(A178,'2020'!$A$2:$H$181,8,FALSE)</f>
        <v>58.25</v>
      </c>
      <c r="K178" s="14" t="s">
        <v>398</v>
      </c>
      <c r="N178" s="27" t="s">
        <v>137</v>
      </c>
      <c r="O178" s="27" t="s">
        <v>513</v>
      </c>
      <c r="P178" s="30">
        <v>2014</v>
      </c>
      <c r="Q178" s="30">
        <v>122</v>
      </c>
      <c r="R178" s="30">
        <v>36.29</v>
      </c>
    </row>
    <row r="179" spans="1:18" ht="15.75" customHeight="1" x14ac:dyDescent="0.2">
      <c r="A179" s="14" t="s">
        <v>176</v>
      </c>
      <c r="B179" s="14" t="s">
        <v>177</v>
      </c>
      <c r="C179" s="14">
        <v>24.56</v>
      </c>
      <c r="D179" s="14">
        <v>23.19</v>
      </c>
      <c r="E179" s="14">
        <v>22.06</v>
      </c>
      <c r="F179" s="14">
        <v>21.92</v>
      </c>
      <c r="G179" s="14">
        <v>20.12</v>
      </c>
      <c r="H179" s="15">
        <v>20.392560460828445</v>
      </c>
      <c r="I179" s="28">
        <v>22.185604680000001</v>
      </c>
      <c r="J179" s="29">
        <f>VLOOKUP(A179,'2020'!$A$2:$H$181,8,FALSE)</f>
        <v>22.41</v>
      </c>
      <c r="K179" s="14" t="s">
        <v>137</v>
      </c>
      <c r="N179" s="27" t="s">
        <v>137</v>
      </c>
      <c r="O179" s="27" t="s">
        <v>513</v>
      </c>
      <c r="P179" s="30">
        <v>2015</v>
      </c>
      <c r="Q179" s="30">
        <v>118</v>
      </c>
      <c r="R179" s="30">
        <v>36.33</v>
      </c>
    </row>
    <row r="180" spans="1:18" ht="15.75" customHeight="1" x14ac:dyDescent="0.2">
      <c r="A180" s="14" t="s">
        <v>504</v>
      </c>
      <c r="B180" s="14" t="s">
        <v>507</v>
      </c>
      <c r="C180" s="14">
        <v>27.93</v>
      </c>
      <c r="D180" s="14">
        <v>30.89</v>
      </c>
      <c r="E180" s="14">
        <v>34.35</v>
      </c>
      <c r="F180" s="14">
        <v>35.08</v>
      </c>
      <c r="G180" s="14">
        <v>36.479999999999997</v>
      </c>
      <c r="H180" s="15">
        <v>35.355969026497611</v>
      </c>
      <c r="I180" s="28">
        <v>36.378999649999997</v>
      </c>
      <c r="J180" s="29">
        <f>VLOOKUP(A180,'2020'!$A$2:$H$181,8,FALSE)</f>
        <v>37</v>
      </c>
      <c r="K180" s="14" t="s">
        <v>137</v>
      </c>
      <c r="N180" s="27" t="s">
        <v>137</v>
      </c>
      <c r="O180" s="27" t="s">
        <v>513</v>
      </c>
      <c r="P180" s="30">
        <v>2016</v>
      </c>
      <c r="Q180" s="30">
        <v>122</v>
      </c>
      <c r="R180" s="30">
        <v>39.83</v>
      </c>
    </row>
    <row r="181" spans="1:18" ht="15.75" customHeight="1" x14ac:dyDescent="0.2">
      <c r="A181" s="14" t="s">
        <v>553</v>
      </c>
      <c r="B181" s="14" t="s">
        <v>554</v>
      </c>
      <c r="C181" s="14">
        <v>38.119999999999997</v>
      </c>
      <c r="D181" s="14">
        <v>39.19</v>
      </c>
      <c r="E181" s="14">
        <v>39.19</v>
      </c>
      <c r="F181" s="14">
        <v>40.409999999999997</v>
      </c>
      <c r="G181" s="14">
        <v>41.44</v>
      </c>
      <c r="H181" s="15">
        <v>40.525228592232331</v>
      </c>
      <c r="I181" s="28">
        <v>42.229832700000003</v>
      </c>
      <c r="J181" s="29">
        <f>VLOOKUP(A181,'2020'!$A$2:$H$181,8,FALSE)</f>
        <v>40.950000000000003</v>
      </c>
      <c r="K181" s="14" t="s">
        <v>137</v>
      </c>
      <c r="N181" s="27" t="s">
        <v>137</v>
      </c>
      <c r="O181" s="27" t="s">
        <v>513</v>
      </c>
      <c r="P181" s="30">
        <v>2017</v>
      </c>
      <c r="Q181" s="31">
        <v>116</v>
      </c>
      <c r="R181" s="30">
        <v>38.270000000000003</v>
      </c>
    </row>
    <row r="182" spans="1:18" ht="15.75" customHeight="1" x14ac:dyDescent="0.2">
      <c r="N182" s="27" t="s">
        <v>137</v>
      </c>
      <c r="O182" s="27" t="s">
        <v>513</v>
      </c>
      <c r="P182" s="30">
        <v>2018</v>
      </c>
      <c r="Q182" s="30">
        <v>115</v>
      </c>
      <c r="R182" s="30">
        <v>36.15</v>
      </c>
    </row>
    <row r="183" spans="1:18" ht="15.75" customHeight="1" x14ac:dyDescent="0.2">
      <c r="N183" s="27" t="s">
        <v>137</v>
      </c>
      <c r="O183" s="27" t="s">
        <v>513</v>
      </c>
      <c r="P183" s="30">
        <v>2019</v>
      </c>
      <c r="Q183" s="30">
        <v>112</v>
      </c>
      <c r="R183" s="30">
        <v>35.229999999999997</v>
      </c>
    </row>
    <row r="184" spans="1:18" ht="15.75" customHeight="1" x14ac:dyDescent="0.2">
      <c r="N184" s="27" t="s">
        <v>137</v>
      </c>
      <c r="O184" s="27" t="s">
        <v>271</v>
      </c>
      <c r="P184" s="30">
        <v>2013</v>
      </c>
      <c r="Q184" s="30">
        <v>62</v>
      </c>
      <c r="R184" s="30">
        <v>26.47</v>
      </c>
    </row>
    <row r="185" spans="1:18" ht="15.75" customHeight="1" x14ac:dyDescent="0.2">
      <c r="N185" s="27" t="s">
        <v>137</v>
      </c>
      <c r="O185" s="27" t="s">
        <v>271</v>
      </c>
      <c r="P185" s="30">
        <v>2014</v>
      </c>
      <c r="Q185" s="30">
        <v>70</v>
      </c>
      <c r="R185" s="30">
        <v>27.69</v>
      </c>
    </row>
    <row r="186" spans="1:18" ht="15.75" customHeight="1" x14ac:dyDescent="0.2">
      <c r="N186" s="27" t="s">
        <v>137</v>
      </c>
      <c r="O186" s="27" t="s">
        <v>271</v>
      </c>
      <c r="P186" s="30">
        <v>2015</v>
      </c>
      <c r="Q186" s="30">
        <v>68</v>
      </c>
      <c r="R186" s="30">
        <v>27.69</v>
      </c>
    </row>
    <row r="187" spans="1:18" ht="15.75" customHeight="1" x14ac:dyDescent="0.2">
      <c r="N187" s="27" t="s">
        <v>137</v>
      </c>
      <c r="O187" s="27" t="s">
        <v>271</v>
      </c>
      <c r="P187" s="30">
        <v>2016</v>
      </c>
      <c r="Q187" s="31">
        <v>61</v>
      </c>
      <c r="R187" s="30">
        <v>27.69</v>
      </c>
    </row>
    <row r="188" spans="1:18" ht="15.75" customHeight="1" x14ac:dyDescent="0.2">
      <c r="N188" s="27" t="s">
        <v>137</v>
      </c>
      <c r="O188" s="27" t="s">
        <v>271</v>
      </c>
      <c r="P188" s="30">
        <v>2017</v>
      </c>
      <c r="Q188" s="30">
        <v>56</v>
      </c>
      <c r="R188" s="30">
        <v>26.67</v>
      </c>
    </row>
    <row r="189" spans="1:18" ht="15.75" customHeight="1" x14ac:dyDescent="0.2">
      <c r="N189" s="27" t="s">
        <v>137</v>
      </c>
      <c r="O189" s="27" t="s">
        <v>271</v>
      </c>
      <c r="P189" s="30">
        <v>2018</v>
      </c>
      <c r="Q189" s="30">
        <v>56</v>
      </c>
      <c r="R189" s="30">
        <v>26.45</v>
      </c>
    </row>
    <row r="190" spans="1:18" ht="15.75" customHeight="1" x14ac:dyDescent="0.2">
      <c r="N190" s="27" t="s">
        <v>137</v>
      </c>
      <c r="O190" s="27" t="s">
        <v>271</v>
      </c>
      <c r="P190" s="30">
        <v>2019</v>
      </c>
      <c r="Q190" s="30">
        <v>58</v>
      </c>
      <c r="R190" s="30">
        <v>28.46</v>
      </c>
    </row>
    <row r="191" spans="1:18" ht="15.75" customHeight="1" x14ac:dyDescent="0.2">
      <c r="N191" s="27" t="s">
        <v>137</v>
      </c>
      <c r="O191" s="27" t="s">
        <v>334</v>
      </c>
      <c r="P191" s="30">
        <v>2013</v>
      </c>
      <c r="Q191" s="30">
        <v>67</v>
      </c>
      <c r="R191" s="30">
        <v>26.76</v>
      </c>
    </row>
    <row r="192" spans="1:18" ht="15.75" customHeight="1" x14ac:dyDescent="0.2">
      <c r="N192" s="27" t="s">
        <v>137</v>
      </c>
      <c r="O192" s="27" t="s">
        <v>334</v>
      </c>
      <c r="P192" s="30">
        <v>2014</v>
      </c>
      <c r="Q192" s="30">
        <v>60</v>
      </c>
      <c r="R192" s="30">
        <v>26.53</v>
      </c>
    </row>
    <row r="193" spans="14:18" ht="15.75" customHeight="1" x14ac:dyDescent="0.2">
      <c r="N193" s="27" t="s">
        <v>137</v>
      </c>
      <c r="O193" s="27" t="s">
        <v>334</v>
      </c>
      <c r="P193" s="30">
        <v>2015</v>
      </c>
      <c r="Q193" s="31">
        <v>55</v>
      </c>
      <c r="R193" s="30">
        <v>25.27</v>
      </c>
    </row>
    <row r="194" spans="14:18" ht="15.75" customHeight="1" x14ac:dyDescent="0.2">
      <c r="N194" s="27" t="s">
        <v>137</v>
      </c>
      <c r="O194" s="27" t="s">
        <v>334</v>
      </c>
      <c r="P194" s="30">
        <v>2016</v>
      </c>
      <c r="Q194" s="30">
        <v>48</v>
      </c>
      <c r="R194" s="30">
        <v>24.03</v>
      </c>
    </row>
    <row r="195" spans="14:18" ht="15.75" customHeight="1" x14ac:dyDescent="0.2">
      <c r="N195" s="27" t="s">
        <v>137</v>
      </c>
      <c r="O195" s="27" t="s">
        <v>334</v>
      </c>
      <c r="P195" s="30">
        <v>2017</v>
      </c>
      <c r="Q195" s="30">
        <v>55</v>
      </c>
      <c r="R195" s="30">
        <v>26.49</v>
      </c>
    </row>
    <row r="196" spans="14:18" ht="15.75" customHeight="1" x14ac:dyDescent="0.2">
      <c r="N196" s="27" t="s">
        <v>137</v>
      </c>
      <c r="O196" s="27" t="s">
        <v>334</v>
      </c>
      <c r="P196" s="30">
        <v>2018</v>
      </c>
      <c r="Q196" s="30">
        <v>72</v>
      </c>
      <c r="R196" s="30">
        <v>29.09</v>
      </c>
    </row>
    <row r="197" spans="14:18" ht="15.75" customHeight="1" x14ac:dyDescent="0.2">
      <c r="N197" s="27" t="s">
        <v>137</v>
      </c>
      <c r="O197" s="27" t="s">
        <v>334</v>
      </c>
      <c r="P197" s="30">
        <v>2019</v>
      </c>
      <c r="Q197" s="30">
        <v>94</v>
      </c>
      <c r="R197" s="30">
        <v>31.65</v>
      </c>
    </row>
    <row r="198" spans="14:18" ht="15.75" customHeight="1" x14ac:dyDescent="0.2">
      <c r="N198" s="27" t="s">
        <v>137</v>
      </c>
      <c r="O198" s="27" t="s">
        <v>443</v>
      </c>
      <c r="P198" s="30">
        <v>2013</v>
      </c>
      <c r="Q198" s="30">
        <v>73</v>
      </c>
      <c r="R198" s="30">
        <v>28.01</v>
      </c>
    </row>
    <row r="199" spans="14:18" ht="15.75" customHeight="1" x14ac:dyDescent="0.2">
      <c r="N199" s="27" t="s">
        <v>137</v>
      </c>
      <c r="O199" s="27" t="s">
        <v>443</v>
      </c>
      <c r="P199" s="30">
        <v>2014</v>
      </c>
      <c r="Q199" s="31">
        <v>79</v>
      </c>
      <c r="R199" s="30">
        <v>29.26</v>
      </c>
    </row>
    <row r="200" spans="14:18" ht="15.75" customHeight="1" x14ac:dyDescent="0.2">
      <c r="N200" s="27" t="s">
        <v>137</v>
      </c>
      <c r="O200" s="27" t="s">
        <v>443</v>
      </c>
      <c r="P200" s="30">
        <v>2015</v>
      </c>
      <c r="Q200" s="30">
        <v>85</v>
      </c>
      <c r="R200" s="30">
        <v>29.98</v>
      </c>
    </row>
    <row r="201" spans="14:18" ht="15.75" customHeight="1" x14ac:dyDescent="0.2">
      <c r="N201" s="27" t="s">
        <v>137</v>
      </c>
      <c r="O201" s="27" t="s">
        <v>443</v>
      </c>
      <c r="P201" s="30">
        <v>2016</v>
      </c>
      <c r="Q201" s="30">
        <v>87</v>
      </c>
      <c r="R201" s="30">
        <v>30.25</v>
      </c>
    </row>
    <row r="202" spans="14:18" ht="15.75" customHeight="1" x14ac:dyDescent="0.2">
      <c r="N202" s="27" t="s">
        <v>137</v>
      </c>
      <c r="O202" s="27" t="s">
        <v>443</v>
      </c>
      <c r="P202" s="30">
        <v>2017</v>
      </c>
      <c r="Q202" s="30">
        <v>93</v>
      </c>
      <c r="R202" s="30">
        <v>31.05</v>
      </c>
    </row>
    <row r="203" spans="14:18" ht="15.75" customHeight="1" x14ac:dyDescent="0.2">
      <c r="N203" s="27" t="s">
        <v>137</v>
      </c>
      <c r="O203" s="27" t="s">
        <v>443</v>
      </c>
      <c r="P203" s="30">
        <v>2018</v>
      </c>
      <c r="Q203" s="30">
        <v>99</v>
      </c>
      <c r="R203" s="30">
        <v>31.12</v>
      </c>
    </row>
    <row r="204" spans="14:18" ht="15.75" customHeight="1" x14ac:dyDescent="0.2">
      <c r="N204" s="27" t="s">
        <v>137</v>
      </c>
      <c r="O204" s="27" t="s">
        <v>443</v>
      </c>
      <c r="P204" s="30">
        <v>2019</v>
      </c>
      <c r="Q204" s="30">
        <v>103</v>
      </c>
      <c r="R204" s="30">
        <v>32.659999999999997</v>
      </c>
    </row>
    <row r="205" spans="14:18" ht="15.75" customHeight="1" x14ac:dyDescent="0.2">
      <c r="N205" s="27" t="s">
        <v>137</v>
      </c>
      <c r="O205" s="27" t="s">
        <v>133</v>
      </c>
      <c r="P205" s="30">
        <v>2013</v>
      </c>
      <c r="Q205" s="31">
        <v>19</v>
      </c>
      <c r="R205" s="30">
        <v>12.5</v>
      </c>
    </row>
    <row r="206" spans="14:18" ht="15.75" customHeight="1" x14ac:dyDescent="0.2">
      <c r="N206" s="27" t="s">
        <v>137</v>
      </c>
      <c r="O206" s="27" t="s">
        <v>133</v>
      </c>
      <c r="P206" s="30">
        <v>2014</v>
      </c>
      <c r="Q206" s="30">
        <v>22</v>
      </c>
      <c r="R206" s="30">
        <v>12.5</v>
      </c>
    </row>
    <row r="207" spans="14:18" ht="15.75" customHeight="1" x14ac:dyDescent="0.2">
      <c r="N207" s="27" t="s">
        <v>137</v>
      </c>
      <c r="O207" s="27" t="s">
        <v>133</v>
      </c>
      <c r="P207" s="30">
        <v>2015</v>
      </c>
      <c r="Q207" s="30">
        <v>17</v>
      </c>
      <c r="R207" s="30">
        <v>12.5</v>
      </c>
    </row>
    <row r="208" spans="14:18" ht="15.75" customHeight="1" x14ac:dyDescent="0.2">
      <c r="N208" s="27" t="s">
        <v>137</v>
      </c>
      <c r="O208" s="27" t="s">
        <v>133</v>
      </c>
      <c r="P208" s="30">
        <v>2016</v>
      </c>
      <c r="Q208" s="30">
        <v>17</v>
      </c>
      <c r="R208" s="30">
        <v>15.15</v>
      </c>
    </row>
    <row r="209" spans="14:18" ht="15.75" customHeight="1" x14ac:dyDescent="0.2">
      <c r="N209" s="27" t="s">
        <v>137</v>
      </c>
      <c r="O209" s="27" t="s">
        <v>133</v>
      </c>
      <c r="P209" s="30">
        <v>2017</v>
      </c>
      <c r="Q209" s="30">
        <v>24</v>
      </c>
      <c r="R209" s="30">
        <v>17.079999999999998</v>
      </c>
    </row>
    <row r="210" spans="14:18" ht="15.75" customHeight="1" x14ac:dyDescent="0.2">
      <c r="N210" s="27" t="s">
        <v>137</v>
      </c>
      <c r="O210" s="27" t="s">
        <v>133</v>
      </c>
      <c r="P210" s="30">
        <v>2018</v>
      </c>
      <c r="Q210" s="30">
        <v>26</v>
      </c>
      <c r="R210" s="30">
        <v>20.239999999999998</v>
      </c>
    </row>
    <row r="211" spans="14:18" ht="15.75" customHeight="1" x14ac:dyDescent="0.2">
      <c r="N211" s="27" t="s">
        <v>137</v>
      </c>
      <c r="O211" s="27" t="s">
        <v>133</v>
      </c>
      <c r="P211" s="30">
        <v>2019</v>
      </c>
      <c r="Q211" s="31">
        <v>23</v>
      </c>
      <c r="R211" s="30">
        <v>18.95</v>
      </c>
    </row>
    <row r="212" spans="14:18" ht="15.75" customHeight="1" x14ac:dyDescent="0.2">
      <c r="N212" s="27" t="s">
        <v>137</v>
      </c>
      <c r="O212" s="27" t="s">
        <v>299</v>
      </c>
      <c r="P212" s="30">
        <v>2013</v>
      </c>
      <c r="Q212" s="30">
        <v>43</v>
      </c>
      <c r="R212" s="30">
        <v>23.08</v>
      </c>
    </row>
    <row r="213" spans="14:18" ht="15.75" customHeight="1" x14ac:dyDescent="0.2">
      <c r="N213" s="27" t="s">
        <v>137</v>
      </c>
      <c r="O213" s="27" t="s">
        <v>299</v>
      </c>
      <c r="P213" s="30">
        <v>2014</v>
      </c>
      <c r="Q213" s="30">
        <v>48</v>
      </c>
      <c r="R213" s="30">
        <v>23.59</v>
      </c>
    </row>
    <row r="214" spans="14:18" ht="15.75" customHeight="1" x14ac:dyDescent="0.2">
      <c r="N214" s="27" t="s">
        <v>137</v>
      </c>
      <c r="O214" s="27" t="s">
        <v>299</v>
      </c>
      <c r="P214" s="30">
        <v>2015</v>
      </c>
      <c r="Q214" s="30">
        <v>47</v>
      </c>
      <c r="R214" s="30">
        <v>23.85</v>
      </c>
    </row>
    <row r="215" spans="14:18" ht="15.75" customHeight="1" x14ac:dyDescent="0.2">
      <c r="N215" s="27" t="s">
        <v>137</v>
      </c>
      <c r="O215" s="27" t="s">
        <v>299</v>
      </c>
      <c r="P215" s="30">
        <v>2016</v>
      </c>
      <c r="Q215" s="30">
        <v>52</v>
      </c>
      <c r="R215" s="30">
        <v>24.62</v>
      </c>
    </row>
    <row r="216" spans="14:18" ht="15.75" customHeight="1" x14ac:dyDescent="0.2">
      <c r="N216" s="27" t="s">
        <v>137</v>
      </c>
      <c r="O216" s="27" t="s">
        <v>299</v>
      </c>
      <c r="P216" s="30">
        <v>2017</v>
      </c>
      <c r="Q216" s="30">
        <v>61</v>
      </c>
      <c r="R216" s="30">
        <v>27.21</v>
      </c>
    </row>
    <row r="217" spans="14:18" ht="15.75" customHeight="1" x14ac:dyDescent="0.2">
      <c r="N217" s="27" t="s">
        <v>137</v>
      </c>
      <c r="O217" s="27" t="s">
        <v>299</v>
      </c>
      <c r="P217" s="30">
        <v>2018</v>
      </c>
      <c r="Q217" s="31">
        <v>63</v>
      </c>
      <c r="R217" s="30">
        <v>27.4</v>
      </c>
    </row>
    <row r="218" spans="14:18" ht="15.75" customHeight="1" x14ac:dyDescent="0.2">
      <c r="N218" s="27" t="s">
        <v>137</v>
      </c>
      <c r="O218" s="27" t="s">
        <v>299</v>
      </c>
      <c r="P218" s="30">
        <v>2019</v>
      </c>
      <c r="Q218" s="30">
        <v>66</v>
      </c>
      <c r="R218" s="30">
        <v>29.26</v>
      </c>
    </row>
    <row r="219" spans="14:18" ht="15.75" customHeight="1" x14ac:dyDescent="0.2">
      <c r="N219" s="27" t="s">
        <v>137</v>
      </c>
      <c r="O219" s="27" t="s">
        <v>533</v>
      </c>
      <c r="P219" s="30">
        <v>2013</v>
      </c>
      <c r="Q219" s="30">
        <v>115</v>
      </c>
      <c r="R219" s="30">
        <v>34.11</v>
      </c>
    </row>
    <row r="220" spans="14:18" ht="15.75" customHeight="1" x14ac:dyDescent="0.2">
      <c r="N220" s="27" t="s">
        <v>137</v>
      </c>
      <c r="O220" s="27" t="s">
        <v>533</v>
      </c>
      <c r="P220" s="30">
        <v>2014</v>
      </c>
      <c r="Q220" s="30">
        <v>112</v>
      </c>
      <c r="R220" s="30">
        <v>34.24</v>
      </c>
    </row>
    <row r="221" spans="14:18" ht="15.75" customHeight="1" x14ac:dyDescent="0.2">
      <c r="N221" s="27" t="s">
        <v>137</v>
      </c>
      <c r="O221" s="27" t="s">
        <v>533</v>
      </c>
      <c r="P221" s="30">
        <v>2015</v>
      </c>
      <c r="Q221" s="30">
        <v>111</v>
      </c>
      <c r="R221" s="30">
        <v>34.090000000000003</v>
      </c>
    </row>
    <row r="222" spans="14:18" ht="15.75" customHeight="1" x14ac:dyDescent="0.2">
      <c r="N222" s="27" t="s">
        <v>137</v>
      </c>
      <c r="O222" s="27" t="s">
        <v>533</v>
      </c>
      <c r="P222" s="30">
        <v>2016</v>
      </c>
      <c r="Q222" s="30">
        <v>116</v>
      </c>
      <c r="R222" s="30">
        <v>35.9</v>
      </c>
    </row>
    <row r="223" spans="14:18" ht="15.75" customHeight="1" x14ac:dyDescent="0.2">
      <c r="N223" s="27" t="s">
        <v>137</v>
      </c>
      <c r="O223" s="27" t="s">
        <v>533</v>
      </c>
      <c r="P223" s="30">
        <v>2017</v>
      </c>
      <c r="Q223" s="31">
        <v>122</v>
      </c>
      <c r="R223" s="30">
        <v>39.69</v>
      </c>
    </row>
    <row r="224" spans="14:18" ht="15.75" customHeight="1" x14ac:dyDescent="0.2">
      <c r="N224" s="27" t="s">
        <v>137</v>
      </c>
      <c r="O224" s="27" t="s">
        <v>533</v>
      </c>
      <c r="P224" s="30">
        <v>2018</v>
      </c>
      <c r="Q224" s="30">
        <v>119</v>
      </c>
      <c r="R224" s="30">
        <v>37.409999999999997</v>
      </c>
    </row>
    <row r="225" spans="14:18" ht="15.75" customHeight="1" x14ac:dyDescent="0.2">
      <c r="N225" s="27" t="s">
        <v>137</v>
      </c>
      <c r="O225" s="27" t="s">
        <v>533</v>
      </c>
      <c r="P225" s="30">
        <v>2019</v>
      </c>
      <c r="Q225" s="30">
        <v>120</v>
      </c>
      <c r="R225" s="30">
        <v>36.5</v>
      </c>
    </row>
    <row r="226" spans="14:18" ht="15.75" customHeight="1" x14ac:dyDescent="0.2">
      <c r="N226" s="27" t="s">
        <v>137</v>
      </c>
      <c r="O226" s="27" t="s">
        <v>523</v>
      </c>
      <c r="P226" s="30">
        <v>2013</v>
      </c>
      <c r="Q226" s="30">
        <v>104</v>
      </c>
      <c r="R226" s="30">
        <v>31.69</v>
      </c>
    </row>
    <row r="227" spans="14:18" ht="15.75" customHeight="1" x14ac:dyDescent="0.2">
      <c r="N227" s="27" t="s">
        <v>137</v>
      </c>
      <c r="O227" s="27" t="s">
        <v>523</v>
      </c>
      <c r="P227" s="30">
        <v>2014</v>
      </c>
      <c r="Q227" s="30">
        <v>110</v>
      </c>
      <c r="R227" s="30">
        <v>33.29</v>
      </c>
    </row>
    <row r="228" spans="14:18" ht="15.75" customHeight="1" x14ac:dyDescent="0.2">
      <c r="N228" s="27" t="s">
        <v>137</v>
      </c>
      <c r="O228" s="27" t="s">
        <v>523</v>
      </c>
      <c r="P228" s="30">
        <v>2015</v>
      </c>
      <c r="Q228" s="30">
        <v>97</v>
      </c>
      <c r="R228" s="30">
        <v>31.65</v>
      </c>
    </row>
    <row r="229" spans="14:18" ht="15.75" customHeight="1" x14ac:dyDescent="0.2">
      <c r="N229" s="27" t="s">
        <v>137</v>
      </c>
      <c r="O229" s="27" t="s">
        <v>523</v>
      </c>
      <c r="P229" s="30">
        <v>2016</v>
      </c>
      <c r="Q229" s="31">
        <v>102</v>
      </c>
      <c r="R229" s="30">
        <v>32.58</v>
      </c>
    </row>
    <row r="230" spans="14:18" ht="15.75" customHeight="1" x14ac:dyDescent="0.2">
      <c r="N230" s="27" t="s">
        <v>137</v>
      </c>
      <c r="O230" s="27" t="s">
        <v>523</v>
      </c>
      <c r="P230" s="30">
        <v>2017</v>
      </c>
      <c r="Q230" s="30">
        <v>112</v>
      </c>
      <c r="R230" s="30">
        <v>35.94</v>
      </c>
    </row>
    <row r="231" spans="14:18" ht="15.75" customHeight="1" x14ac:dyDescent="0.2">
      <c r="N231" s="27" t="s">
        <v>137</v>
      </c>
      <c r="O231" s="27" t="s">
        <v>523</v>
      </c>
      <c r="P231" s="30">
        <v>2018</v>
      </c>
      <c r="Q231" s="30">
        <v>117</v>
      </c>
      <c r="R231" s="30">
        <v>36.770000000000003</v>
      </c>
    </row>
    <row r="232" spans="14:18" ht="15.75" customHeight="1" x14ac:dyDescent="0.2">
      <c r="N232" s="27" t="s">
        <v>137</v>
      </c>
      <c r="O232" s="27" t="s">
        <v>523</v>
      </c>
      <c r="P232" s="30">
        <v>2019</v>
      </c>
      <c r="Q232" s="30">
        <v>125</v>
      </c>
      <c r="R232" s="30">
        <v>39.42</v>
      </c>
    </row>
    <row r="233" spans="14:18" ht="15.75" customHeight="1" x14ac:dyDescent="0.2">
      <c r="N233" s="27" t="s">
        <v>137</v>
      </c>
      <c r="O233" s="27" t="s">
        <v>680</v>
      </c>
      <c r="P233" s="30">
        <v>2013</v>
      </c>
      <c r="Q233" s="30">
        <v>142</v>
      </c>
      <c r="R233" s="30">
        <v>41.66</v>
      </c>
    </row>
    <row r="234" spans="14:18" ht="15.75" customHeight="1" x14ac:dyDescent="0.2">
      <c r="N234" s="27" t="s">
        <v>137</v>
      </c>
      <c r="O234" s="27" t="s">
        <v>680</v>
      </c>
      <c r="P234" s="30">
        <v>2014</v>
      </c>
      <c r="Q234" s="30">
        <v>151</v>
      </c>
      <c r="R234" s="30">
        <v>44.64</v>
      </c>
    </row>
    <row r="235" spans="14:18" ht="15.75" customHeight="1" x14ac:dyDescent="0.2">
      <c r="N235" s="27" t="s">
        <v>137</v>
      </c>
      <c r="O235" s="27" t="s">
        <v>680</v>
      </c>
      <c r="P235" s="30">
        <v>2015</v>
      </c>
      <c r="Q235" s="31">
        <v>150</v>
      </c>
      <c r="R235" s="30">
        <v>44.31</v>
      </c>
    </row>
    <row r="236" spans="14:18" ht="15.75" customHeight="1" x14ac:dyDescent="0.2">
      <c r="N236" s="27" t="s">
        <v>137</v>
      </c>
      <c r="O236" s="27" t="s">
        <v>680</v>
      </c>
      <c r="P236" s="30">
        <v>2016</v>
      </c>
      <c r="Q236" s="30">
        <v>152</v>
      </c>
      <c r="R236" s="30">
        <v>50.97</v>
      </c>
    </row>
    <row r="237" spans="14:18" ht="15.75" customHeight="1" x14ac:dyDescent="0.2">
      <c r="N237" s="27" t="s">
        <v>137</v>
      </c>
      <c r="O237" s="27" t="s">
        <v>680</v>
      </c>
      <c r="P237" s="30">
        <v>2017</v>
      </c>
      <c r="Q237" s="30">
        <v>154</v>
      </c>
      <c r="R237" s="30">
        <v>52.67</v>
      </c>
    </row>
    <row r="238" spans="14:18" ht="15.75" customHeight="1" x14ac:dyDescent="0.2">
      <c r="N238" s="27" t="s">
        <v>137</v>
      </c>
      <c r="O238" s="27" t="s">
        <v>680</v>
      </c>
      <c r="P238" s="30">
        <v>2018</v>
      </c>
      <c r="Q238" s="30">
        <v>154</v>
      </c>
      <c r="R238" s="30">
        <v>51.6</v>
      </c>
    </row>
    <row r="239" spans="14:18" ht="15.75" customHeight="1" x14ac:dyDescent="0.2">
      <c r="N239" s="27" t="s">
        <v>137</v>
      </c>
      <c r="O239" s="27" t="s">
        <v>680</v>
      </c>
      <c r="P239" s="30">
        <v>2019</v>
      </c>
      <c r="Q239" s="30">
        <v>154</v>
      </c>
      <c r="R239" s="30">
        <v>51.71</v>
      </c>
    </row>
    <row r="240" spans="14:18" ht="15.75" customHeight="1" x14ac:dyDescent="0.2">
      <c r="N240" s="27" t="s">
        <v>137</v>
      </c>
      <c r="O240" s="27" t="s">
        <v>501</v>
      </c>
      <c r="P240" s="30">
        <v>2013</v>
      </c>
      <c r="Q240" s="30">
        <v>65</v>
      </c>
      <c r="R240" s="30">
        <v>26.61</v>
      </c>
    </row>
    <row r="241" spans="14:18" ht="15.75" customHeight="1" x14ac:dyDescent="0.2">
      <c r="N241" s="27" t="s">
        <v>137</v>
      </c>
      <c r="O241" s="27" t="s">
        <v>501</v>
      </c>
      <c r="P241" s="30">
        <v>2014</v>
      </c>
      <c r="Q241" s="31">
        <v>109</v>
      </c>
      <c r="R241" s="30">
        <v>33.130000000000003</v>
      </c>
    </row>
    <row r="242" spans="14:18" ht="15.75" customHeight="1" x14ac:dyDescent="0.2">
      <c r="N242" s="27" t="s">
        <v>137</v>
      </c>
      <c r="O242" s="27" t="s">
        <v>501</v>
      </c>
      <c r="P242" s="30">
        <v>2015</v>
      </c>
      <c r="Q242" s="30">
        <v>110</v>
      </c>
      <c r="R242" s="30">
        <v>33.840000000000003</v>
      </c>
    </row>
    <row r="243" spans="14:18" ht="15.75" customHeight="1" x14ac:dyDescent="0.2">
      <c r="N243" s="27" t="s">
        <v>137</v>
      </c>
      <c r="O243" s="27" t="s">
        <v>501</v>
      </c>
      <c r="P243" s="30">
        <v>2016</v>
      </c>
      <c r="Q243" s="30">
        <v>110</v>
      </c>
      <c r="R243" s="30">
        <v>33.6</v>
      </c>
    </row>
    <row r="244" spans="14:18" ht="15.75" customHeight="1" x14ac:dyDescent="0.2">
      <c r="N244" s="27" t="s">
        <v>137</v>
      </c>
      <c r="O244" s="27" t="s">
        <v>501</v>
      </c>
      <c r="P244" s="30">
        <v>2017</v>
      </c>
      <c r="Q244" s="30">
        <v>113</v>
      </c>
      <c r="R244" s="30">
        <v>36.119999999999997</v>
      </c>
    </row>
    <row r="245" spans="14:18" ht="15.75" customHeight="1" x14ac:dyDescent="0.2">
      <c r="N245" s="27" t="s">
        <v>137</v>
      </c>
      <c r="O245" s="27" t="s">
        <v>501</v>
      </c>
      <c r="P245" s="30">
        <v>2018</v>
      </c>
      <c r="Q245" s="30">
        <v>112</v>
      </c>
      <c r="R245" s="30">
        <v>35.25</v>
      </c>
    </row>
    <row r="246" spans="14:18" ht="15.75" customHeight="1" x14ac:dyDescent="0.2">
      <c r="N246" s="27" t="s">
        <v>137</v>
      </c>
      <c r="O246" s="27" t="s">
        <v>501</v>
      </c>
      <c r="P246" s="30">
        <v>2019</v>
      </c>
      <c r="Q246" s="30">
        <v>145</v>
      </c>
      <c r="R246" s="30">
        <v>47.27</v>
      </c>
    </row>
    <row r="247" spans="14:18" ht="15.75" customHeight="1" x14ac:dyDescent="0.2">
      <c r="N247" s="27" t="s">
        <v>137</v>
      </c>
      <c r="O247" s="27" t="s">
        <v>689</v>
      </c>
      <c r="P247" s="30">
        <v>2013</v>
      </c>
      <c r="Q247" s="31">
        <v>161</v>
      </c>
      <c r="R247" s="30">
        <v>55.46</v>
      </c>
    </row>
    <row r="248" spans="14:18" ht="15.75" customHeight="1" x14ac:dyDescent="0.2">
      <c r="N248" s="27" t="s">
        <v>137</v>
      </c>
      <c r="O248" s="27" t="s">
        <v>689</v>
      </c>
      <c r="P248" s="30">
        <v>2014</v>
      </c>
      <c r="Q248" s="30">
        <v>162</v>
      </c>
      <c r="R248" s="30">
        <v>56.57</v>
      </c>
    </row>
    <row r="249" spans="14:18" ht="15.75" customHeight="1" x14ac:dyDescent="0.2">
      <c r="N249" s="27" t="s">
        <v>137</v>
      </c>
      <c r="O249" s="27" t="s">
        <v>689</v>
      </c>
      <c r="P249" s="30">
        <v>2015</v>
      </c>
      <c r="Q249" s="30">
        <v>161</v>
      </c>
      <c r="R249" s="30">
        <v>56.57</v>
      </c>
    </row>
    <row r="250" spans="14:18" ht="15.75" customHeight="1" x14ac:dyDescent="0.2">
      <c r="N250" s="27" t="s">
        <v>137</v>
      </c>
      <c r="O250" s="27" t="s">
        <v>689</v>
      </c>
      <c r="P250" s="30">
        <v>2016</v>
      </c>
      <c r="Q250" s="30">
        <v>161</v>
      </c>
      <c r="R250" s="30">
        <v>54.61</v>
      </c>
    </row>
    <row r="251" spans="14:18" ht="15.75" customHeight="1" x14ac:dyDescent="0.2">
      <c r="N251" s="27" t="s">
        <v>137</v>
      </c>
      <c r="O251" s="27" t="s">
        <v>689</v>
      </c>
      <c r="P251" s="30">
        <v>2017</v>
      </c>
      <c r="Q251" s="30">
        <v>159</v>
      </c>
      <c r="R251" s="30">
        <v>54.11</v>
      </c>
    </row>
    <row r="252" spans="14:18" ht="15.75" customHeight="1" x14ac:dyDescent="0.2">
      <c r="N252" s="27" t="s">
        <v>137</v>
      </c>
      <c r="O252" s="27" t="s">
        <v>689</v>
      </c>
      <c r="P252" s="30">
        <v>2018</v>
      </c>
      <c r="Q252" s="30">
        <v>156</v>
      </c>
      <c r="R252" s="30">
        <v>52.9</v>
      </c>
    </row>
    <row r="253" spans="14:18" ht="15.75" customHeight="1" x14ac:dyDescent="0.2">
      <c r="N253" s="27" t="s">
        <v>137</v>
      </c>
      <c r="O253" s="27" t="s">
        <v>689</v>
      </c>
      <c r="P253" s="30">
        <v>2019</v>
      </c>
      <c r="Q253" s="31">
        <v>155</v>
      </c>
      <c r="R253" s="30">
        <v>52.43</v>
      </c>
    </row>
    <row r="254" spans="14:18" ht="15.75" customHeight="1" x14ac:dyDescent="0.2">
      <c r="N254" s="27" t="s">
        <v>137</v>
      </c>
      <c r="O254" s="27" t="s">
        <v>255</v>
      </c>
      <c r="P254" s="30">
        <v>2013</v>
      </c>
      <c r="Q254" s="30">
        <v>59</v>
      </c>
      <c r="R254" s="30">
        <v>26.19</v>
      </c>
    </row>
    <row r="255" spans="14:18" ht="15.75" customHeight="1" x14ac:dyDescent="0.2">
      <c r="N255" s="27" t="s">
        <v>137</v>
      </c>
      <c r="O255" s="27" t="s">
        <v>255</v>
      </c>
      <c r="P255" s="30">
        <v>2014</v>
      </c>
      <c r="Q255" s="30">
        <v>62</v>
      </c>
      <c r="R255" s="30">
        <v>26.68</v>
      </c>
    </row>
    <row r="256" spans="14:18" ht="15.75" customHeight="1" x14ac:dyDescent="0.2">
      <c r="N256" s="27" t="s">
        <v>137</v>
      </c>
      <c r="O256" s="27" t="s">
        <v>255</v>
      </c>
      <c r="P256" s="30">
        <v>2015</v>
      </c>
      <c r="Q256" s="30">
        <v>71</v>
      </c>
      <c r="R256" s="30">
        <v>27.77</v>
      </c>
    </row>
    <row r="257" spans="14:18" ht="15.75" customHeight="1" x14ac:dyDescent="0.2">
      <c r="N257" s="27" t="s">
        <v>137</v>
      </c>
      <c r="O257" s="27" t="s">
        <v>255</v>
      </c>
      <c r="P257" s="30">
        <v>2016</v>
      </c>
      <c r="Q257" s="30">
        <v>65</v>
      </c>
      <c r="R257" s="30">
        <v>27.99</v>
      </c>
    </row>
    <row r="258" spans="14:18" ht="15.75" customHeight="1" x14ac:dyDescent="0.2">
      <c r="N258" s="27" t="s">
        <v>137</v>
      </c>
      <c r="O258" s="27" t="s">
        <v>255</v>
      </c>
      <c r="P258" s="30">
        <v>2017</v>
      </c>
      <c r="Q258" s="30">
        <v>58</v>
      </c>
      <c r="R258" s="30">
        <v>26.72</v>
      </c>
    </row>
    <row r="259" spans="14:18" ht="15.75" customHeight="1" x14ac:dyDescent="0.2">
      <c r="N259" s="27" t="s">
        <v>137</v>
      </c>
      <c r="O259" s="27" t="s">
        <v>255</v>
      </c>
      <c r="P259" s="30">
        <v>2018</v>
      </c>
      <c r="Q259" s="31">
        <v>50</v>
      </c>
      <c r="R259" s="30">
        <v>25.61</v>
      </c>
    </row>
    <row r="260" spans="14:18" ht="15.75" customHeight="1" x14ac:dyDescent="0.2">
      <c r="N260" s="27" t="s">
        <v>137</v>
      </c>
      <c r="O260" s="27" t="s">
        <v>255</v>
      </c>
      <c r="P260" s="30">
        <v>2019</v>
      </c>
      <c r="Q260" s="30">
        <v>49</v>
      </c>
      <c r="R260" s="30">
        <v>25.81</v>
      </c>
    </row>
    <row r="261" spans="14:18" ht="15.75" customHeight="1" x14ac:dyDescent="0.2">
      <c r="N261" s="27" t="s">
        <v>137</v>
      </c>
      <c r="O261" s="27" t="s">
        <v>388</v>
      </c>
      <c r="P261" s="30">
        <v>2013</v>
      </c>
      <c r="Q261" s="30">
        <v>93</v>
      </c>
      <c r="R261" s="30">
        <v>29.19</v>
      </c>
    </row>
    <row r="262" spans="14:18" ht="15.75" customHeight="1" x14ac:dyDescent="0.2">
      <c r="N262" s="27" t="s">
        <v>137</v>
      </c>
      <c r="O262" s="27" t="s">
        <v>388</v>
      </c>
      <c r="P262" s="30">
        <v>2014</v>
      </c>
      <c r="Q262" s="30">
        <v>103</v>
      </c>
      <c r="R262" s="30">
        <v>31.68</v>
      </c>
    </row>
    <row r="263" spans="14:18" ht="15.75" customHeight="1" x14ac:dyDescent="0.2">
      <c r="N263" s="27" t="s">
        <v>137</v>
      </c>
      <c r="O263" s="27" t="s">
        <v>388</v>
      </c>
      <c r="P263" s="30">
        <v>2015</v>
      </c>
      <c r="Q263" s="30">
        <v>96</v>
      </c>
      <c r="R263" s="30">
        <v>31.55</v>
      </c>
    </row>
    <row r="264" spans="14:18" ht="15.75" customHeight="1" x14ac:dyDescent="0.2">
      <c r="N264" s="27" t="s">
        <v>137</v>
      </c>
      <c r="O264" s="27" t="s">
        <v>388</v>
      </c>
      <c r="P264" s="30">
        <v>2016</v>
      </c>
      <c r="Q264" s="30">
        <v>92</v>
      </c>
      <c r="R264" s="30">
        <v>30.6</v>
      </c>
    </row>
    <row r="265" spans="14:18" ht="15.75" customHeight="1" x14ac:dyDescent="0.2">
      <c r="N265" s="27" t="s">
        <v>137</v>
      </c>
      <c r="O265" s="27" t="s">
        <v>388</v>
      </c>
      <c r="P265" s="30">
        <v>2017</v>
      </c>
      <c r="Q265" s="31">
        <v>87</v>
      </c>
      <c r="R265" s="30">
        <v>30.86</v>
      </c>
    </row>
    <row r="266" spans="14:18" ht="15.75" customHeight="1" x14ac:dyDescent="0.2">
      <c r="N266" s="27" t="s">
        <v>137</v>
      </c>
      <c r="O266" s="27" t="s">
        <v>388</v>
      </c>
      <c r="P266" s="30">
        <v>2018</v>
      </c>
      <c r="Q266" s="30">
        <v>85</v>
      </c>
      <c r="R266" s="30">
        <v>30.17</v>
      </c>
    </row>
    <row r="267" spans="14:18" ht="15.75" customHeight="1" x14ac:dyDescent="0.2">
      <c r="N267" s="27" t="s">
        <v>137</v>
      </c>
      <c r="O267" s="27" t="s">
        <v>388</v>
      </c>
      <c r="P267" s="30">
        <v>2019</v>
      </c>
      <c r="Q267" s="30">
        <v>69</v>
      </c>
      <c r="R267" s="30">
        <v>29.41</v>
      </c>
    </row>
    <row r="268" spans="14:18" ht="15.75" customHeight="1" x14ac:dyDescent="0.2">
      <c r="N268" s="27" t="s">
        <v>137</v>
      </c>
      <c r="O268" s="27" t="s">
        <v>360</v>
      </c>
      <c r="P268" s="30">
        <v>2013</v>
      </c>
      <c r="Q268" s="30">
        <v>61</v>
      </c>
      <c r="R268" s="30">
        <v>26.35</v>
      </c>
    </row>
    <row r="269" spans="14:18" ht="15.75" customHeight="1" x14ac:dyDescent="0.2">
      <c r="N269" s="27" t="s">
        <v>137</v>
      </c>
      <c r="O269" s="27" t="s">
        <v>360</v>
      </c>
      <c r="P269" s="30">
        <v>2014</v>
      </c>
      <c r="Q269" s="30">
        <v>72</v>
      </c>
      <c r="R269" s="30">
        <v>28.23</v>
      </c>
    </row>
    <row r="270" spans="14:18" ht="15.75" customHeight="1" x14ac:dyDescent="0.2">
      <c r="N270" s="27" t="s">
        <v>137</v>
      </c>
      <c r="O270" s="27" t="s">
        <v>360</v>
      </c>
      <c r="P270" s="30">
        <v>2015</v>
      </c>
      <c r="Q270" s="30">
        <v>79</v>
      </c>
      <c r="R270" s="30">
        <v>28.47</v>
      </c>
    </row>
    <row r="271" spans="14:18" ht="15.75" customHeight="1" x14ac:dyDescent="0.2">
      <c r="N271" s="27" t="s">
        <v>137</v>
      </c>
      <c r="O271" s="27" t="s">
        <v>360</v>
      </c>
      <c r="P271" s="30">
        <v>2016</v>
      </c>
      <c r="Q271" s="31">
        <v>83</v>
      </c>
      <c r="R271" s="30">
        <v>29.94</v>
      </c>
    </row>
    <row r="272" spans="14:18" ht="15.75" customHeight="1" x14ac:dyDescent="0.2">
      <c r="N272" s="27" t="s">
        <v>137</v>
      </c>
      <c r="O272" s="27" t="s">
        <v>360</v>
      </c>
      <c r="P272" s="30">
        <v>2017</v>
      </c>
      <c r="Q272" s="30">
        <v>85</v>
      </c>
      <c r="R272" s="30">
        <v>30.73</v>
      </c>
    </row>
    <row r="273" spans="14:18" ht="15.75" customHeight="1" x14ac:dyDescent="0.2">
      <c r="N273" s="27" t="s">
        <v>137</v>
      </c>
      <c r="O273" s="27" t="s">
        <v>360</v>
      </c>
      <c r="P273" s="30">
        <v>2018</v>
      </c>
      <c r="Q273" s="30">
        <v>79</v>
      </c>
      <c r="R273" s="30">
        <v>29.98</v>
      </c>
    </row>
    <row r="274" spans="14:18" ht="15.75" customHeight="1" x14ac:dyDescent="0.2">
      <c r="N274" s="27" t="s">
        <v>137</v>
      </c>
      <c r="O274" s="27" t="s">
        <v>360</v>
      </c>
      <c r="P274" s="30">
        <v>2019</v>
      </c>
      <c r="Q274" s="30">
        <v>86</v>
      </c>
      <c r="R274" s="30">
        <v>30.36</v>
      </c>
    </row>
    <row r="275" spans="14:18" ht="15.75" customHeight="1" x14ac:dyDescent="0.2">
      <c r="N275" s="27" t="s">
        <v>137</v>
      </c>
      <c r="O275" s="27" t="s">
        <v>752</v>
      </c>
      <c r="P275" s="30">
        <v>2013</v>
      </c>
      <c r="Q275" s="30">
        <v>175</v>
      </c>
      <c r="R275" s="30">
        <v>73.59</v>
      </c>
    </row>
    <row r="276" spans="14:18" ht="15.75" customHeight="1" x14ac:dyDescent="0.2">
      <c r="N276" s="27" t="s">
        <v>137</v>
      </c>
      <c r="O276" s="27" t="s">
        <v>752</v>
      </c>
      <c r="P276" s="30">
        <v>2014</v>
      </c>
      <c r="Q276" s="30">
        <v>176</v>
      </c>
      <c r="R276" s="30">
        <v>73.19</v>
      </c>
    </row>
    <row r="277" spans="14:18" ht="15.75" customHeight="1" x14ac:dyDescent="0.2">
      <c r="N277" s="27" t="s">
        <v>137</v>
      </c>
      <c r="O277" s="27" t="s">
        <v>752</v>
      </c>
      <c r="P277" s="30">
        <v>2015</v>
      </c>
      <c r="Q277" s="31">
        <v>172</v>
      </c>
      <c r="R277" s="30">
        <v>72.31</v>
      </c>
    </row>
    <row r="278" spans="14:18" ht="15.75" customHeight="1" x14ac:dyDescent="0.2">
      <c r="N278" s="27" t="s">
        <v>137</v>
      </c>
      <c r="O278" s="27" t="s">
        <v>752</v>
      </c>
      <c r="P278" s="30">
        <v>2016</v>
      </c>
      <c r="Q278" s="30">
        <v>167</v>
      </c>
      <c r="R278" s="30">
        <v>65.349999999999994</v>
      </c>
    </row>
    <row r="279" spans="14:18" ht="15.75" customHeight="1" x14ac:dyDescent="0.2">
      <c r="N279" s="27" t="s">
        <v>137</v>
      </c>
      <c r="O279" s="27" t="s">
        <v>752</v>
      </c>
      <c r="P279" s="30">
        <v>2017</v>
      </c>
      <c r="Q279" s="30">
        <v>167</v>
      </c>
      <c r="R279" s="30">
        <v>65.95</v>
      </c>
    </row>
    <row r="280" spans="14:18" ht="15.75" customHeight="1" x14ac:dyDescent="0.2">
      <c r="N280" s="27" t="s">
        <v>137</v>
      </c>
      <c r="O280" s="27" t="s">
        <v>752</v>
      </c>
      <c r="P280" s="30">
        <v>2018</v>
      </c>
      <c r="Q280" s="30">
        <v>168</v>
      </c>
      <c r="R280" s="30">
        <v>63.04</v>
      </c>
    </row>
    <row r="281" spans="14:18" ht="15.75" customHeight="1" x14ac:dyDescent="0.2">
      <c r="N281" s="27" t="s">
        <v>137</v>
      </c>
      <c r="O281" s="27" t="s">
        <v>752</v>
      </c>
      <c r="P281" s="30">
        <v>2019</v>
      </c>
      <c r="Q281" s="30">
        <v>164</v>
      </c>
      <c r="R281" s="30">
        <v>57.24</v>
      </c>
    </row>
    <row r="282" spans="14:18" ht="15.75" customHeight="1" x14ac:dyDescent="0.2">
      <c r="N282" s="27" t="s">
        <v>137</v>
      </c>
      <c r="O282" s="27" t="s">
        <v>779</v>
      </c>
      <c r="P282" s="30">
        <v>2013</v>
      </c>
      <c r="Q282" s="30">
        <v>170</v>
      </c>
      <c r="R282" s="30">
        <v>70.06</v>
      </c>
    </row>
    <row r="283" spans="14:18" ht="15.75" customHeight="1" x14ac:dyDescent="0.2">
      <c r="N283" s="27" t="s">
        <v>137</v>
      </c>
      <c r="O283" s="27" t="s">
        <v>779</v>
      </c>
      <c r="P283" s="30">
        <v>2014</v>
      </c>
      <c r="Q283" s="31">
        <v>172</v>
      </c>
      <c r="R283" s="30">
        <v>71.88</v>
      </c>
    </row>
    <row r="284" spans="14:18" ht="15.75" customHeight="1" x14ac:dyDescent="0.2">
      <c r="N284" s="27" t="s">
        <v>137</v>
      </c>
      <c r="O284" s="27" t="s">
        <v>779</v>
      </c>
      <c r="P284" s="30">
        <v>2015</v>
      </c>
      <c r="Q284" s="30">
        <v>174</v>
      </c>
      <c r="R284" s="30">
        <v>72.34</v>
      </c>
    </row>
    <row r="285" spans="14:18" ht="15.75" customHeight="1" x14ac:dyDescent="0.2">
      <c r="N285" s="27" t="s">
        <v>137</v>
      </c>
      <c r="O285" s="27" t="s">
        <v>779</v>
      </c>
      <c r="P285" s="30">
        <v>2016</v>
      </c>
      <c r="Q285" s="30">
        <v>174</v>
      </c>
      <c r="R285" s="30">
        <v>72.53</v>
      </c>
    </row>
    <row r="286" spans="14:18" ht="15.75" customHeight="1" x14ac:dyDescent="0.2">
      <c r="N286" s="27" t="s">
        <v>137</v>
      </c>
      <c r="O286" s="27" t="s">
        <v>779</v>
      </c>
      <c r="P286" s="30">
        <v>2017</v>
      </c>
      <c r="Q286" s="30">
        <v>174</v>
      </c>
      <c r="R286" s="30">
        <v>73.56</v>
      </c>
    </row>
    <row r="287" spans="14:18" ht="15.75" customHeight="1" x14ac:dyDescent="0.2">
      <c r="N287" s="27" t="s">
        <v>137</v>
      </c>
      <c r="O287" s="27" t="s">
        <v>779</v>
      </c>
      <c r="P287" s="30">
        <v>2018</v>
      </c>
      <c r="Q287" s="30">
        <v>174</v>
      </c>
      <c r="R287" s="30">
        <v>71.13</v>
      </c>
    </row>
    <row r="288" spans="14:18" ht="15.75" customHeight="1" x14ac:dyDescent="0.2">
      <c r="N288" s="27" t="s">
        <v>137</v>
      </c>
      <c r="O288" s="27" t="s">
        <v>779</v>
      </c>
      <c r="P288" s="30">
        <v>2019</v>
      </c>
      <c r="Q288" s="30">
        <v>175</v>
      </c>
      <c r="R288" s="30">
        <v>72.45</v>
      </c>
    </row>
    <row r="289" spans="14:18" ht="15.75" customHeight="1" x14ac:dyDescent="0.2">
      <c r="N289" s="27" t="s">
        <v>137</v>
      </c>
      <c r="O289" s="27" t="s">
        <v>633</v>
      </c>
      <c r="P289" s="30">
        <v>2013</v>
      </c>
      <c r="Q289" s="31">
        <v>124</v>
      </c>
      <c r="R289" s="30">
        <v>36.200000000000003</v>
      </c>
    </row>
    <row r="290" spans="14:18" ht="15.75" customHeight="1" x14ac:dyDescent="0.2">
      <c r="N290" s="27" t="s">
        <v>137</v>
      </c>
      <c r="O290" s="27" t="s">
        <v>633</v>
      </c>
      <c r="P290" s="30">
        <v>2014</v>
      </c>
      <c r="Q290" s="30">
        <v>119</v>
      </c>
      <c r="R290" s="30">
        <v>36.049999999999997</v>
      </c>
    </row>
    <row r="291" spans="14:18" ht="15.75" customHeight="1" x14ac:dyDescent="0.2">
      <c r="N291" s="27" t="s">
        <v>137</v>
      </c>
      <c r="O291" s="27" t="s">
        <v>633</v>
      </c>
      <c r="P291" s="30">
        <v>2015</v>
      </c>
      <c r="Q291" s="30">
        <v>125</v>
      </c>
      <c r="R291" s="30">
        <v>38.04</v>
      </c>
    </row>
    <row r="292" spans="14:18" ht="15.75" customHeight="1" x14ac:dyDescent="0.2">
      <c r="N292" s="27" t="s">
        <v>137</v>
      </c>
      <c r="O292" s="27" t="s">
        <v>633</v>
      </c>
      <c r="P292" s="30">
        <v>2016</v>
      </c>
      <c r="Q292" s="30">
        <v>140</v>
      </c>
      <c r="R292" s="30">
        <v>44.87</v>
      </c>
    </row>
    <row r="293" spans="14:18" ht="15.75" customHeight="1" x14ac:dyDescent="0.2">
      <c r="N293" s="27" t="s">
        <v>137</v>
      </c>
      <c r="O293" s="27" t="s">
        <v>633</v>
      </c>
      <c r="P293" s="30">
        <v>2017</v>
      </c>
      <c r="Q293" s="30">
        <v>145</v>
      </c>
      <c r="R293" s="30">
        <v>48.16</v>
      </c>
    </row>
    <row r="294" spans="14:18" ht="15.75" customHeight="1" x14ac:dyDescent="0.2">
      <c r="N294" s="27" t="s">
        <v>137</v>
      </c>
      <c r="O294" s="27" t="s">
        <v>633</v>
      </c>
      <c r="P294" s="30">
        <v>2018</v>
      </c>
      <c r="Q294" s="30">
        <v>144</v>
      </c>
      <c r="R294" s="30">
        <v>46.88</v>
      </c>
    </row>
    <row r="295" spans="14:18" ht="15.75" customHeight="1" x14ac:dyDescent="0.2">
      <c r="N295" s="27" t="s">
        <v>137</v>
      </c>
      <c r="O295" s="27" t="s">
        <v>633</v>
      </c>
      <c r="P295" s="30">
        <v>2019</v>
      </c>
      <c r="Q295" s="31">
        <v>139</v>
      </c>
      <c r="R295" s="30">
        <v>45.65</v>
      </c>
    </row>
    <row r="296" spans="14:18" ht="15.75" customHeight="1" x14ac:dyDescent="0.2">
      <c r="N296" s="27" t="s">
        <v>137</v>
      </c>
      <c r="O296" s="27" t="s">
        <v>671</v>
      </c>
      <c r="P296" s="30">
        <v>2013</v>
      </c>
      <c r="Q296" s="30">
        <v>155</v>
      </c>
      <c r="R296" s="30">
        <v>46.76</v>
      </c>
    </row>
    <row r="297" spans="14:18" ht="15.75" customHeight="1" x14ac:dyDescent="0.2">
      <c r="N297" s="27" t="s">
        <v>137</v>
      </c>
      <c r="O297" s="27" t="s">
        <v>671</v>
      </c>
      <c r="P297" s="30">
        <v>2014</v>
      </c>
      <c r="Q297" s="30">
        <v>156</v>
      </c>
      <c r="R297" s="30">
        <v>46.76</v>
      </c>
    </row>
    <row r="298" spans="14:18" ht="15.75" customHeight="1" x14ac:dyDescent="0.2">
      <c r="N298" s="27" t="s">
        <v>137</v>
      </c>
      <c r="O298" s="27" t="s">
        <v>671</v>
      </c>
      <c r="P298" s="30">
        <v>2015</v>
      </c>
      <c r="Q298" s="30">
        <v>155</v>
      </c>
      <c r="R298" s="30">
        <v>47.28</v>
      </c>
    </row>
    <row r="299" spans="14:18" ht="15.75" customHeight="1" x14ac:dyDescent="0.2">
      <c r="N299" s="27" t="s">
        <v>137</v>
      </c>
      <c r="O299" s="27" t="s">
        <v>671</v>
      </c>
      <c r="P299" s="30">
        <v>2016</v>
      </c>
      <c r="Q299" s="30">
        <v>153</v>
      </c>
      <c r="R299" s="30">
        <v>52.37</v>
      </c>
    </row>
    <row r="300" spans="14:18" ht="15.75" customHeight="1" x14ac:dyDescent="0.2">
      <c r="N300" s="27" t="s">
        <v>137</v>
      </c>
      <c r="O300" s="27" t="s">
        <v>671</v>
      </c>
      <c r="P300" s="30">
        <v>2017</v>
      </c>
      <c r="Q300" s="30">
        <v>152</v>
      </c>
      <c r="R300" s="30">
        <v>51.27</v>
      </c>
    </row>
    <row r="301" spans="14:18" ht="15.75" customHeight="1" x14ac:dyDescent="0.2">
      <c r="N301" s="27" t="s">
        <v>137</v>
      </c>
      <c r="O301" s="27" t="s">
        <v>671</v>
      </c>
      <c r="P301" s="30">
        <v>2018</v>
      </c>
      <c r="Q301" s="31">
        <v>152</v>
      </c>
      <c r="R301" s="30">
        <v>51.46</v>
      </c>
    </row>
    <row r="302" spans="14:18" ht="15.75" customHeight="1" x14ac:dyDescent="0.2">
      <c r="N302" s="27" t="s">
        <v>137</v>
      </c>
      <c r="O302" s="27" t="s">
        <v>671</v>
      </c>
      <c r="P302" s="30">
        <v>2019</v>
      </c>
      <c r="Q302" s="30">
        <v>147</v>
      </c>
      <c r="R302" s="30">
        <v>49.09</v>
      </c>
    </row>
    <row r="303" spans="14:18" ht="15.75" customHeight="1" x14ac:dyDescent="0.2">
      <c r="N303" s="27" t="s">
        <v>137</v>
      </c>
      <c r="O303" s="27" t="s">
        <v>419</v>
      </c>
      <c r="P303" s="30">
        <v>2013</v>
      </c>
      <c r="Q303" s="30">
        <v>70</v>
      </c>
      <c r="R303" s="30">
        <v>27.34</v>
      </c>
    </row>
    <row r="304" spans="14:18" ht="15.75" customHeight="1" x14ac:dyDescent="0.2">
      <c r="N304" s="27" t="s">
        <v>137</v>
      </c>
      <c r="O304" s="27" t="s">
        <v>419</v>
      </c>
      <c r="P304" s="30">
        <v>2014</v>
      </c>
      <c r="Q304" s="30">
        <v>69</v>
      </c>
      <c r="R304" s="30">
        <v>27.3</v>
      </c>
    </row>
    <row r="305" spans="14:18" ht="15.75" customHeight="1" x14ac:dyDescent="0.2">
      <c r="N305" s="27" t="s">
        <v>137</v>
      </c>
      <c r="O305" s="27" t="s">
        <v>419</v>
      </c>
      <c r="P305" s="30">
        <v>2015</v>
      </c>
      <c r="Q305" s="30">
        <v>75</v>
      </c>
      <c r="R305" s="30">
        <v>28.09</v>
      </c>
    </row>
    <row r="306" spans="14:18" ht="15.75" customHeight="1" x14ac:dyDescent="0.2">
      <c r="N306" s="27" t="s">
        <v>137</v>
      </c>
      <c r="O306" s="27" t="s">
        <v>419</v>
      </c>
      <c r="P306" s="30">
        <v>2016</v>
      </c>
      <c r="Q306" s="30">
        <v>71</v>
      </c>
      <c r="R306" s="30">
        <v>28.65</v>
      </c>
    </row>
    <row r="307" spans="14:18" ht="15.75" customHeight="1" x14ac:dyDescent="0.2">
      <c r="N307" s="27" t="s">
        <v>137</v>
      </c>
      <c r="O307" s="27" t="s">
        <v>419</v>
      </c>
      <c r="P307" s="30">
        <v>2017</v>
      </c>
      <c r="Q307" s="31">
        <v>83</v>
      </c>
      <c r="R307" s="30">
        <v>30.65</v>
      </c>
    </row>
    <row r="308" spans="14:18" ht="15.75" customHeight="1" x14ac:dyDescent="0.2">
      <c r="N308" s="27" t="s">
        <v>137</v>
      </c>
      <c r="O308" s="27" t="s">
        <v>419</v>
      </c>
      <c r="P308" s="30">
        <v>2018</v>
      </c>
      <c r="Q308" s="30">
        <v>93</v>
      </c>
      <c r="R308" s="30">
        <v>30.65</v>
      </c>
    </row>
    <row r="309" spans="14:18" ht="15.75" customHeight="1" x14ac:dyDescent="0.2">
      <c r="N309" s="27" t="s">
        <v>137</v>
      </c>
      <c r="O309" s="27" t="s">
        <v>419</v>
      </c>
      <c r="P309" s="30">
        <v>2019</v>
      </c>
      <c r="Q309" s="30">
        <v>118</v>
      </c>
      <c r="R309" s="30">
        <v>36.28</v>
      </c>
    </row>
    <row r="310" spans="14:18" ht="15.75" customHeight="1" x14ac:dyDescent="0.2">
      <c r="N310" s="27" t="s">
        <v>137</v>
      </c>
      <c r="O310" s="27" t="s">
        <v>545</v>
      </c>
      <c r="P310" s="30">
        <v>2013</v>
      </c>
      <c r="Q310" s="30">
        <v>121</v>
      </c>
      <c r="R310" s="30">
        <v>34.869999999999997</v>
      </c>
    </row>
    <row r="311" spans="14:18" ht="15.75" customHeight="1" x14ac:dyDescent="0.2">
      <c r="N311" s="27" t="s">
        <v>137</v>
      </c>
      <c r="O311" s="27" t="s">
        <v>545</v>
      </c>
      <c r="P311" s="30">
        <v>2014</v>
      </c>
      <c r="Q311" s="30">
        <v>139</v>
      </c>
      <c r="R311" s="30">
        <v>40.22</v>
      </c>
    </row>
    <row r="312" spans="14:18" ht="15.75" customHeight="1" x14ac:dyDescent="0.2">
      <c r="N312" s="27" t="s">
        <v>137</v>
      </c>
      <c r="O312" s="27" t="s">
        <v>545</v>
      </c>
      <c r="P312" s="30">
        <v>2015</v>
      </c>
      <c r="Q312" s="30">
        <v>135</v>
      </c>
      <c r="R312" s="30">
        <v>40.17</v>
      </c>
    </row>
    <row r="313" spans="14:18" ht="15.75" customHeight="1" x14ac:dyDescent="0.2">
      <c r="N313" s="27" t="s">
        <v>137</v>
      </c>
      <c r="O313" s="27" t="s">
        <v>545</v>
      </c>
      <c r="P313" s="30">
        <v>2016</v>
      </c>
      <c r="Q313" s="31">
        <v>127</v>
      </c>
      <c r="R313" s="30">
        <v>40.590000000000003</v>
      </c>
    </row>
    <row r="314" spans="14:18" ht="15.75" customHeight="1" x14ac:dyDescent="0.2">
      <c r="N314" s="27" t="s">
        <v>137</v>
      </c>
      <c r="O314" s="27" t="s">
        <v>545</v>
      </c>
      <c r="P314" s="30">
        <v>2017</v>
      </c>
      <c r="Q314" s="30">
        <v>121</v>
      </c>
      <c r="R314" s="30">
        <v>39.659999999999997</v>
      </c>
    </row>
    <row r="315" spans="14:18" ht="15.75" customHeight="1" x14ac:dyDescent="0.2">
      <c r="N315" s="27" t="s">
        <v>137</v>
      </c>
      <c r="O315" s="27" t="s">
        <v>545</v>
      </c>
      <c r="P315" s="30">
        <v>2018</v>
      </c>
      <c r="Q315" s="30">
        <v>123</v>
      </c>
      <c r="R315" s="30">
        <v>38.450000000000003</v>
      </c>
    </row>
    <row r="316" spans="14:18" ht="15.75" customHeight="1" x14ac:dyDescent="0.2">
      <c r="N316" s="27" t="s">
        <v>137</v>
      </c>
      <c r="O316" s="27" t="s">
        <v>545</v>
      </c>
      <c r="P316" s="30">
        <v>2019</v>
      </c>
      <c r="Q316" s="30">
        <v>122</v>
      </c>
      <c r="R316" s="30">
        <v>36.71</v>
      </c>
    </row>
    <row r="317" spans="14:18" ht="15.75" customHeight="1" x14ac:dyDescent="0.2">
      <c r="N317" s="27" t="s">
        <v>137</v>
      </c>
      <c r="O317" s="27" t="s">
        <v>390</v>
      </c>
      <c r="P317" s="30">
        <v>2013</v>
      </c>
      <c r="Q317" s="30">
        <v>83</v>
      </c>
      <c r="R317" s="30">
        <v>28.45</v>
      </c>
    </row>
    <row r="318" spans="14:18" ht="15.75" customHeight="1" x14ac:dyDescent="0.2">
      <c r="N318" s="27" t="s">
        <v>137</v>
      </c>
      <c r="O318" s="27" t="s">
        <v>390</v>
      </c>
      <c r="P318" s="30">
        <v>2014</v>
      </c>
      <c r="Q318" s="30">
        <v>76</v>
      </c>
      <c r="R318" s="30">
        <v>29</v>
      </c>
    </row>
    <row r="319" spans="14:18" ht="15.75" customHeight="1" x14ac:dyDescent="0.2">
      <c r="N319" s="27" t="s">
        <v>137</v>
      </c>
      <c r="O319" s="27" t="s">
        <v>390</v>
      </c>
      <c r="P319" s="30">
        <v>2015</v>
      </c>
      <c r="Q319" s="31">
        <v>80</v>
      </c>
      <c r="R319" s="30">
        <v>28.5</v>
      </c>
    </row>
    <row r="320" spans="14:18" ht="15.75" customHeight="1" x14ac:dyDescent="0.2">
      <c r="N320" s="27" t="s">
        <v>137</v>
      </c>
      <c r="O320" s="27" t="s">
        <v>390</v>
      </c>
      <c r="P320" s="30">
        <v>2016</v>
      </c>
      <c r="Q320" s="30">
        <v>88</v>
      </c>
      <c r="R320" s="30">
        <v>30.31</v>
      </c>
    </row>
    <row r="321" spans="14:18" ht="15.75" customHeight="1" x14ac:dyDescent="0.2">
      <c r="N321" s="27" t="s">
        <v>137</v>
      </c>
      <c r="O321" s="27" t="s">
        <v>390</v>
      </c>
      <c r="P321" s="30">
        <v>2017</v>
      </c>
      <c r="Q321" s="30">
        <v>86</v>
      </c>
      <c r="R321" s="30">
        <v>30.75</v>
      </c>
    </row>
    <row r="322" spans="14:18" ht="15.75" customHeight="1" x14ac:dyDescent="0.2">
      <c r="N322" s="27" t="s">
        <v>137</v>
      </c>
      <c r="O322" s="27" t="s">
        <v>390</v>
      </c>
      <c r="P322" s="30">
        <v>2018</v>
      </c>
      <c r="Q322" s="30">
        <v>86</v>
      </c>
      <c r="R322" s="30">
        <v>30.23</v>
      </c>
    </row>
    <row r="323" spans="14:18" ht="15.75" customHeight="1" x14ac:dyDescent="0.2">
      <c r="N323" s="27" t="s">
        <v>137</v>
      </c>
      <c r="O323" s="27" t="s">
        <v>390</v>
      </c>
      <c r="P323" s="30">
        <v>2019</v>
      </c>
      <c r="Q323" s="30">
        <v>76</v>
      </c>
      <c r="R323" s="30">
        <v>29.69</v>
      </c>
    </row>
    <row r="324" spans="14:18" ht="15.75" customHeight="1" x14ac:dyDescent="0.2">
      <c r="N324" s="27" t="s">
        <v>137</v>
      </c>
      <c r="O324" s="27" t="s">
        <v>507</v>
      </c>
      <c r="P324" s="30">
        <v>2013</v>
      </c>
      <c r="Q324" s="30">
        <v>72</v>
      </c>
      <c r="R324" s="30">
        <v>27.93</v>
      </c>
    </row>
    <row r="325" spans="14:18" ht="15.75" customHeight="1" x14ac:dyDescent="0.2">
      <c r="N325" s="27" t="s">
        <v>137</v>
      </c>
      <c r="O325" s="27" t="s">
        <v>507</v>
      </c>
      <c r="P325" s="30">
        <v>2014</v>
      </c>
      <c r="Q325" s="31">
        <v>93</v>
      </c>
      <c r="R325" s="30">
        <v>30.89</v>
      </c>
    </row>
    <row r="326" spans="14:18" ht="15.75" customHeight="1" x14ac:dyDescent="0.2">
      <c r="N326" s="27" t="s">
        <v>137</v>
      </c>
      <c r="O326" s="27" t="s">
        <v>507</v>
      </c>
      <c r="P326" s="30">
        <v>2015</v>
      </c>
      <c r="Q326" s="30">
        <v>113</v>
      </c>
      <c r="R326" s="30">
        <v>34.35</v>
      </c>
    </row>
    <row r="327" spans="14:18" ht="15.75" customHeight="1" x14ac:dyDescent="0.2">
      <c r="N327" s="27" t="s">
        <v>137</v>
      </c>
      <c r="O327" s="27" t="s">
        <v>507</v>
      </c>
      <c r="P327" s="30">
        <v>2016</v>
      </c>
      <c r="Q327" s="30">
        <v>114</v>
      </c>
      <c r="R327" s="30">
        <v>35.08</v>
      </c>
    </row>
    <row r="328" spans="14:18" ht="15.75" customHeight="1" x14ac:dyDescent="0.2">
      <c r="N328" s="27" t="s">
        <v>137</v>
      </c>
      <c r="O328" s="27" t="s">
        <v>507</v>
      </c>
      <c r="P328" s="30">
        <v>2017</v>
      </c>
      <c r="Q328" s="30">
        <v>114</v>
      </c>
      <c r="R328" s="30">
        <v>36.479999999999997</v>
      </c>
    </row>
    <row r="329" spans="14:18" ht="15.75" customHeight="1" x14ac:dyDescent="0.2">
      <c r="N329" s="27" t="s">
        <v>137</v>
      </c>
      <c r="O329" s="27" t="s">
        <v>507</v>
      </c>
      <c r="P329" s="30">
        <v>2018</v>
      </c>
      <c r="Q329" s="30">
        <v>113</v>
      </c>
      <c r="R329" s="30">
        <v>35.36</v>
      </c>
    </row>
    <row r="330" spans="14:18" ht="15.75" customHeight="1" x14ac:dyDescent="0.2">
      <c r="N330" s="27" t="s">
        <v>137</v>
      </c>
      <c r="O330" s="27" t="s">
        <v>507</v>
      </c>
      <c r="P330" s="30">
        <v>2019</v>
      </c>
      <c r="Q330" s="30">
        <v>119</v>
      </c>
      <c r="R330" s="30">
        <v>36.380000000000003</v>
      </c>
    </row>
    <row r="331" spans="14:18" ht="15.75" customHeight="1" x14ac:dyDescent="0.2">
      <c r="N331" s="27" t="s">
        <v>137</v>
      </c>
      <c r="O331" s="27" t="s">
        <v>554</v>
      </c>
      <c r="P331" s="30">
        <v>2013</v>
      </c>
      <c r="Q331" s="31">
        <v>133</v>
      </c>
      <c r="R331" s="30">
        <v>38.119999999999997</v>
      </c>
    </row>
    <row r="332" spans="14:18" ht="15.75" customHeight="1" x14ac:dyDescent="0.2">
      <c r="N332" s="27" t="s">
        <v>137</v>
      </c>
      <c r="O332" s="27" t="s">
        <v>554</v>
      </c>
      <c r="P332" s="30">
        <v>2014</v>
      </c>
      <c r="Q332" s="30">
        <v>135</v>
      </c>
      <c r="R332" s="30">
        <v>39.19</v>
      </c>
    </row>
    <row r="333" spans="14:18" ht="15.75" customHeight="1" x14ac:dyDescent="0.2">
      <c r="N333" s="27" t="s">
        <v>137</v>
      </c>
      <c r="O333" s="27" t="s">
        <v>554</v>
      </c>
      <c r="P333" s="30">
        <v>2015</v>
      </c>
      <c r="Q333" s="30">
        <v>131</v>
      </c>
      <c r="R333" s="30">
        <v>39.19</v>
      </c>
    </row>
    <row r="334" spans="14:18" ht="15.75" customHeight="1" x14ac:dyDescent="0.2">
      <c r="N334" s="27" t="s">
        <v>137</v>
      </c>
      <c r="O334" s="27" t="s">
        <v>554</v>
      </c>
      <c r="P334" s="30">
        <v>2016</v>
      </c>
      <c r="Q334" s="30">
        <v>124</v>
      </c>
      <c r="R334" s="30">
        <v>40.409999999999997</v>
      </c>
    </row>
    <row r="335" spans="14:18" ht="15.75" customHeight="1" x14ac:dyDescent="0.2">
      <c r="N335" s="27" t="s">
        <v>137</v>
      </c>
      <c r="O335" s="27" t="s">
        <v>554</v>
      </c>
      <c r="P335" s="30">
        <v>2017</v>
      </c>
      <c r="Q335" s="30">
        <v>128</v>
      </c>
      <c r="R335" s="30">
        <v>41.44</v>
      </c>
    </row>
    <row r="336" spans="14:18" ht="15.75" customHeight="1" x14ac:dyDescent="0.2">
      <c r="N336" s="27" t="s">
        <v>137</v>
      </c>
      <c r="O336" s="27" t="s">
        <v>554</v>
      </c>
      <c r="P336" s="30">
        <v>2018</v>
      </c>
      <c r="Q336" s="30">
        <v>126</v>
      </c>
      <c r="R336" s="30">
        <v>40.53</v>
      </c>
    </row>
    <row r="337" spans="14:18" ht="15.75" customHeight="1" x14ac:dyDescent="0.2">
      <c r="N337" s="27" t="s">
        <v>137</v>
      </c>
      <c r="O337" s="27" t="s">
        <v>554</v>
      </c>
      <c r="P337" s="30">
        <v>2019</v>
      </c>
      <c r="Q337" s="31">
        <v>127</v>
      </c>
      <c r="R337" s="30">
        <v>42.23</v>
      </c>
    </row>
    <row r="338" spans="14:18" ht="15.75" customHeight="1" x14ac:dyDescent="0.2">
      <c r="N338" s="27" t="s">
        <v>61</v>
      </c>
      <c r="O338" s="27" t="s">
        <v>260</v>
      </c>
      <c r="P338" s="30">
        <v>2013</v>
      </c>
      <c r="Q338" s="30">
        <v>54</v>
      </c>
      <c r="R338" s="30">
        <v>25.67</v>
      </c>
    </row>
    <row r="339" spans="14:18" ht="15.75" customHeight="1" x14ac:dyDescent="0.2">
      <c r="N339" s="27" t="s">
        <v>61</v>
      </c>
      <c r="O339" s="27" t="s">
        <v>260</v>
      </c>
      <c r="P339" s="30">
        <v>2014</v>
      </c>
      <c r="Q339" s="30">
        <v>55</v>
      </c>
      <c r="R339" s="30">
        <v>25.27</v>
      </c>
    </row>
    <row r="340" spans="14:18" ht="15.75" customHeight="1" x14ac:dyDescent="0.2">
      <c r="N340" s="27" t="s">
        <v>61</v>
      </c>
      <c r="O340" s="27" t="s">
        <v>260</v>
      </c>
      <c r="P340" s="30">
        <v>2015</v>
      </c>
      <c r="Q340" s="30">
        <v>57</v>
      </c>
      <c r="R340" s="30">
        <v>26.11</v>
      </c>
    </row>
    <row r="341" spans="14:18" ht="15.75" customHeight="1" x14ac:dyDescent="0.2">
      <c r="N341" s="27" t="s">
        <v>61</v>
      </c>
      <c r="O341" s="27" t="s">
        <v>260</v>
      </c>
      <c r="P341" s="30">
        <v>2016</v>
      </c>
      <c r="Q341" s="30">
        <v>54</v>
      </c>
      <c r="R341" s="30">
        <v>25.09</v>
      </c>
    </row>
    <row r="342" spans="14:18" ht="15.75" customHeight="1" x14ac:dyDescent="0.2">
      <c r="N342" s="27" t="s">
        <v>61</v>
      </c>
      <c r="O342" s="27" t="s">
        <v>260</v>
      </c>
      <c r="P342" s="30">
        <v>2017</v>
      </c>
      <c r="Q342" s="30">
        <v>50</v>
      </c>
      <c r="R342" s="30">
        <v>25.07</v>
      </c>
    </row>
    <row r="343" spans="14:18" ht="15.75" customHeight="1" x14ac:dyDescent="0.2">
      <c r="N343" s="27" t="s">
        <v>61</v>
      </c>
      <c r="O343" s="27" t="s">
        <v>260</v>
      </c>
      <c r="P343" s="30">
        <v>2018</v>
      </c>
      <c r="Q343" s="31">
        <v>52</v>
      </c>
      <c r="R343" s="30">
        <v>26.05</v>
      </c>
    </row>
    <row r="344" spans="14:18" ht="15.75" customHeight="1" x14ac:dyDescent="0.2">
      <c r="N344" s="27" t="s">
        <v>61</v>
      </c>
      <c r="O344" s="27" t="s">
        <v>260</v>
      </c>
      <c r="P344" s="30">
        <v>2019</v>
      </c>
      <c r="Q344" s="30">
        <v>57</v>
      </c>
      <c r="R344" s="30">
        <v>28.3</v>
      </c>
    </row>
    <row r="345" spans="14:18" ht="15.75" customHeight="1" x14ac:dyDescent="0.2">
      <c r="N345" s="27" t="s">
        <v>61</v>
      </c>
      <c r="O345" s="27" t="s">
        <v>244</v>
      </c>
      <c r="P345" s="30">
        <v>2013</v>
      </c>
      <c r="Q345" s="27" t="s">
        <v>999</v>
      </c>
      <c r="R345" s="30">
        <v>0</v>
      </c>
    </row>
    <row r="346" spans="14:18" ht="15.75" customHeight="1" x14ac:dyDescent="0.2">
      <c r="N346" s="27" t="s">
        <v>61</v>
      </c>
      <c r="O346" s="27" t="s">
        <v>244</v>
      </c>
      <c r="P346" s="30">
        <v>2014</v>
      </c>
      <c r="Q346" s="30">
        <v>29</v>
      </c>
      <c r="R346" s="30">
        <v>17.05</v>
      </c>
    </row>
    <row r="347" spans="14:18" ht="15.75" customHeight="1" x14ac:dyDescent="0.2">
      <c r="N347" s="27" t="s">
        <v>61</v>
      </c>
      <c r="O347" s="27" t="s">
        <v>244</v>
      </c>
      <c r="P347" s="30">
        <v>2015</v>
      </c>
      <c r="Q347" s="30">
        <v>30</v>
      </c>
      <c r="R347" s="30">
        <v>18.54</v>
      </c>
    </row>
    <row r="348" spans="14:18" ht="15.75" customHeight="1" x14ac:dyDescent="0.2">
      <c r="N348" s="27" t="s">
        <v>61</v>
      </c>
      <c r="O348" s="27" t="s">
        <v>244</v>
      </c>
      <c r="P348" s="30">
        <v>2016</v>
      </c>
      <c r="Q348" s="30">
        <v>36</v>
      </c>
      <c r="R348" s="30">
        <v>20.61</v>
      </c>
    </row>
    <row r="349" spans="14:18" ht="15.75" customHeight="1" x14ac:dyDescent="0.2">
      <c r="N349" s="27" t="s">
        <v>61</v>
      </c>
      <c r="O349" s="27" t="s">
        <v>244</v>
      </c>
      <c r="P349" s="30">
        <v>2017</v>
      </c>
      <c r="Q349" s="31">
        <v>41</v>
      </c>
      <c r="R349" s="30">
        <v>23.43</v>
      </c>
    </row>
    <row r="350" spans="14:18" ht="15.75" customHeight="1" x14ac:dyDescent="0.2">
      <c r="N350" s="27" t="s">
        <v>61</v>
      </c>
      <c r="O350" s="27" t="s">
        <v>244</v>
      </c>
      <c r="P350" s="30">
        <v>2018</v>
      </c>
      <c r="Q350" s="30">
        <v>47</v>
      </c>
      <c r="R350" s="30">
        <v>24.55</v>
      </c>
    </row>
    <row r="351" spans="14:18" ht="15.75" customHeight="1" x14ac:dyDescent="0.2">
      <c r="N351" s="27" t="s">
        <v>61</v>
      </c>
      <c r="O351" s="27" t="s">
        <v>244</v>
      </c>
      <c r="P351" s="30">
        <v>2019</v>
      </c>
      <c r="Q351" s="30">
        <v>53</v>
      </c>
      <c r="R351" s="30">
        <v>27.5</v>
      </c>
    </row>
    <row r="352" spans="14:18" ht="15.75" customHeight="1" x14ac:dyDescent="0.2">
      <c r="N352" s="27" t="s">
        <v>61</v>
      </c>
      <c r="O352" s="27" t="s">
        <v>493</v>
      </c>
      <c r="P352" s="30">
        <v>2013</v>
      </c>
      <c r="Q352" s="30">
        <v>109</v>
      </c>
      <c r="R352" s="30">
        <v>32.799999999999997</v>
      </c>
    </row>
    <row r="353" spans="14:18" ht="15.75" customHeight="1" x14ac:dyDescent="0.2">
      <c r="N353" s="27" t="s">
        <v>61</v>
      </c>
      <c r="O353" s="27" t="s">
        <v>493</v>
      </c>
      <c r="P353" s="30">
        <v>2014</v>
      </c>
      <c r="Q353" s="30">
        <v>94</v>
      </c>
      <c r="R353" s="30">
        <v>31.04</v>
      </c>
    </row>
    <row r="354" spans="14:18" ht="15.75" customHeight="1" x14ac:dyDescent="0.2">
      <c r="N354" s="27" t="s">
        <v>61</v>
      </c>
      <c r="O354" s="27" t="s">
        <v>493</v>
      </c>
      <c r="P354" s="30">
        <v>2015</v>
      </c>
      <c r="Q354" s="30">
        <v>94</v>
      </c>
      <c r="R354" s="30">
        <v>31.29</v>
      </c>
    </row>
    <row r="355" spans="14:18" ht="15.75" customHeight="1" x14ac:dyDescent="0.2">
      <c r="N355" s="27" t="s">
        <v>61</v>
      </c>
      <c r="O355" s="27" t="s">
        <v>493</v>
      </c>
      <c r="P355" s="30">
        <v>2016</v>
      </c>
      <c r="Q355" s="31">
        <v>97</v>
      </c>
      <c r="R355" s="30">
        <v>31.78</v>
      </c>
    </row>
    <row r="356" spans="14:18" ht="15.75" customHeight="1" x14ac:dyDescent="0.2">
      <c r="N356" s="27" t="s">
        <v>61</v>
      </c>
      <c r="O356" s="27" t="s">
        <v>493</v>
      </c>
      <c r="P356" s="30">
        <v>2017</v>
      </c>
      <c r="Q356" s="30">
        <v>107</v>
      </c>
      <c r="R356" s="30">
        <v>33.880000000000003</v>
      </c>
    </row>
    <row r="357" spans="14:18" ht="15.75" customHeight="1" x14ac:dyDescent="0.2">
      <c r="N357" s="27" t="s">
        <v>61</v>
      </c>
      <c r="O357" s="27" t="s">
        <v>493</v>
      </c>
      <c r="P357" s="30">
        <v>2018</v>
      </c>
      <c r="Q357" s="30">
        <v>110</v>
      </c>
      <c r="R357" s="30">
        <v>32.450000000000003</v>
      </c>
    </row>
    <row r="358" spans="14:18" ht="15.75" customHeight="1" x14ac:dyDescent="0.2">
      <c r="N358" s="27" t="s">
        <v>61</v>
      </c>
      <c r="O358" s="27" t="s">
        <v>493</v>
      </c>
      <c r="P358" s="30">
        <v>2019</v>
      </c>
      <c r="Q358" s="30">
        <v>113</v>
      </c>
      <c r="R358" s="30">
        <v>35.380000000000003</v>
      </c>
    </row>
    <row r="359" spans="14:18" ht="15.75" customHeight="1" x14ac:dyDescent="0.2">
      <c r="N359" s="27" t="s">
        <v>61</v>
      </c>
      <c r="O359" s="27" t="s">
        <v>458</v>
      </c>
      <c r="P359" s="30">
        <v>2013</v>
      </c>
      <c r="Q359" s="30">
        <v>108</v>
      </c>
      <c r="R359" s="30">
        <v>32.75</v>
      </c>
    </row>
    <row r="360" spans="14:18" ht="15.75" customHeight="1" x14ac:dyDescent="0.2">
      <c r="N360" s="27" t="s">
        <v>61</v>
      </c>
      <c r="O360" s="27" t="s">
        <v>458</v>
      </c>
      <c r="P360" s="30">
        <v>2014</v>
      </c>
      <c r="Q360" s="30">
        <v>111</v>
      </c>
      <c r="R360" s="30">
        <v>34.03</v>
      </c>
    </row>
    <row r="361" spans="14:18" ht="15.75" customHeight="1" x14ac:dyDescent="0.2">
      <c r="N361" s="27" t="s">
        <v>61</v>
      </c>
      <c r="O361" s="27" t="s">
        <v>458</v>
      </c>
      <c r="P361" s="30">
        <v>2015</v>
      </c>
      <c r="Q361" s="31">
        <v>99</v>
      </c>
      <c r="R361" s="30">
        <v>31.93</v>
      </c>
    </row>
    <row r="362" spans="14:18" ht="15.75" customHeight="1" x14ac:dyDescent="0.2">
      <c r="N362" s="27" t="s">
        <v>61</v>
      </c>
      <c r="O362" s="27" t="s">
        <v>458</v>
      </c>
      <c r="P362" s="30">
        <v>2016</v>
      </c>
      <c r="Q362" s="30">
        <v>104</v>
      </c>
      <c r="R362" s="30">
        <v>32.619999999999997</v>
      </c>
    </row>
    <row r="363" spans="14:18" ht="15.75" customHeight="1" x14ac:dyDescent="0.2">
      <c r="N363" s="27" t="s">
        <v>61</v>
      </c>
      <c r="O363" s="27" t="s">
        <v>458</v>
      </c>
      <c r="P363" s="30">
        <v>2017</v>
      </c>
      <c r="Q363" s="30">
        <v>103</v>
      </c>
      <c r="R363" s="30">
        <v>33.58</v>
      </c>
    </row>
    <row r="364" spans="14:18" ht="15.75" customHeight="1" x14ac:dyDescent="0.2">
      <c r="N364" s="27" t="s">
        <v>61</v>
      </c>
      <c r="O364" s="27" t="s">
        <v>458</v>
      </c>
      <c r="P364" s="30">
        <v>2018</v>
      </c>
      <c r="Q364" s="30">
        <v>102</v>
      </c>
      <c r="R364" s="30">
        <v>31.2</v>
      </c>
    </row>
    <row r="365" spans="14:18" ht="15.75" customHeight="1" x14ac:dyDescent="0.2">
      <c r="N365" s="27" t="s">
        <v>61</v>
      </c>
      <c r="O365" s="27" t="s">
        <v>458</v>
      </c>
      <c r="P365" s="30">
        <v>2019</v>
      </c>
      <c r="Q365" s="30">
        <v>105</v>
      </c>
      <c r="R365" s="30">
        <v>32.79</v>
      </c>
    </row>
    <row r="366" spans="14:18" ht="15.75" customHeight="1" x14ac:dyDescent="0.2">
      <c r="N366" s="27" t="s">
        <v>61</v>
      </c>
      <c r="O366" s="27" t="s">
        <v>110</v>
      </c>
      <c r="P366" s="30">
        <v>2013</v>
      </c>
      <c r="Q366" s="30">
        <v>20</v>
      </c>
      <c r="R366" s="30">
        <v>12.69</v>
      </c>
    </row>
    <row r="367" spans="14:18" ht="15.75" customHeight="1" x14ac:dyDescent="0.2">
      <c r="N367" s="27" t="s">
        <v>61</v>
      </c>
      <c r="O367" s="27" t="s">
        <v>110</v>
      </c>
      <c r="P367" s="30">
        <v>2014</v>
      </c>
      <c r="Q367" s="31">
        <v>18</v>
      </c>
      <c r="R367" s="30">
        <v>10.99</v>
      </c>
    </row>
    <row r="368" spans="14:18" ht="15.75" customHeight="1" x14ac:dyDescent="0.2">
      <c r="N368" s="27" t="s">
        <v>61</v>
      </c>
      <c r="O368" s="27" t="s">
        <v>110</v>
      </c>
      <c r="P368" s="30">
        <v>2015</v>
      </c>
      <c r="Q368" s="30">
        <v>8</v>
      </c>
      <c r="R368" s="30">
        <v>10.99</v>
      </c>
    </row>
    <row r="369" spans="14:18" ht="15.75" customHeight="1" x14ac:dyDescent="0.2">
      <c r="N369" s="27" t="s">
        <v>61</v>
      </c>
      <c r="O369" s="27" t="s">
        <v>110</v>
      </c>
      <c r="P369" s="30">
        <v>2016</v>
      </c>
      <c r="Q369" s="30">
        <v>18</v>
      </c>
      <c r="R369" s="30">
        <v>15.26</v>
      </c>
    </row>
    <row r="370" spans="14:18" ht="15.75" customHeight="1" x14ac:dyDescent="0.2">
      <c r="N370" s="27" t="s">
        <v>61</v>
      </c>
      <c r="O370" s="27" t="s">
        <v>110</v>
      </c>
      <c r="P370" s="30">
        <v>2017</v>
      </c>
      <c r="Q370" s="30">
        <v>22</v>
      </c>
      <c r="R370" s="30">
        <v>16.53</v>
      </c>
    </row>
    <row r="371" spans="14:18" ht="15.75" customHeight="1" x14ac:dyDescent="0.2">
      <c r="N371" s="27" t="s">
        <v>61</v>
      </c>
      <c r="O371" s="27" t="s">
        <v>110</v>
      </c>
      <c r="P371" s="30">
        <v>2018</v>
      </c>
      <c r="Q371" s="30">
        <v>18</v>
      </c>
      <c r="R371" s="30">
        <v>15.28</v>
      </c>
    </row>
    <row r="372" spans="14:18" ht="15.75" customHeight="1" x14ac:dyDescent="0.2">
      <c r="N372" s="27" t="s">
        <v>61</v>
      </c>
      <c r="O372" s="27" t="s">
        <v>110</v>
      </c>
      <c r="P372" s="30">
        <v>2019</v>
      </c>
      <c r="Q372" s="30">
        <v>18</v>
      </c>
      <c r="R372" s="30">
        <v>15.69</v>
      </c>
    </row>
    <row r="373" spans="14:18" ht="15.75" customHeight="1" x14ac:dyDescent="0.2">
      <c r="N373" s="27" t="s">
        <v>61</v>
      </c>
      <c r="O373" s="27" t="s">
        <v>211</v>
      </c>
      <c r="P373" s="30">
        <v>2013</v>
      </c>
      <c r="Q373" s="31">
        <v>60</v>
      </c>
      <c r="R373" s="30">
        <v>26.24</v>
      </c>
    </row>
    <row r="374" spans="14:18" ht="15.75" customHeight="1" x14ac:dyDescent="0.2">
      <c r="N374" s="27" t="s">
        <v>61</v>
      </c>
      <c r="O374" s="27" t="s">
        <v>211</v>
      </c>
      <c r="P374" s="30">
        <v>2014</v>
      </c>
      <c r="Q374" s="30">
        <v>58</v>
      </c>
      <c r="R374" s="30">
        <v>25.8</v>
      </c>
    </row>
    <row r="375" spans="14:18" ht="15.75" customHeight="1" x14ac:dyDescent="0.2">
      <c r="N375" s="27" t="s">
        <v>61</v>
      </c>
      <c r="O375" s="27" t="s">
        <v>211</v>
      </c>
      <c r="P375" s="30">
        <v>2015</v>
      </c>
      <c r="Q375" s="30">
        <v>43</v>
      </c>
      <c r="R375" s="30">
        <v>23</v>
      </c>
    </row>
    <row r="376" spans="14:18" ht="15.75" customHeight="1" x14ac:dyDescent="0.2">
      <c r="N376" s="27" t="s">
        <v>61</v>
      </c>
      <c r="O376" s="27" t="s">
        <v>211</v>
      </c>
      <c r="P376" s="30">
        <v>2016</v>
      </c>
      <c r="Q376" s="30">
        <v>31</v>
      </c>
      <c r="R376" s="30">
        <v>19.23</v>
      </c>
    </row>
    <row r="377" spans="14:18" ht="15.75" customHeight="1" x14ac:dyDescent="0.2">
      <c r="N377" s="27" t="s">
        <v>61</v>
      </c>
      <c r="O377" s="27" t="s">
        <v>211</v>
      </c>
      <c r="P377" s="30">
        <v>2017</v>
      </c>
      <c r="Q377" s="30">
        <v>33</v>
      </c>
      <c r="R377" s="30">
        <v>20.53</v>
      </c>
    </row>
    <row r="378" spans="14:18" ht="15.75" customHeight="1" x14ac:dyDescent="0.2">
      <c r="N378" s="27" t="s">
        <v>61</v>
      </c>
      <c r="O378" s="27" t="s">
        <v>211</v>
      </c>
      <c r="P378" s="30">
        <v>2018</v>
      </c>
      <c r="Q378" s="30">
        <v>38</v>
      </c>
      <c r="R378" s="30">
        <v>22.69</v>
      </c>
    </row>
    <row r="379" spans="14:18" ht="15.75" customHeight="1" x14ac:dyDescent="0.2">
      <c r="N379" s="27" t="s">
        <v>61</v>
      </c>
      <c r="O379" s="27" t="s">
        <v>211</v>
      </c>
      <c r="P379" s="30">
        <v>2019</v>
      </c>
      <c r="Q379" s="31">
        <v>46</v>
      </c>
      <c r="R379" s="30">
        <v>25.65</v>
      </c>
    </row>
    <row r="380" spans="14:18" ht="15.75" customHeight="1" x14ac:dyDescent="0.2">
      <c r="N380" s="27" t="s">
        <v>61</v>
      </c>
      <c r="O380" s="27" t="s">
        <v>570</v>
      </c>
      <c r="P380" s="30">
        <v>2013</v>
      </c>
      <c r="Q380" s="30">
        <v>129</v>
      </c>
      <c r="R380" s="30">
        <v>37.479999999999997</v>
      </c>
    </row>
    <row r="381" spans="14:18" ht="15.75" customHeight="1" x14ac:dyDescent="0.2">
      <c r="N381" s="27" t="s">
        <v>61</v>
      </c>
      <c r="O381" s="27" t="s">
        <v>570</v>
      </c>
      <c r="P381" s="30">
        <v>2014</v>
      </c>
      <c r="Q381" s="30">
        <v>126</v>
      </c>
      <c r="R381" s="30">
        <v>36.68</v>
      </c>
    </row>
    <row r="382" spans="14:18" ht="15.75" customHeight="1" x14ac:dyDescent="0.2">
      <c r="N382" s="27" t="s">
        <v>61</v>
      </c>
      <c r="O382" s="27" t="s">
        <v>570</v>
      </c>
      <c r="P382" s="30">
        <v>2015</v>
      </c>
      <c r="Q382" s="30">
        <v>128</v>
      </c>
      <c r="R382" s="30">
        <v>39.08</v>
      </c>
    </row>
    <row r="383" spans="14:18" ht="15.75" customHeight="1" x14ac:dyDescent="0.2">
      <c r="N383" s="27" t="s">
        <v>61</v>
      </c>
      <c r="O383" s="27" t="s">
        <v>570</v>
      </c>
      <c r="P383" s="30">
        <v>2016</v>
      </c>
      <c r="Q383" s="30">
        <v>134</v>
      </c>
      <c r="R383" s="30">
        <v>44.11</v>
      </c>
    </row>
    <row r="384" spans="14:18" ht="15.75" customHeight="1" x14ac:dyDescent="0.2">
      <c r="N384" s="27" t="s">
        <v>61</v>
      </c>
      <c r="O384" s="27" t="s">
        <v>570</v>
      </c>
      <c r="P384" s="30">
        <v>2017</v>
      </c>
      <c r="Q384" s="30">
        <v>129</v>
      </c>
      <c r="R384" s="30">
        <v>41.47</v>
      </c>
    </row>
    <row r="385" spans="14:18" ht="15.75" customHeight="1" x14ac:dyDescent="0.2">
      <c r="N385" s="27" t="s">
        <v>61</v>
      </c>
      <c r="O385" s="27" t="s">
        <v>570</v>
      </c>
      <c r="P385" s="30">
        <v>2018</v>
      </c>
      <c r="Q385" s="31">
        <v>130</v>
      </c>
      <c r="R385" s="30">
        <v>41.03</v>
      </c>
    </row>
    <row r="386" spans="14:18" ht="15.75" customHeight="1" x14ac:dyDescent="0.2">
      <c r="N386" s="27" t="s">
        <v>61</v>
      </c>
      <c r="O386" s="27" t="s">
        <v>570</v>
      </c>
      <c r="P386" s="30">
        <v>2019</v>
      </c>
      <c r="Q386" s="30">
        <v>129</v>
      </c>
      <c r="R386" s="30">
        <v>42.82</v>
      </c>
    </row>
    <row r="387" spans="14:18" ht="15.75" customHeight="1" x14ac:dyDescent="0.2">
      <c r="N387" s="27" t="s">
        <v>61</v>
      </c>
      <c r="O387" s="27" t="s">
        <v>69</v>
      </c>
      <c r="P387" s="30">
        <v>2013</v>
      </c>
      <c r="Q387" s="30">
        <v>18</v>
      </c>
      <c r="R387" s="30">
        <v>12.08</v>
      </c>
    </row>
    <row r="388" spans="14:18" ht="15.75" customHeight="1" x14ac:dyDescent="0.2">
      <c r="N388" s="27" t="s">
        <v>61</v>
      </c>
      <c r="O388" s="27" t="s">
        <v>69</v>
      </c>
      <c r="P388" s="30">
        <v>2014</v>
      </c>
      <c r="Q388" s="30">
        <v>21</v>
      </c>
      <c r="R388" s="30">
        <v>12.23</v>
      </c>
    </row>
    <row r="389" spans="14:18" ht="15.75" customHeight="1" x14ac:dyDescent="0.2">
      <c r="N389" s="27" t="s">
        <v>61</v>
      </c>
      <c r="O389" s="27" t="s">
        <v>69</v>
      </c>
      <c r="P389" s="30">
        <v>2015</v>
      </c>
      <c r="Q389" s="30">
        <v>16</v>
      </c>
      <c r="R389" s="30">
        <v>12.26</v>
      </c>
    </row>
    <row r="390" spans="14:18" ht="15.75" customHeight="1" x14ac:dyDescent="0.2">
      <c r="N390" s="27" t="s">
        <v>61</v>
      </c>
      <c r="O390" s="27" t="s">
        <v>69</v>
      </c>
      <c r="P390" s="30">
        <v>2016</v>
      </c>
      <c r="Q390" s="30">
        <v>6</v>
      </c>
      <c r="R390" s="30">
        <v>11.1</v>
      </c>
    </row>
    <row r="391" spans="14:18" ht="15.75" customHeight="1" x14ac:dyDescent="0.2">
      <c r="N391" s="27" t="s">
        <v>61</v>
      </c>
      <c r="O391" s="27" t="s">
        <v>69</v>
      </c>
      <c r="P391" s="30">
        <v>2017</v>
      </c>
      <c r="Q391" s="31">
        <v>6</v>
      </c>
      <c r="R391" s="30">
        <v>11.93</v>
      </c>
    </row>
    <row r="392" spans="14:18" ht="15.75" customHeight="1" x14ac:dyDescent="0.2">
      <c r="N392" s="27" t="s">
        <v>61</v>
      </c>
      <c r="O392" s="27" t="s">
        <v>69</v>
      </c>
      <c r="P392" s="30">
        <v>2018</v>
      </c>
      <c r="Q392" s="30">
        <v>10</v>
      </c>
      <c r="R392" s="30">
        <v>14.01</v>
      </c>
    </row>
    <row r="393" spans="14:18" ht="15.75" customHeight="1" x14ac:dyDescent="0.2">
      <c r="N393" s="27" t="s">
        <v>61</v>
      </c>
      <c r="O393" s="27" t="s">
        <v>69</v>
      </c>
      <c r="P393" s="30">
        <v>2019</v>
      </c>
      <c r="Q393" s="30">
        <v>10</v>
      </c>
      <c r="R393" s="30">
        <v>12.24</v>
      </c>
    </row>
    <row r="394" spans="14:18" ht="15.75" customHeight="1" x14ac:dyDescent="0.2">
      <c r="N394" s="27" t="s">
        <v>61</v>
      </c>
      <c r="O394" s="27" t="s">
        <v>774</v>
      </c>
      <c r="P394" s="30">
        <v>2013</v>
      </c>
      <c r="Q394" s="30">
        <v>171</v>
      </c>
      <c r="R394" s="30">
        <v>71.64</v>
      </c>
    </row>
    <row r="395" spans="14:18" ht="15.75" customHeight="1" x14ac:dyDescent="0.2">
      <c r="N395" s="27" t="s">
        <v>61</v>
      </c>
      <c r="O395" s="27" t="s">
        <v>774</v>
      </c>
      <c r="P395" s="30">
        <v>2014</v>
      </c>
      <c r="Q395" s="30">
        <v>170</v>
      </c>
      <c r="R395" s="30">
        <v>70.92</v>
      </c>
    </row>
    <row r="396" spans="14:18" ht="15.75" customHeight="1" x14ac:dyDescent="0.2">
      <c r="N396" s="27" t="s">
        <v>61</v>
      </c>
      <c r="O396" s="27" t="s">
        <v>774</v>
      </c>
      <c r="P396" s="30">
        <v>2015</v>
      </c>
      <c r="Q396" s="30">
        <v>169</v>
      </c>
      <c r="R396" s="30">
        <v>70.209999999999994</v>
      </c>
    </row>
    <row r="397" spans="14:18" ht="15.75" customHeight="1" x14ac:dyDescent="0.2">
      <c r="N397" s="27" t="s">
        <v>61</v>
      </c>
      <c r="O397" s="27" t="s">
        <v>774</v>
      </c>
      <c r="P397" s="30">
        <v>2016</v>
      </c>
      <c r="Q397" s="31">
        <v>171</v>
      </c>
      <c r="R397" s="30">
        <v>70.23</v>
      </c>
    </row>
    <row r="398" spans="14:18" ht="15.75" customHeight="1" x14ac:dyDescent="0.2">
      <c r="N398" s="27" t="s">
        <v>61</v>
      </c>
      <c r="O398" s="27" t="s">
        <v>774</v>
      </c>
      <c r="P398" s="30">
        <v>2017</v>
      </c>
      <c r="Q398" s="30">
        <v>173</v>
      </c>
      <c r="R398" s="30">
        <v>71.75</v>
      </c>
    </row>
    <row r="399" spans="14:18" ht="15.75" customHeight="1" x14ac:dyDescent="0.2">
      <c r="N399" s="27" t="s">
        <v>61</v>
      </c>
      <c r="O399" s="27" t="s">
        <v>774</v>
      </c>
      <c r="P399" s="30">
        <v>2018</v>
      </c>
      <c r="Q399" s="30">
        <v>172</v>
      </c>
      <c r="R399" s="30">
        <v>68.900000000000006</v>
      </c>
    </row>
    <row r="400" spans="14:18" ht="15.75" customHeight="1" x14ac:dyDescent="0.2">
      <c r="N400" s="27" t="s">
        <v>61</v>
      </c>
      <c r="O400" s="27" t="s">
        <v>774</v>
      </c>
      <c r="P400" s="30">
        <v>2019</v>
      </c>
      <c r="Q400" s="30">
        <v>169</v>
      </c>
      <c r="R400" s="30">
        <v>63.81</v>
      </c>
    </row>
    <row r="401" spans="14:18" ht="15.75" customHeight="1" x14ac:dyDescent="0.2">
      <c r="N401" s="27" t="s">
        <v>61</v>
      </c>
      <c r="O401" s="27" t="s">
        <v>309</v>
      </c>
      <c r="P401" s="30">
        <v>2013</v>
      </c>
      <c r="Q401" s="30">
        <v>38</v>
      </c>
      <c r="R401" s="30">
        <v>22.86</v>
      </c>
    </row>
    <row r="402" spans="14:18" ht="15.75" customHeight="1" x14ac:dyDescent="0.2">
      <c r="N402" s="27" t="s">
        <v>61</v>
      </c>
      <c r="O402" s="27" t="s">
        <v>309</v>
      </c>
      <c r="P402" s="30">
        <v>2014</v>
      </c>
      <c r="Q402" s="30">
        <v>38</v>
      </c>
      <c r="R402" s="30">
        <v>21.57</v>
      </c>
    </row>
    <row r="403" spans="14:18" ht="15.75" customHeight="1" x14ac:dyDescent="0.2">
      <c r="N403" s="27" t="s">
        <v>61</v>
      </c>
      <c r="O403" s="27" t="s">
        <v>309</v>
      </c>
      <c r="P403" s="30">
        <v>2015</v>
      </c>
      <c r="Q403" s="31">
        <v>45</v>
      </c>
      <c r="R403" s="30">
        <v>23.66</v>
      </c>
    </row>
    <row r="404" spans="14:18" ht="15.75" customHeight="1" x14ac:dyDescent="0.2">
      <c r="N404" s="27" t="s">
        <v>61</v>
      </c>
      <c r="O404" s="27" t="s">
        <v>309</v>
      </c>
      <c r="P404" s="30">
        <v>2016</v>
      </c>
      <c r="Q404" s="30">
        <v>58</v>
      </c>
      <c r="R404" s="30">
        <v>27.2</v>
      </c>
    </row>
    <row r="405" spans="14:18" ht="15.75" customHeight="1" x14ac:dyDescent="0.2">
      <c r="N405" s="27" t="s">
        <v>61</v>
      </c>
      <c r="O405" s="27" t="s">
        <v>309</v>
      </c>
      <c r="P405" s="30">
        <v>2017</v>
      </c>
      <c r="Q405" s="30">
        <v>62</v>
      </c>
      <c r="R405" s="30">
        <v>27.24</v>
      </c>
    </row>
    <row r="406" spans="14:18" ht="15.75" customHeight="1" x14ac:dyDescent="0.2">
      <c r="N406" s="27" t="s">
        <v>61</v>
      </c>
      <c r="O406" s="27" t="s">
        <v>309</v>
      </c>
      <c r="P406" s="30">
        <v>2018</v>
      </c>
      <c r="Q406" s="30">
        <v>66</v>
      </c>
      <c r="R406" s="30">
        <v>27.78</v>
      </c>
    </row>
    <row r="407" spans="14:18" ht="15.75" customHeight="1" x14ac:dyDescent="0.2">
      <c r="N407" s="27" t="s">
        <v>61</v>
      </c>
      <c r="O407" s="27" t="s">
        <v>309</v>
      </c>
      <c r="P407" s="30">
        <v>2019</v>
      </c>
      <c r="Q407" s="30">
        <v>81</v>
      </c>
      <c r="R407" s="30">
        <v>29.81</v>
      </c>
    </row>
    <row r="408" spans="14:18" ht="15.75" customHeight="1" x14ac:dyDescent="0.2">
      <c r="N408" s="27" t="s">
        <v>61</v>
      </c>
      <c r="O408" s="27" t="s">
        <v>416</v>
      </c>
      <c r="P408" s="30">
        <v>2013</v>
      </c>
      <c r="Q408" s="30">
        <v>119</v>
      </c>
      <c r="R408" s="30">
        <v>34.69</v>
      </c>
    </row>
    <row r="409" spans="14:18" ht="15.75" customHeight="1" x14ac:dyDescent="0.2">
      <c r="N409" s="27" t="s">
        <v>61</v>
      </c>
      <c r="O409" s="27" t="s">
        <v>416</v>
      </c>
      <c r="P409" s="30">
        <v>2014</v>
      </c>
      <c r="Q409" s="31">
        <v>95</v>
      </c>
      <c r="R409" s="30">
        <v>31.16</v>
      </c>
    </row>
    <row r="410" spans="14:18" ht="15.75" customHeight="1" x14ac:dyDescent="0.2">
      <c r="N410" s="27" t="s">
        <v>61</v>
      </c>
      <c r="O410" s="27" t="s">
        <v>416</v>
      </c>
      <c r="P410" s="30">
        <v>2015</v>
      </c>
      <c r="Q410" s="30">
        <v>108</v>
      </c>
      <c r="R410" s="30">
        <v>33.65</v>
      </c>
    </row>
    <row r="411" spans="14:18" ht="15.75" customHeight="1" x14ac:dyDescent="0.2">
      <c r="N411" s="27" t="s">
        <v>61</v>
      </c>
      <c r="O411" s="27" t="s">
        <v>416</v>
      </c>
      <c r="P411" s="30">
        <v>2016</v>
      </c>
      <c r="Q411" s="30">
        <v>109</v>
      </c>
      <c r="R411" s="30">
        <v>33.21</v>
      </c>
    </row>
    <row r="412" spans="14:18" ht="15.75" customHeight="1" x14ac:dyDescent="0.2">
      <c r="N412" s="27" t="s">
        <v>61</v>
      </c>
      <c r="O412" s="27" t="s">
        <v>416</v>
      </c>
      <c r="P412" s="30">
        <v>2017</v>
      </c>
      <c r="Q412" s="30">
        <v>105</v>
      </c>
      <c r="R412" s="30">
        <v>33.64</v>
      </c>
    </row>
    <row r="413" spans="14:18" ht="15.75" customHeight="1" x14ac:dyDescent="0.2">
      <c r="N413" s="27" t="s">
        <v>61</v>
      </c>
      <c r="O413" s="27" t="s">
        <v>416</v>
      </c>
      <c r="P413" s="30">
        <v>2018</v>
      </c>
      <c r="Q413" s="30">
        <v>92</v>
      </c>
      <c r="R413" s="30">
        <v>30.56</v>
      </c>
    </row>
    <row r="414" spans="14:18" ht="15.75" customHeight="1" x14ac:dyDescent="0.2">
      <c r="N414" s="27" t="s">
        <v>61</v>
      </c>
      <c r="O414" s="27" t="s">
        <v>416</v>
      </c>
      <c r="P414" s="30">
        <v>2019</v>
      </c>
      <c r="Q414" s="30">
        <v>97</v>
      </c>
      <c r="R414" s="30">
        <v>31.88</v>
      </c>
    </row>
    <row r="415" spans="14:18" ht="15.75" customHeight="1" x14ac:dyDescent="0.2">
      <c r="N415" s="27" t="s">
        <v>61</v>
      </c>
      <c r="O415" s="27" t="s">
        <v>236</v>
      </c>
      <c r="P415" s="30">
        <v>2013</v>
      </c>
      <c r="Q415" s="31">
        <v>32</v>
      </c>
      <c r="R415" s="30">
        <v>18.22</v>
      </c>
    </row>
    <row r="416" spans="14:18" ht="15.75" customHeight="1" x14ac:dyDescent="0.2">
      <c r="N416" s="27" t="s">
        <v>61</v>
      </c>
      <c r="O416" s="27" t="s">
        <v>236</v>
      </c>
      <c r="P416" s="30">
        <v>2014</v>
      </c>
      <c r="Q416" s="30">
        <v>46</v>
      </c>
      <c r="R416" s="30">
        <v>23.49</v>
      </c>
    </row>
    <row r="417" spans="14:18" ht="15.75" customHeight="1" x14ac:dyDescent="0.2">
      <c r="N417" s="27" t="s">
        <v>61</v>
      </c>
      <c r="O417" s="27" t="s">
        <v>236</v>
      </c>
      <c r="P417" s="30">
        <v>2015</v>
      </c>
      <c r="Q417" s="30">
        <v>49</v>
      </c>
      <c r="R417" s="30">
        <v>24.41</v>
      </c>
    </row>
    <row r="418" spans="14:18" ht="15.75" customHeight="1" x14ac:dyDescent="0.2">
      <c r="N418" s="27" t="s">
        <v>61</v>
      </c>
      <c r="O418" s="27" t="s">
        <v>236</v>
      </c>
      <c r="P418" s="30">
        <v>2016</v>
      </c>
      <c r="Q418" s="30">
        <v>41</v>
      </c>
      <c r="R418" s="30">
        <v>22.49</v>
      </c>
    </row>
    <row r="419" spans="14:18" ht="15.75" customHeight="1" x14ac:dyDescent="0.2">
      <c r="N419" s="27" t="s">
        <v>61</v>
      </c>
      <c r="O419" s="27" t="s">
        <v>236</v>
      </c>
      <c r="P419" s="30">
        <v>2017</v>
      </c>
      <c r="Q419" s="30">
        <v>43</v>
      </c>
      <c r="R419" s="30">
        <v>23.88</v>
      </c>
    </row>
    <row r="420" spans="14:18" ht="15.75" customHeight="1" x14ac:dyDescent="0.2">
      <c r="N420" s="27" t="s">
        <v>61</v>
      </c>
      <c r="O420" s="27" t="s">
        <v>236</v>
      </c>
      <c r="P420" s="30">
        <v>2018</v>
      </c>
      <c r="Q420" s="30">
        <v>45</v>
      </c>
      <c r="R420" s="30">
        <v>23.73</v>
      </c>
    </row>
    <row r="421" spans="14:18" ht="15.75" customHeight="1" x14ac:dyDescent="0.2">
      <c r="N421" s="27" t="s">
        <v>61</v>
      </c>
      <c r="O421" s="27" t="s">
        <v>236</v>
      </c>
      <c r="P421" s="30">
        <v>2019</v>
      </c>
      <c r="Q421" s="31">
        <v>48</v>
      </c>
      <c r="R421" s="30">
        <v>25.69</v>
      </c>
    </row>
    <row r="422" spans="14:18" ht="15.75" customHeight="1" x14ac:dyDescent="0.2">
      <c r="N422" s="27" t="s">
        <v>61</v>
      </c>
      <c r="O422" s="27" t="s">
        <v>519</v>
      </c>
      <c r="P422" s="30">
        <v>2013</v>
      </c>
      <c r="Q422" s="30">
        <v>95</v>
      </c>
      <c r="R422" s="30">
        <v>29.39</v>
      </c>
    </row>
    <row r="423" spans="14:18" ht="15.75" customHeight="1" x14ac:dyDescent="0.2">
      <c r="N423" s="27" t="s">
        <v>61</v>
      </c>
      <c r="O423" s="27" t="s">
        <v>519</v>
      </c>
      <c r="P423" s="30">
        <v>2014</v>
      </c>
      <c r="Q423" s="30">
        <v>125</v>
      </c>
      <c r="R423" s="30">
        <v>36.61</v>
      </c>
    </row>
    <row r="424" spans="14:18" ht="15.75" customHeight="1" x14ac:dyDescent="0.2">
      <c r="N424" s="27" t="s">
        <v>61</v>
      </c>
      <c r="O424" s="27" t="s">
        <v>519</v>
      </c>
      <c r="P424" s="30">
        <v>2015</v>
      </c>
      <c r="Q424" s="30">
        <v>124</v>
      </c>
      <c r="R424" s="30">
        <v>37.92</v>
      </c>
    </row>
    <row r="425" spans="14:18" ht="15.75" customHeight="1" x14ac:dyDescent="0.2">
      <c r="N425" s="27" t="s">
        <v>61</v>
      </c>
      <c r="O425" s="27" t="s">
        <v>519</v>
      </c>
      <c r="P425" s="30">
        <v>2016</v>
      </c>
      <c r="Q425" s="30">
        <v>121</v>
      </c>
      <c r="R425" s="30">
        <v>38.03</v>
      </c>
    </row>
    <row r="426" spans="14:18" ht="15.75" customHeight="1" x14ac:dyDescent="0.2">
      <c r="N426" s="27" t="s">
        <v>61</v>
      </c>
      <c r="O426" s="27" t="s">
        <v>519</v>
      </c>
      <c r="P426" s="30">
        <v>2017</v>
      </c>
      <c r="Q426" s="30">
        <v>118</v>
      </c>
      <c r="R426" s="30">
        <v>39.33</v>
      </c>
    </row>
    <row r="427" spans="14:18" ht="15.75" customHeight="1" x14ac:dyDescent="0.2">
      <c r="N427" s="27" t="s">
        <v>61</v>
      </c>
      <c r="O427" s="27" t="s">
        <v>519</v>
      </c>
      <c r="P427" s="30">
        <v>2018</v>
      </c>
      <c r="Q427" s="31">
        <v>116</v>
      </c>
      <c r="R427" s="30">
        <v>36.17</v>
      </c>
    </row>
    <row r="428" spans="14:18" ht="15.75" customHeight="1" x14ac:dyDescent="0.2">
      <c r="N428" s="27" t="s">
        <v>61</v>
      </c>
      <c r="O428" s="27" t="s">
        <v>519</v>
      </c>
      <c r="P428" s="30">
        <v>2019</v>
      </c>
      <c r="Q428" s="30">
        <v>116</v>
      </c>
      <c r="R428" s="30">
        <v>35.94</v>
      </c>
    </row>
    <row r="429" spans="14:18" ht="15.75" customHeight="1" x14ac:dyDescent="0.2">
      <c r="N429" s="27" t="s">
        <v>61</v>
      </c>
      <c r="O429" s="27" t="s">
        <v>269</v>
      </c>
      <c r="P429" s="30">
        <v>2013</v>
      </c>
      <c r="Q429" s="30">
        <v>69</v>
      </c>
      <c r="R429" s="30">
        <v>27.08</v>
      </c>
    </row>
    <row r="430" spans="14:18" ht="15.75" customHeight="1" x14ac:dyDescent="0.2">
      <c r="N430" s="27" t="s">
        <v>61</v>
      </c>
      <c r="O430" s="27" t="s">
        <v>269</v>
      </c>
      <c r="P430" s="30">
        <v>2014</v>
      </c>
      <c r="Q430" s="30">
        <v>67</v>
      </c>
      <c r="R430" s="30">
        <v>27.08</v>
      </c>
    </row>
    <row r="431" spans="14:18" ht="15.75" customHeight="1" x14ac:dyDescent="0.2">
      <c r="N431" s="27" t="s">
        <v>61</v>
      </c>
      <c r="O431" s="27" t="s">
        <v>269</v>
      </c>
      <c r="P431" s="30">
        <v>2015</v>
      </c>
      <c r="Q431" s="30">
        <v>62</v>
      </c>
      <c r="R431" s="30">
        <v>27.21</v>
      </c>
    </row>
    <row r="432" spans="14:18" ht="15.75" customHeight="1" x14ac:dyDescent="0.2">
      <c r="N432" s="27" t="s">
        <v>61</v>
      </c>
      <c r="O432" s="27" t="s">
        <v>269</v>
      </c>
      <c r="P432" s="30">
        <v>2016</v>
      </c>
      <c r="Q432" s="30">
        <v>57</v>
      </c>
      <c r="R432" s="30">
        <v>27.07</v>
      </c>
    </row>
    <row r="433" spans="14:18" ht="15.75" customHeight="1" x14ac:dyDescent="0.2">
      <c r="N433" s="27" t="s">
        <v>61</v>
      </c>
      <c r="O433" s="27" t="s">
        <v>269</v>
      </c>
      <c r="P433" s="30">
        <v>2017</v>
      </c>
      <c r="Q433" s="31">
        <v>60</v>
      </c>
      <c r="R433" s="30">
        <v>26.8</v>
      </c>
    </row>
    <row r="434" spans="14:18" ht="15.75" customHeight="1" x14ac:dyDescent="0.2">
      <c r="N434" s="27" t="s">
        <v>61</v>
      </c>
      <c r="O434" s="27" t="s">
        <v>269</v>
      </c>
      <c r="P434" s="30">
        <v>2018</v>
      </c>
      <c r="Q434" s="30">
        <v>55</v>
      </c>
      <c r="R434" s="30">
        <v>26.25</v>
      </c>
    </row>
    <row r="435" spans="14:18" ht="15.75" customHeight="1" x14ac:dyDescent="0.2">
      <c r="N435" s="27" t="s">
        <v>61</v>
      </c>
      <c r="O435" s="27" t="s">
        <v>269</v>
      </c>
      <c r="P435" s="30">
        <v>2019</v>
      </c>
      <c r="Q435" s="30">
        <v>51</v>
      </c>
      <c r="R435" s="30">
        <v>26.63</v>
      </c>
    </row>
    <row r="436" spans="14:18" ht="15.75" customHeight="1" x14ac:dyDescent="0.2">
      <c r="N436" s="27" t="s">
        <v>61</v>
      </c>
      <c r="O436" s="27" t="s">
        <v>287</v>
      </c>
      <c r="P436" s="30">
        <v>2013</v>
      </c>
      <c r="Q436" s="30">
        <v>49</v>
      </c>
      <c r="R436" s="30">
        <v>24.09</v>
      </c>
    </row>
    <row r="437" spans="14:18" ht="15.75" customHeight="1" x14ac:dyDescent="0.2">
      <c r="N437" s="27" t="s">
        <v>61</v>
      </c>
      <c r="O437" s="27" t="s">
        <v>287</v>
      </c>
      <c r="P437" s="30">
        <v>2014</v>
      </c>
      <c r="Q437" s="30">
        <v>47</v>
      </c>
      <c r="R437" s="30">
        <v>23.53</v>
      </c>
    </row>
    <row r="438" spans="14:18" ht="15.75" customHeight="1" x14ac:dyDescent="0.2">
      <c r="N438" s="27" t="s">
        <v>61</v>
      </c>
      <c r="O438" s="27" t="s">
        <v>287</v>
      </c>
      <c r="P438" s="30">
        <v>2015</v>
      </c>
      <c r="Q438" s="30">
        <v>53</v>
      </c>
      <c r="R438" s="30">
        <v>25.08</v>
      </c>
    </row>
    <row r="439" spans="14:18" ht="15.75" customHeight="1" x14ac:dyDescent="0.2">
      <c r="N439" s="27" t="s">
        <v>61</v>
      </c>
      <c r="O439" s="27" t="s">
        <v>287</v>
      </c>
      <c r="P439" s="30">
        <v>2016</v>
      </c>
      <c r="Q439" s="31">
        <v>53</v>
      </c>
      <c r="R439" s="30">
        <v>24.66</v>
      </c>
    </row>
    <row r="440" spans="14:18" ht="15.75" customHeight="1" x14ac:dyDescent="0.2">
      <c r="N440" s="27" t="s">
        <v>61</v>
      </c>
      <c r="O440" s="27" t="s">
        <v>287</v>
      </c>
      <c r="P440" s="30">
        <v>2017</v>
      </c>
      <c r="Q440" s="30">
        <v>53</v>
      </c>
      <c r="R440" s="30">
        <v>26.36</v>
      </c>
    </row>
    <row r="441" spans="14:18" ht="15.75" customHeight="1" x14ac:dyDescent="0.2">
      <c r="N441" s="27" t="s">
        <v>61</v>
      </c>
      <c r="O441" s="27" t="s">
        <v>287</v>
      </c>
      <c r="P441" s="30">
        <v>2018</v>
      </c>
      <c r="Q441" s="30">
        <v>60</v>
      </c>
      <c r="R441" s="30">
        <v>26.82</v>
      </c>
    </row>
    <row r="442" spans="14:18" ht="15.75" customHeight="1" x14ac:dyDescent="0.2">
      <c r="N442" s="27" t="s">
        <v>61</v>
      </c>
      <c r="O442" s="27" t="s">
        <v>287</v>
      </c>
      <c r="P442" s="30">
        <v>2019</v>
      </c>
      <c r="Q442" s="30">
        <v>62</v>
      </c>
      <c r="R442" s="30">
        <v>29</v>
      </c>
    </row>
    <row r="443" spans="14:18" ht="15.75" customHeight="1" x14ac:dyDescent="0.2">
      <c r="N443" s="27" t="s">
        <v>61</v>
      </c>
      <c r="O443" s="27" t="s">
        <v>623</v>
      </c>
      <c r="P443" s="30">
        <v>2013</v>
      </c>
      <c r="Q443" s="30">
        <v>127</v>
      </c>
      <c r="R443" s="30">
        <v>36.92</v>
      </c>
    </row>
    <row r="444" spans="14:18" ht="15.75" customHeight="1" x14ac:dyDescent="0.2">
      <c r="N444" s="27" t="s">
        <v>61</v>
      </c>
      <c r="O444" s="27" t="s">
        <v>623</v>
      </c>
      <c r="P444" s="30">
        <v>2014</v>
      </c>
      <c r="Q444" s="30">
        <v>129</v>
      </c>
      <c r="R444" s="30">
        <v>37.14</v>
      </c>
    </row>
    <row r="445" spans="14:18" ht="15.75" customHeight="1" x14ac:dyDescent="0.2">
      <c r="N445" s="27" t="s">
        <v>61</v>
      </c>
      <c r="O445" s="27" t="s">
        <v>623</v>
      </c>
      <c r="P445" s="30">
        <v>2015</v>
      </c>
      <c r="Q445" s="31">
        <v>132</v>
      </c>
      <c r="R445" s="30">
        <v>39.270000000000003</v>
      </c>
    </row>
    <row r="446" spans="14:18" ht="15.75" customHeight="1" x14ac:dyDescent="0.2">
      <c r="N446" s="27" t="s">
        <v>61</v>
      </c>
      <c r="O446" s="27" t="s">
        <v>623</v>
      </c>
      <c r="P446" s="30">
        <v>2016</v>
      </c>
      <c r="Q446" s="30">
        <v>137</v>
      </c>
      <c r="R446" s="30">
        <v>44.62</v>
      </c>
    </row>
    <row r="447" spans="14:18" ht="15.75" customHeight="1" x14ac:dyDescent="0.2">
      <c r="N447" s="27" t="s">
        <v>61</v>
      </c>
      <c r="O447" s="27" t="s">
        <v>623</v>
      </c>
      <c r="P447" s="30">
        <v>2017</v>
      </c>
      <c r="Q447" s="30">
        <v>140</v>
      </c>
      <c r="R447" s="30">
        <v>43.75</v>
      </c>
    </row>
    <row r="448" spans="14:18" ht="15.75" customHeight="1" x14ac:dyDescent="0.2">
      <c r="N448" s="27" t="s">
        <v>61</v>
      </c>
      <c r="O448" s="27" t="s">
        <v>623</v>
      </c>
      <c r="P448" s="30">
        <v>2018</v>
      </c>
      <c r="Q448" s="30">
        <v>141</v>
      </c>
      <c r="R448" s="30">
        <v>45.23</v>
      </c>
    </row>
    <row r="449" spans="14:18" ht="15.75" customHeight="1" x14ac:dyDescent="0.2">
      <c r="N449" s="27" t="s">
        <v>61</v>
      </c>
      <c r="O449" s="27" t="s">
        <v>623</v>
      </c>
      <c r="P449" s="30">
        <v>2019</v>
      </c>
      <c r="Q449" s="30">
        <v>146</v>
      </c>
      <c r="R449" s="30">
        <v>48.53</v>
      </c>
    </row>
    <row r="450" spans="14:18" ht="15.75" customHeight="1" x14ac:dyDescent="0.2">
      <c r="N450" s="27" t="s">
        <v>61</v>
      </c>
      <c r="O450" s="27" t="s">
        <v>57</v>
      </c>
      <c r="P450" s="30">
        <v>2013</v>
      </c>
      <c r="Q450" s="30">
        <v>13</v>
      </c>
      <c r="R450" s="30">
        <v>9.8800000000000008</v>
      </c>
    </row>
    <row r="451" spans="14:18" ht="15.75" customHeight="1" x14ac:dyDescent="0.2">
      <c r="N451" s="27" t="s">
        <v>61</v>
      </c>
      <c r="O451" s="27" t="s">
        <v>57</v>
      </c>
      <c r="P451" s="30">
        <v>2014</v>
      </c>
      <c r="Q451" s="31">
        <v>17</v>
      </c>
      <c r="R451" s="30">
        <v>10.9</v>
      </c>
    </row>
    <row r="452" spans="14:18" ht="15.75" customHeight="1" x14ac:dyDescent="0.2">
      <c r="N452" s="27" t="s">
        <v>61</v>
      </c>
      <c r="O452" s="27" t="s">
        <v>57</v>
      </c>
      <c r="P452" s="30">
        <v>2015</v>
      </c>
      <c r="Q452" s="30">
        <v>9</v>
      </c>
      <c r="R452" s="30">
        <v>11.18</v>
      </c>
    </row>
    <row r="453" spans="14:18" ht="15.75" customHeight="1" x14ac:dyDescent="0.2">
      <c r="N453" s="27" t="s">
        <v>61</v>
      </c>
      <c r="O453" s="27" t="s">
        <v>57</v>
      </c>
      <c r="P453" s="30">
        <v>2016</v>
      </c>
      <c r="Q453" s="30">
        <v>10</v>
      </c>
      <c r="R453" s="30">
        <v>12.45</v>
      </c>
    </row>
    <row r="454" spans="14:18" ht="15.75" customHeight="1" x14ac:dyDescent="0.2">
      <c r="N454" s="27" t="s">
        <v>61</v>
      </c>
      <c r="O454" s="27" t="s">
        <v>57</v>
      </c>
      <c r="P454" s="30">
        <v>2017</v>
      </c>
      <c r="Q454" s="30">
        <v>8</v>
      </c>
      <c r="R454" s="30">
        <v>12.73</v>
      </c>
    </row>
    <row r="455" spans="14:18" ht="15.75" customHeight="1" x14ac:dyDescent="0.2">
      <c r="N455" s="27" t="s">
        <v>61</v>
      </c>
      <c r="O455" s="27" t="s">
        <v>57</v>
      </c>
      <c r="P455" s="30">
        <v>2018</v>
      </c>
      <c r="Q455" s="30">
        <v>6</v>
      </c>
      <c r="R455" s="30">
        <v>11.33</v>
      </c>
    </row>
    <row r="456" spans="14:18" ht="15.75" customHeight="1" x14ac:dyDescent="0.2">
      <c r="N456" s="27" t="s">
        <v>61</v>
      </c>
      <c r="O456" s="27" t="s">
        <v>57</v>
      </c>
      <c r="P456" s="30">
        <v>2019</v>
      </c>
      <c r="Q456" s="30">
        <v>8</v>
      </c>
      <c r="R456" s="30">
        <v>11.13</v>
      </c>
    </row>
    <row r="457" spans="14:18" ht="15.75" customHeight="1" x14ac:dyDescent="0.2">
      <c r="N457" s="27" t="s">
        <v>61</v>
      </c>
      <c r="O457" s="27" t="s">
        <v>647</v>
      </c>
      <c r="P457" s="30">
        <v>2013</v>
      </c>
      <c r="Q457" s="31">
        <v>153</v>
      </c>
      <c r="R457" s="30">
        <v>45.3</v>
      </c>
    </row>
    <row r="458" spans="14:18" ht="15.75" customHeight="1" x14ac:dyDescent="0.2">
      <c r="N458" s="27" t="s">
        <v>61</v>
      </c>
      <c r="O458" s="27" t="s">
        <v>647</v>
      </c>
      <c r="P458" s="30">
        <v>2014</v>
      </c>
      <c r="Q458" s="30">
        <v>152</v>
      </c>
      <c r="R458" s="30">
        <v>45.04</v>
      </c>
    </row>
    <row r="459" spans="14:18" ht="15.75" customHeight="1" x14ac:dyDescent="0.2">
      <c r="N459" s="27" t="s">
        <v>61</v>
      </c>
      <c r="O459" s="27" t="s">
        <v>647</v>
      </c>
      <c r="P459" s="30">
        <v>2015</v>
      </c>
      <c r="Q459" s="30">
        <v>148</v>
      </c>
      <c r="R459" s="30">
        <v>43.69</v>
      </c>
    </row>
    <row r="460" spans="14:18" ht="15.75" customHeight="1" x14ac:dyDescent="0.2">
      <c r="N460" s="27" t="s">
        <v>61</v>
      </c>
      <c r="O460" s="27" t="s">
        <v>647</v>
      </c>
      <c r="P460" s="30">
        <v>2016</v>
      </c>
      <c r="Q460" s="30">
        <v>149</v>
      </c>
      <c r="R460" s="30">
        <v>49.33</v>
      </c>
    </row>
    <row r="461" spans="14:18" ht="15.75" customHeight="1" x14ac:dyDescent="0.2">
      <c r="N461" s="27" t="s">
        <v>61</v>
      </c>
      <c r="O461" s="27" t="s">
        <v>647</v>
      </c>
      <c r="P461" s="30">
        <v>2017</v>
      </c>
      <c r="Q461" s="30">
        <v>147</v>
      </c>
      <c r="R461" s="30">
        <v>48.97</v>
      </c>
    </row>
    <row r="462" spans="14:18" ht="15.75" customHeight="1" x14ac:dyDescent="0.2">
      <c r="N462" s="27" t="s">
        <v>61</v>
      </c>
      <c r="O462" s="27" t="s">
        <v>647</v>
      </c>
      <c r="P462" s="30">
        <v>2018</v>
      </c>
      <c r="Q462" s="30">
        <v>147</v>
      </c>
      <c r="R462" s="30">
        <v>48.91</v>
      </c>
    </row>
    <row r="463" spans="14:18" ht="15.75" customHeight="1" x14ac:dyDescent="0.2">
      <c r="N463" s="27" t="s">
        <v>61</v>
      </c>
      <c r="O463" s="27" t="s">
        <v>647</v>
      </c>
      <c r="P463" s="30">
        <v>2019</v>
      </c>
      <c r="Q463" s="31">
        <v>144</v>
      </c>
      <c r="R463" s="30">
        <v>46.78</v>
      </c>
    </row>
    <row r="464" spans="14:18" ht="15.75" customHeight="1" x14ac:dyDescent="0.2">
      <c r="N464" s="27" t="s">
        <v>61</v>
      </c>
      <c r="O464" s="27" t="s">
        <v>407</v>
      </c>
      <c r="P464" s="30">
        <v>2013</v>
      </c>
      <c r="Q464" s="30">
        <v>78</v>
      </c>
      <c r="R464" s="30">
        <v>28.31</v>
      </c>
    </row>
    <row r="465" spans="14:18" ht="15.75" customHeight="1" x14ac:dyDescent="0.2">
      <c r="N465" s="27" t="s">
        <v>61</v>
      </c>
      <c r="O465" s="27" t="s">
        <v>407</v>
      </c>
      <c r="P465" s="30">
        <v>2014</v>
      </c>
      <c r="Q465" s="30">
        <v>71</v>
      </c>
      <c r="R465" s="30">
        <v>27.7</v>
      </c>
    </row>
    <row r="466" spans="14:18" ht="15.75" customHeight="1" x14ac:dyDescent="0.2">
      <c r="N466" s="27" t="s">
        <v>61</v>
      </c>
      <c r="O466" s="27" t="s">
        <v>407</v>
      </c>
      <c r="P466" s="30">
        <v>2015</v>
      </c>
      <c r="Q466" s="30">
        <v>74</v>
      </c>
      <c r="R466" s="30">
        <v>27.94</v>
      </c>
    </row>
    <row r="467" spans="14:18" ht="15.75" customHeight="1" x14ac:dyDescent="0.2">
      <c r="N467" s="27" t="s">
        <v>61</v>
      </c>
      <c r="O467" s="27" t="s">
        <v>407</v>
      </c>
      <c r="P467" s="30">
        <v>2016</v>
      </c>
      <c r="Q467" s="30">
        <v>75</v>
      </c>
      <c r="R467" s="30">
        <v>28.82</v>
      </c>
    </row>
    <row r="468" spans="14:18" ht="15.75" customHeight="1" x14ac:dyDescent="0.2">
      <c r="N468" s="27" t="s">
        <v>61</v>
      </c>
      <c r="O468" s="27" t="s">
        <v>407</v>
      </c>
      <c r="P468" s="30">
        <v>2017</v>
      </c>
      <c r="Q468" s="30">
        <v>92</v>
      </c>
      <c r="R468" s="30">
        <v>31.01</v>
      </c>
    </row>
    <row r="469" spans="14:18" ht="15.75" customHeight="1" x14ac:dyDescent="0.2">
      <c r="N469" s="27" t="s">
        <v>61</v>
      </c>
      <c r="O469" s="27" t="s">
        <v>407</v>
      </c>
      <c r="P469" s="30">
        <v>2018</v>
      </c>
      <c r="Q469" s="31">
        <v>90</v>
      </c>
      <c r="R469" s="30">
        <v>30.41</v>
      </c>
    </row>
    <row r="470" spans="14:18" ht="15.75" customHeight="1" x14ac:dyDescent="0.2">
      <c r="N470" s="27" t="s">
        <v>61</v>
      </c>
      <c r="O470" s="27" t="s">
        <v>407</v>
      </c>
      <c r="P470" s="30">
        <v>2019</v>
      </c>
      <c r="Q470" s="30">
        <v>114</v>
      </c>
      <c r="R470" s="30">
        <v>35.53</v>
      </c>
    </row>
    <row r="471" spans="14:18" ht="15.75" customHeight="1" x14ac:dyDescent="0.2">
      <c r="N471" s="27" t="s">
        <v>61</v>
      </c>
      <c r="O471" s="27" t="s">
        <v>206</v>
      </c>
      <c r="P471" s="30">
        <v>2013</v>
      </c>
      <c r="Q471" s="30">
        <v>34</v>
      </c>
      <c r="R471" s="30">
        <v>19.72</v>
      </c>
    </row>
    <row r="472" spans="14:18" ht="15.75" customHeight="1" x14ac:dyDescent="0.2">
      <c r="N472" s="27" t="s">
        <v>61</v>
      </c>
      <c r="O472" s="27" t="s">
        <v>206</v>
      </c>
      <c r="P472" s="30">
        <v>2014</v>
      </c>
      <c r="Q472" s="30">
        <v>36</v>
      </c>
      <c r="R472" s="30">
        <v>20.81</v>
      </c>
    </row>
    <row r="473" spans="14:18" ht="15.75" customHeight="1" x14ac:dyDescent="0.2">
      <c r="N473" s="27" t="s">
        <v>61</v>
      </c>
      <c r="O473" s="27" t="s">
        <v>206</v>
      </c>
      <c r="P473" s="30">
        <v>2015</v>
      </c>
      <c r="Q473" s="30">
        <v>37</v>
      </c>
      <c r="R473" s="30">
        <v>21.02</v>
      </c>
    </row>
    <row r="474" spans="14:18" ht="15.75" customHeight="1" x14ac:dyDescent="0.2">
      <c r="N474" s="27" t="s">
        <v>61</v>
      </c>
      <c r="O474" s="27" t="s">
        <v>206</v>
      </c>
      <c r="P474" s="30">
        <v>2016</v>
      </c>
      <c r="Q474" s="30">
        <v>30</v>
      </c>
      <c r="R474" s="30">
        <v>18.91</v>
      </c>
    </row>
    <row r="475" spans="14:18" ht="15.75" customHeight="1" x14ac:dyDescent="0.2">
      <c r="N475" s="27" t="s">
        <v>61</v>
      </c>
      <c r="O475" s="27" t="s">
        <v>206</v>
      </c>
      <c r="P475" s="30">
        <v>2017</v>
      </c>
      <c r="Q475" s="31">
        <v>38</v>
      </c>
      <c r="R475" s="30">
        <v>22.1</v>
      </c>
    </row>
    <row r="476" spans="14:18" ht="15.75" customHeight="1" x14ac:dyDescent="0.2">
      <c r="N476" s="27" t="s">
        <v>61</v>
      </c>
      <c r="O476" s="27" t="s">
        <v>206</v>
      </c>
      <c r="P476" s="30">
        <v>2018</v>
      </c>
      <c r="Q476" s="30">
        <v>35</v>
      </c>
      <c r="R476" s="30">
        <v>22.11</v>
      </c>
    </row>
    <row r="477" spans="14:18" ht="15.75" customHeight="1" x14ac:dyDescent="0.2">
      <c r="N477" s="27" t="s">
        <v>61</v>
      </c>
      <c r="O477" s="27" t="s">
        <v>206</v>
      </c>
      <c r="P477" s="30">
        <v>2019</v>
      </c>
      <c r="Q477" s="30">
        <v>50</v>
      </c>
      <c r="R477" s="30">
        <v>26.04</v>
      </c>
    </row>
    <row r="478" spans="14:18" ht="15.75" customHeight="1" x14ac:dyDescent="0.2">
      <c r="N478" s="27" t="s">
        <v>61</v>
      </c>
      <c r="O478" s="27" t="s">
        <v>411</v>
      </c>
      <c r="P478" s="30">
        <v>2013</v>
      </c>
      <c r="Q478" s="30">
        <v>111</v>
      </c>
      <c r="R478" s="30">
        <v>32.950000000000003</v>
      </c>
    </row>
    <row r="479" spans="14:18" ht="15.75" customHeight="1" x14ac:dyDescent="0.2">
      <c r="N479" s="27" t="s">
        <v>61</v>
      </c>
      <c r="O479" s="27" t="s">
        <v>411</v>
      </c>
      <c r="P479" s="30">
        <v>2014</v>
      </c>
      <c r="Q479" s="30">
        <v>87</v>
      </c>
      <c r="R479" s="30">
        <v>30.2</v>
      </c>
    </row>
    <row r="480" spans="14:18" ht="15.75" customHeight="1" x14ac:dyDescent="0.2">
      <c r="N480" s="27" t="s">
        <v>61</v>
      </c>
      <c r="O480" s="27" t="s">
        <v>411</v>
      </c>
      <c r="P480" s="30">
        <v>2015</v>
      </c>
      <c r="Q480" s="30">
        <v>83</v>
      </c>
      <c r="R480" s="30">
        <v>28.98</v>
      </c>
    </row>
    <row r="481" spans="14:18" ht="15.75" customHeight="1" x14ac:dyDescent="0.2">
      <c r="N481" s="27" t="s">
        <v>61</v>
      </c>
      <c r="O481" s="27" t="s">
        <v>411</v>
      </c>
      <c r="P481" s="30">
        <v>2016</v>
      </c>
      <c r="Q481" s="31">
        <v>91</v>
      </c>
      <c r="R481" s="30">
        <v>30.59</v>
      </c>
    </row>
    <row r="482" spans="14:18" ht="15.75" customHeight="1" x14ac:dyDescent="0.2">
      <c r="N482" s="27" t="s">
        <v>61</v>
      </c>
      <c r="O482" s="27" t="s">
        <v>411</v>
      </c>
      <c r="P482" s="30">
        <v>2017</v>
      </c>
      <c r="Q482" s="30">
        <v>96</v>
      </c>
      <c r="R482" s="30">
        <v>32.119999999999997</v>
      </c>
    </row>
    <row r="483" spans="14:18" ht="15.75" customHeight="1" x14ac:dyDescent="0.2">
      <c r="N483" s="27" t="s">
        <v>61</v>
      </c>
      <c r="O483" s="27" t="s">
        <v>411</v>
      </c>
      <c r="P483" s="30">
        <v>2018</v>
      </c>
      <c r="Q483" s="30">
        <v>91</v>
      </c>
      <c r="R483" s="30">
        <v>30.56</v>
      </c>
    </row>
    <row r="484" spans="14:18" ht="15.75" customHeight="1" x14ac:dyDescent="0.2">
      <c r="N484" s="27" t="s">
        <v>61</v>
      </c>
      <c r="O484" s="27" t="s">
        <v>411</v>
      </c>
      <c r="P484" s="30">
        <v>2019</v>
      </c>
      <c r="Q484" s="30">
        <v>79</v>
      </c>
      <c r="R484" s="30">
        <v>29.78</v>
      </c>
    </row>
    <row r="485" spans="14:18" ht="15.75" customHeight="1" x14ac:dyDescent="0.2">
      <c r="N485" s="27" t="s">
        <v>61</v>
      </c>
      <c r="O485" s="27" t="s">
        <v>480</v>
      </c>
      <c r="P485" s="30">
        <v>2013</v>
      </c>
      <c r="Q485" s="30">
        <v>91</v>
      </c>
      <c r="R485" s="30">
        <v>28.78</v>
      </c>
    </row>
    <row r="486" spans="14:18" ht="15.75" customHeight="1" x14ac:dyDescent="0.2">
      <c r="N486" s="27" t="s">
        <v>61</v>
      </c>
      <c r="O486" s="27" t="s">
        <v>480</v>
      </c>
      <c r="P486" s="30">
        <v>2014</v>
      </c>
      <c r="Q486" s="30">
        <v>105</v>
      </c>
      <c r="R486" s="30">
        <v>31.81</v>
      </c>
    </row>
    <row r="487" spans="14:18" ht="15.75" customHeight="1" x14ac:dyDescent="0.2">
      <c r="N487" s="27" t="s">
        <v>61</v>
      </c>
      <c r="O487" s="27" t="s">
        <v>480</v>
      </c>
      <c r="P487" s="30">
        <v>2015</v>
      </c>
      <c r="Q487" s="31">
        <v>109</v>
      </c>
      <c r="R487" s="30">
        <v>33.74</v>
      </c>
    </row>
    <row r="488" spans="14:18" ht="15.75" customHeight="1" x14ac:dyDescent="0.2">
      <c r="N488" s="27" t="s">
        <v>61</v>
      </c>
      <c r="O488" s="27" t="s">
        <v>480</v>
      </c>
      <c r="P488" s="30">
        <v>2016</v>
      </c>
      <c r="Q488" s="30">
        <v>111</v>
      </c>
      <c r="R488" s="30">
        <v>33.630000000000003</v>
      </c>
    </row>
    <row r="489" spans="14:18" ht="15.75" customHeight="1" x14ac:dyDescent="0.2">
      <c r="N489" s="27" t="s">
        <v>61</v>
      </c>
      <c r="O489" s="27" t="s">
        <v>480</v>
      </c>
      <c r="P489" s="30">
        <v>2017</v>
      </c>
      <c r="Q489" s="30">
        <v>110</v>
      </c>
      <c r="R489" s="30">
        <v>35.64</v>
      </c>
    </row>
    <row r="490" spans="14:18" ht="15.75" customHeight="1" x14ac:dyDescent="0.2">
      <c r="N490" s="27" t="s">
        <v>61</v>
      </c>
      <c r="O490" s="27" t="s">
        <v>480</v>
      </c>
      <c r="P490" s="30">
        <v>2018</v>
      </c>
      <c r="Q490" s="30">
        <v>107</v>
      </c>
      <c r="R490" s="30">
        <v>32.32</v>
      </c>
    </row>
    <row r="491" spans="14:18" ht="15.75" customHeight="1" x14ac:dyDescent="0.2">
      <c r="N491" s="27" t="s">
        <v>61</v>
      </c>
      <c r="O491" s="27" t="s">
        <v>480</v>
      </c>
      <c r="P491" s="30">
        <v>2019</v>
      </c>
      <c r="Q491" s="30">
        <v>99</v>
      </c>
      <c r="R491" s="30">
        <v>32.4</v>
      </c>
    </row>
    <row r="492" spans="14:18" ht="15.75" customHeight="1" x14ac:dyDescent="0.2">
      <c r="N492" s="27" t="s">
        <v>61</v>
      </c>
      <c r="O492" s="27" t="s">
        <v>400</v>
      </c>
      <c r="P492" s="30">
        <v>2013</v>
      </c>
      <c r="Q492" s="30">
        <v>105</v>
      </c>
      <c r="R492" s="30">
        <v>31.87</v>
      </c>
    </row>
    <row r="493" spans="14:18" ht="15.75" customHeight="1" x14ac:dyDescent="0.2">
      <c r="N493" s="27" t="s">
        <v>61</v>
      </c>
      <c r="O493" s="27" t="s">
        <v>400</v>
      </c>
      <c r="P493" s="30">
        <v>2014</v>
      </c>
      <c r="Q493" s="31">
        <v>104</v>
      </c>
      <c r="R493" s="30">
        <v>31.7</v>
      </c>
    </row>
    <row r="494" spans="14:18" ht="15.75" customHeight="1" x14ac:dyDescent="0.2">
      <c r="N494" s="27" t="s">
        <v>61</v>
      </c>
      <c r="O494" s="27" t="s">
        <v>400</v>
      </c>
      <c r="P494" s="30">
        <v>2015</v>
      </c>
      <c r="Q494" s="30">
        <v>92</v>
      </c>
      <c r="R494" s="30">
        <v>31.21</v>
      </c>
    </row>
    <row r="495" spans="14:18" ht="15.75" customHeight="1" x14ac:dyDescent="0.2">
      <c r="N495" s="27" t="s">
        <v>61</v>
      </c>
      <c r="O495" s="27" t="s">
        <v>400</v>
      </c>
      <c r="P495" s="30">
        <v>2016</v>
      </c>
      <c r="Q495" s="30">
        <v>84</v>
      </c>
      <c r="R495" s="30">
        <v>29.99</v>
      </c>
    </row>
    <row r="496" spans="14:18" ht="15.75" customHeight="1" x14ac:dyDescent="0.2">
      <c r="N496" s="27" t="s">
        <v>61</v>
      </c>
      <c r="O496" s="27" t="s">
        <v>400</v>
      </c>
      <c r="P496" s="30">
        <v>2017</v>
      </c>
      <c r="Q496" s="30">
        <v>90</v>
      </c>
      <c r="R496" s="30">
        <v>30.98</v>
      </c>
    </row>
    <row r="497" spans="14:18" ht="15.75" customHeight="1" x14ac:dyDescent="0.2">
      <c r="N497" s="27" t="s">
        <v>61</v>
      </c>
      <c r="O497" s="27" t="s">
        <v>400</v>
      </c>
      <c r="P497" s="30">
        <v>2018</v>
      </c>
      <c r="Q497" s="30">
        <v>88</v>
      </c>
      <c r="R497" s="30">
        <v>30.27</v>
      </c>
    </row>
    <row r="498" spans="14:18" ht="15.75" customHeight="1" x14ac:dyDescent="0.2">
      <c r="N498" s="27" t="s">
        <v>61</v>
      </c>
      <c r="O498" s="27" t="s">
        <v>400</v>
      </c>
      <c r="P498" s="30">
        <v>2019</v>
      </c>
      <c r="Q498" s="30">
        <v>85</v>
      </c>
      <c r="R498" s="30">
        <v>30.22</v>
      </c>
    </row>
    <row r="499" spans="14:18" ht="15.75" customHeight="1" x14ac:dyDescent="0.2">
      <c r="N499" s="27" t="s">
        <v>61</v>
      </c>
      <c r="O499" s="27" t="s">
        <v>283</v>
      </c>
      <c r="P499" s="30">
        <v>2013</v>
      </c>
      <c r="Q499" s="31">
        <v>80</v>
      </c>
      <c r="R499" s="30">
        <v>28.34</v>
      </c>
    </row>
    <row r="500" spans="14:18" ht="15.75" customHeight="1" x14ac:dyDescent="0.2">
      <c r="N500" s="27" t="s">
        <v>61</v>
      </c>
      <c r="O500" s="27" t="s">
        <v>283</v>
      </c>
      <c r="P500" s="30">
        <v>2014</v>
      </c>
      <c r="Q500" s="30">
        <v>68</v>
      </c>
      <c r="R500" s="30">
        <v>27.17</v>
      </c>
    </row>
    <row r="501" spans="14:18" ht="15.75" customHeight="1" x14ac:dyDescent="0.2">
      <c r="N501" s="27" t="s">
        <v>61</v>
      </c>
      <c r="O501" s="27" t="s">
        <v>283</v>
      </c>
      <c r="P501" s="30">
        <v>2015</v>
      </c>
      <c r="Q501" s="30">
        <v>63</v>
      </c>
      <c r="R501" s="30">
        <v>27.31</v>
      </c>
    </row>
    <row r="502" spans="14:18" ht="15.75" customHeight="1" x14ac:dyDescent="0.2">
      <c r="N502" s="27" t="s">
        <v>61</v>
      </c>
      <c r="O502" s="27" t="s">
        <v>283</v>
      </c>
      <c r="P502" s="30">
        <v>2016</v>
      </c>
      <c r="Q502" s="30">
        <v>62</v>
      </c>
      <c r="R502" s="30">
        <v>27.9</v>
      </c>
    </row>
    <row r="503" spans="14:18" ht="15.75" customHeight="1" x14ac:dyDescent="0.2">
      <c r="N503" s="27" t="s">
        <v>61</v>
      </c>
      <c r="O503" s="27" t="s">
        <v>283</v>
      </c>
      <c r="P503" s="30">
        <v>2017</v>
      </c>
      <c r="Q503" s="30">
        <v>59</v>
      </c>
      <c r="R503" s="30">
        <v>26.76</v>
      </c>
    </row>
    <row r="504" spans="14:18" ht="15.75" customHeight="1" x14ac:dyDescent="0.2">
      <c r="N504" s="27" t="s">
        <v>61</v>
      </c>
      <c r="O504" s="27" t="s">
        <v>283</v>
      </c>
      <c r="P504" s="30">
        <v>2018</v>
      </c>
      <c r="Q504" s="30">
        <v>59</v>
      </c>
      <c r="R504" s="30">
        <v>26.79</v>
      </c>
    </row>
    <row r="505" spans="14:18" ht="15.75" customHeight="1" x14ac:dyDescent="0.2">
      <c r="N505" s="27" t="s">
        <v>61</v>
      </c>
      <c r="O505" s="27" t="s">
        <v>283</v>
      </c>
      <c r="P505" s="30">
        <v>2019</v>
      </c>
      <c r="Q505" s="31">
        <v>55</v>
      </c>
      <c r="R505" s="30">
        <v>27.9</v>
      </c>
    </row>
    <row r="506" spans="14:18" ht="15.75" customHeight="1" x14ac:dyDescent="0.2">
      <c r="N506" s="27" t="s">
        <v>61</v>
      </c>
      <c r="O506" s="27" t="s">
        <v>119</v>
      </c>
      <c r="P506" s="30">
        <v>2013</v>
      </c>
      <c r="Q506" s="30">
        <v>31</v>
      </c>
      <c r="R506" s="30">
        <v>18.190000000000001</v>
      </c>
    </row>
    <row r="507" spans="14:18" ht="15.75" customHeight="1" x14ac:dyDescent="0.2">
      <c r="N507" s="27" t="s">
        <v>61</v>
      </c>
      <c r="O507" s="27" t="s">
        <v>119</v>
      </c>
      <c r="P507" s="30">
        <v>2014</v>
      </c>
      <c r="Q507" s="30">
        <v>31</v>
      </c>
      <c r="R507" s="30">
        <v>18.2</v>
      </c>
    </row>
    <row r="508" spans="14:18" ht="15.75" customHeight="1" x14ac:dyDescent="0.2">
      <c r="N508" s="27" t="s">
        <v>61</v>
      </c>
      <c r="O508" s="27" t="s">
        <v>119</v>
      </c>
      <c r="P508" s="30">
        <v>2015</v>
      </c>
      <c r="Q508" s="30">
        <v>29</v>
      </c>
      <c r="R508" s="30">
        <v>18.2</v>
      </c>
    </row>
    <row r="509" spans="14:18" ht="15.75" customHeight="1" x14ac:dyDescent="0.2">
      <c r="N509" s="27" t="s">
        <v>61</v>
      </c>
      <c r="O509" s="27" t="s">
        <v>119</v>
      </c>
      <c r="P509" s="30">
        <v>2016</v>
      </c>
      <c r="Q509" s="30">
        <v>22</v>
      </c>
      <c r="R509" s="30">
        <v>16.7</v>
      </c>
    </row>
    <row r="510" spans="14:18" ht="15.75" customHeight="1" x14ac:dyDescent="0.2">
      <c r="N510" s="27" t="s">
        <v>61</v>
      </c>
      <c r="O510" s="27" t="s">
        <v>119</v>
      </c>
      <c r="P510" s="30">
        <v>2017</v>
      </c>
      <c r="Q510" s="30">
        <v>20</v>
      </c>
      <c r="R510" s="30">
        <v>16.07</v>
      </c>
    </row>
    <row r="511" spans="14:18" ht="15.75" customHeight="1" x14ac:dyDescent="0.2">
      <c r="N511" s="27" t="s">
        <v>61</v>
      </c>
      <c r="O511" s="27" t="s">
        <v>119</v>
      </c>
      <c r="P511" s="30">
        <v>2018</v>
      </c>
      <c r="Q511" s="31">
        <v>21</v>
      </c>
      <c r="R511" s="30">
        <v>16.440000000000001</v>
      </c>
    </row>
    <row r="512" spans="14:18" ht="15.75" customHeight="1" x14ac:dyDescent="0.2">
      <c r="N512" s="27" t="s">
        <v>61</v>
      </c>
      <c r="O512" s="27" t="s">
        <v>119</v>
      </c>
      <c r="P512" s="30">
        <v>2019</v>
      </c>
      <c r="Q512" s="30">
        <v>20</v>
      </c>
      <c r="R512" s="30">
        <v>16.38</v>
      </c>
    </row>
    <row r="513" spans="14:18" ht="15.75" customHeight="1" x14ac:dyDescent="0.2">
      <c r="N513" s="27" t="s">
        <v>61</v>
      </c>
      <c r="O513" s="27" t="s">
        <v>214</v>
      </c>
      <c r="P513" s="30">
        <v>2013</v>
      </c>
      <c r="Q513" s="30">
        <v>44</v>
      </c>
      <c r="R513" s="30">
        <v>23.12</v>
      </c>
    </row>
    <row r="514" spans="14:18" ht="15.75" customHeight="1" x14ac:dyDescent="0.2">
      <c r="N514" s="27" t="s">
        <v>61</v>
      </c>
      <c r="O514" s="27" t="s">
        <v>214</v>
      </c>
      <c r="P514" s="30">
        <v>2014</v>
      </c>
      <c r="Q514" s="30">
        <v>43</v>
      </c>
      <c r="R514" s="30">
        <v>23.28</v>
      </c>
    </row>
    <row r="515" spans="14:18" ht="15.75" customHeight="1" x14ac:dyDescent="0.2">
      <c r="N515" s="27" t="s">
        <v>61</v>
      </c>
      <c r="O515" s="27" t="s">
        <v>214</v>
      </c>
      <c r="P515" s="30">
        <v>2015</v>
      </c>
      <c r="Q515" s="30">
        <v>41</v>
      </c>
      <c r="R515" s="30">
        <v>22.39</v>
      </c>
    </row>
    <row r="516" spans="14:18" ht="15.75" customHeight="1" x14ac:dyDescent="0.2">
      <c r="N516" s="27" t="s">
        <v>61</v>
      </c>
      <c r="O516" s="27" t="s">
        <v>214</v>
      </c>
      <c r="P516" s="30">
        <v>2016</v>
      </c>
      <c r="Q516" s="30">
        <v>44</v>
      </c>
      <c r="R516" s="30">
        <v>23.29</v>
      </c>
    </row>
    <row r="517" spans="14:18" ht="15.75" customHeight="1" x14ac:dyDescent="0.2">
      <c r="N517" s="27" t="s">
        <v>61</v>
      </c>
      <c r="O517" s="27" t="s">
        <v>214</v>
      </c>
      <c r="P517" s="30">
        <v>2017</v>
      </c>
      <c r="Q517" s="31">
        <v>34</v>
      </c>
      <c r="R517" s="30">
        <v>20.62</v>
      </c>
    </row>
    <row r="518" spans="14:18" ht="15.75" customHeight="1" x14ac:dyDescent="0.2">
      <c r="N518" s="27" t="s">
        <v>61</v>
      </c>
      <c r="O518" s="27" t="s">
        <v>214</v>
      </c>
      <c r="P518" s="30">
        <v>2018</v>
      </c>
      <c r="Q518" s="30">
        <v>39</v>
      </c>
      <c r="R518" s="30">
        <v>22.79</v>
      </c>
    </row>
    <row r="519" spans="14:18" ht="15.75" customHeight="1" x14ac:dyDescent="0.2">
      <c r="N519" s="27" t="s">
        <v>61</v>
      </c>
      <c r="O519" s="27" t="s">
        <v>214</v>
      </c>
      <c r="P519" s="30">
        <v>2019</v>
      </c>
      <c r="Q519" s="30">
        <v>39</v>
      </c>
      <c r="R519" s="30">
        <v>24.74</v>
      </c>
    </row>
    <row r="520" spans="14:18" ht="15.75" customHeight="1" x14ac:dyDescent="0.2">
      <c r="N520" s="27" t="s">
        <v>61</v>
      </c>
      <c r="O520" s="27" t="s">
        <v>115</v>
      </c>
      <c r="P520" s="30">
        <v>2013</v>
      </c>
      <c r="Q520" s="30">
        <v>27</v>
      </c>
      <c r="R520" s="30">
        <v>15.92</v>
      </c>
    </row>
    <row r="521" spans="14:18" ht="15.75" customHeight="1" x14ac:dyDescent="0.2">
      <c r="N521" s="27" t="s">
        <v>61</v>
      </c>
      <c r="O521" s="27" t="s">
        <v>115</v>
      </c>
      <c r="P521" s="30">
        <v>2014</v>
      </c>
      <c r="Q521" s="30">
        <v>26</v>
      </c>
      <c r="R521" s="30">
        <v>16.079999999999998</v>
      </c>
    </row>
    <row r="522" spans="14:18" ht="15.75" customHeight="1" x14ac:dyDescent="0.2">
      <c r="N522" s="27" t="s">
        <v>61</v>
      </c>
      <c r="O522" s="27" t="s">
        <v>115</v>
      </c>
      <c r="P522" s="30">
        <v>2015</v>
      </c>
      <c r="Q522" s="30">
        <v>23</v>
      </c>
      <c r="R522" s="30">
        <v>15.94</v>
      </c>
    </row>
    <row r="523" spans="14:18" ht="15.75" customHeight="1" x14ac:dyDescent="0.2">
      <c r="N523" s="27" t="s">
        <v>61</v>
      </c>
      <c r="O523" s="27" t="s">
        <v>115</v>
      </c>
      <c r="P523" s="30">
        <v>2016</v>
      </c>
      <c r="Q523" s="31">
        <v>20</v>
      </c>
      <c r="R523" s="30">
        <v>15.88</v>
      </c>
    </row>
    <row r="524" spans="14:18" ht="15.75" customHeight="1" x14ac:dyDescent="0.2">
      <c r="N524" s="27" t="s">
        <v>61</v>
      </c>
      <c r="O524" s="27" t="s">
        <v>115</v>
      </c>
      <c r="P524" s="30">
        <v>2017</v>
      </c>
      <c r="Q524" s="30">
        <v>25</v>
      </c>
      <c r="R524" s="30">
        <v>17.43</v>
      </c>
    </row>
    <row r="525" spans="14:18" ht="15.75" customHeight="1" x14ac:dyDescent="0.2">
      <c r="N525" s="27" t="s">
        <v>61</v>
      </c>
      <c r="O525" s="27" t="s">
        <v>115</v>
      </c>
      <c r="P525" s="30">
        <v>2018</v>
      </c>
      <c r="Q525" s="30">
        <v>20</v>
      </c>
      <c r="R525" s="30">
        <v>15.56</v>
      </c>
    </row>
    <row r="526" spans="14:18" ht="15.75" customHeight="1" x14ac:dyDescent="0.2">
      <c r="N526" s="27" t="s">
        <v>61</v>
      </c>
      <c r="O526" s="27" t="s">
        <v>115</v>
      </c>
      <c r="P526" s="30">
        <v>2019</v>
      </c>
      <c r="Q526" s="30">
        <v>19</v>
      </c>
      <c r="R526" s="30">
        <v>16.059999999999999</v>
      </c>
    </row>
    <row r="527" spans="14:18" ht="15.75" customHeight="1" x14ac:dyDescent="0.2">
      <c r="N527" s="27" t="s">
        <v>61</v>
      </c>
      <c r="O527" s="27" t="s">
        <v>631</v>
      </c>
      <c r="P527" s="30">
        <v>2013</v>
      </c>
      <c r="Q527" s="30">
        <v>117</v>
      </c>
      <c r="R527" s="30">
        <v>34.44</v>
      </c>
    </row>
    <row r="528" spans="14:18" ht="15.75" customHeight="1" x14ac:dyDescent="0.2">
      <c r="N528" s="27" t="s">
        <v>61</v>
      </c>
      <c r="O528" s="27" t="s">
        <v>631</v>
      </c>
      <c r="P528" s="30">
        <v>2014</v>
      </c>
      <c r="Q528" s="30">
        <v>116</v>
      </c>
      <c r="R528" s="30">
        <v>35.369999999999997</v>
      </c>
    </row>
    <row r="529" spans="14:18" ht="15.75" customHeight="1" x14ac:dyDescent="0.2">
      <c r="N529" s="27" t="s">
        <v>61</v>
      </c>
      <c r="O529" s="27" t="s">
        <v>631</v>
      </c>
      <c r="P529" s="30">
        <v>2015</v>
      </c>
      <c r="Q529" s="31">
        <v>137</v>
      </c>
      <c r="R529" s="30">
        <v>40.61</v>
      </c>
    </row>
    <row r="530" spans="14:18" ht="15.75" customHeight="1" x14ac:dyDescent="0.2">
      <c r="N530" s="27" t="s">
        <v>61</v>
      </c>
      <c r="O530" s="27" t="s">
        <v>631</v>
      </c>
      <c r="P530" s="30">
        <v>2016</v>
      </c>
      <c r="Q530" s="30">
        <v>139</v>
      </c>
      <c r="R530" s="30">
        <v>44.77</v>
      </c>
    </row>
    <row r="531" spans="14:18" ht="15.75" customHeight="1" x14ac:dyDescent="0.2">
      <c r="N531" s="27" t="s">
        <v>61</v>
      </c>
      <c r="O531" s="27" t="s">
        <v>631</v>
      </c>
      <c r="P531" s="30">
        <v>2017</v>
      </c>
      <c r="Q531" s="30">
        <v>137</v>
      </c>
      <c r="R531" s="30">
        <v>42.94</v>
      </c>
    </row>
    <row r="532" spans="14:18" ht="15.75" customHeight="1" x14ac:dyDescent="0.2">
      <c r="N532" s="27" t="s">
        <v>61</v>
      </c>
      <c r="O532" s="27" t="s">
        <v>631</v>
      </c>
      <c r="P532" s="30">
        <v>2018</v>
      </c>
      <c r="Q532" s="30">
        <v>143</v>
      </c>
      <c r="R532" s="30">
        <v>46.03</v>
      </c>
    </row>
    <row r="533" spans="14:18" ht="15.75" customHeight="1" x14ac:dyDescent="0.2">
      <c r="N533" s="27" t="s">
        <v>61</v>
      </c>
      <c r="O533" s="27" t="s">
        <v>631</v>
      </c>
      <c r="P533" s="30">
        <v>2019</v>
      </c>
      <c r="Q533" s="30">
        <v>148</v>
      </c>
      <c r="R533" s="30">
        <v>49.1</v>
      </c>
    </row>
    <row r="534" spans="14:18" ht="15.75" customHeight="1" x14ac:dyDescent="0.2">
      <c r="N534" s="27" t="s">
        <v>55</v>
      </c>
      <c r="O534" s="27" t="s">
        <v>528</v>
      </c>
      <c r="P534" s="30">
        <v>2013</v>
      </c>
      <c r="Q534" s="30">
        <v>128</v>
      </c>
      <c r="R534" s="30">
        <v>37.36</v>
      </c>
    </row>
    <row r="535" spans="14:18" ht="15.75" customHeight="1" x14ac:dyDescent="0.2">
      <c r="N535" s="27" t="s">
        <v>55</v>
      </c>
      <c r="O535" s="27" t="s">
        <v>528</v>
      </c>
      <c r="P535" s="30">
        <v>2014</v>
      </c>
      <c r="Q535" s="31">
        <v>128</v>
      </c>
      <c r="R535" s="30">
        <v>37.07</v>
      </c>
    </row>
    <row r="536" spans="14:18" ht="15.75" customHeight="1" x14ac:dyDescent="0.2">
      <c r="N536" s="27" t="s">
        <v>55</v>
      </c>
      <c r="O536" s="27" t="s">
        <v>528</v>
      </c>
      <c r="P536" s="30">
        <v>2015</v>
      </c>
      <c r="Q536" s="30">
        <v>122</v>
      </c>
      <c r="R536" s="30">
        <v>37.44</v>
      </c>
    </row>
    <row r="537" spans="14:18" ht="15.75" customHeight="1" x14ac:dyDescent="0.2">
      <c r="N537" s="27" t="s">
        <v>55</v>
      </c>
      <c r="O537" s="27" t="s">
        <v>528</v>
      </c>
      <c r="P537" s="30">
        <v>2016</v>
      </c>
      <c r="Q537" s="30">
        <v>120</v>
      </c>
      <c r="R537" s="30">
        <v>37.75</v>
      </c>
    </row>
    <row r="538" spans="14:18" ht="15.75" customHeight="1" x14ac:dyDescent="0.2">
      <c r="N538" s="27" t="s">
        <v>55</v>
      </c>
      <c r="O538" s="27" t="s">
        <v>528</v>
      </c>
      <c r="P538" s="30">
        <v>2017</v>
      </c>
      <c r="Q538" s="30">
        <v>120</v>
      </c>
      <c r="R538" s="30">
        <v>39.46</v>
      </c>
    </row>
    <row r="539" spans="14:18" ht="15.75" customHeight="1" x14ac:dyDescent="0.2">
      <c r="N539" s="27" t="s">
        <v>55</v>
      </c>
      <c r="O539" s="27" t="s">
        <v>528</v>
      </c>
      <c r="P539" s="30">
        <v>2018</v>
      </c>
      <c r="Q539" s="30">
        <v>118</v>
      </c>
      <c r="R539" s="30">
        <v>37.28</v>
      </c>
    </row>
    <row r="540" spans="14:18" ht="15.75" customHeight="1" x14ac:dyDescent="0.2">
      <c r="N540" s="27" t="s">
        <v>55</v>
      </c>
      <c r="O540" s="27" t="s">
        <v>528</v>
      </c>
      <c r="P540" s="30">
        <v>2019</v>
      </c>
      <c r="Q540" s="30">
        <v>121</v>
      </c>
      <c r="R540" s="30">
        <v>36.549999999999997</v>
      </c>
    </row>
    <row r="541" spans="14:18" ht="15.75" customHeight="1" x14ac:dyDescent="0.2">
      <c r="N541" s="27" t="s">
        <v>55</v>
      </c>
      <c r="O541" s="27" t="s">
        <v>124</v>
      </c>
      <c r="P541" s="30">
        <v>2013</v>
      </c>
      <c r="Q541" s="31">
        <v>26</v>
      </c>
      <c r="R541" s="30">
        <v>15.24</v>
      </c>
    </row>
    <row r="542" spans="14:18" ht="15.75" customHeight="1" x14ac:dyDescent="0.2">
      <c r="N542" s="27" t="s">
        <v>55</v>
      </c>
      <c r="O542" s="27" t="s">
        <v>124</v>
      </c>
      <c r="P542" s="30">
        <v>2014</v>
      </c>
      <c r="Q542" s="30">
        <v>28</v>
      </c>
      <c r="R542" s="30">
        <v>16.91</v>
      </c>
    </row>
    <row r="543" spans="14:18" ht="15.75" customHeight="1" x14ac:dyDescent="0.2">
      <c r="N543" s="27" t="s">
        <v>55</v>
      </c>
      <c r="O543" s="27" t="s">
        <v>124</v>
      </c>
      <c r="P543" s="30">
        <v>2015</v>
      </c>
      <c r="Q543" s="30">
        <v>25</v>
      </c>
      <c r="R543" s="30">
        <v>17.03</v>
      </c>
    </row>
    <row r="544" spans="14:18" ht="15.75" customHeight="1" x14ac:dyDescent="0.2">
      <c r="N544" s="27" t="s">
        <v>55</v>
      </c>
      <c r="O544" s="27" t="s">
        <v>124</v>
      </c>
      <c r="P544" s="30">
        <v>2016</v>
      </c>
      <c r="Q544" s="30">
        <v>25</v>
      </c>
      <c r="R544" s="30">
        <v>17.84</v>
      </c>
    </row>
    <row r="545" spans="14:18" ht="15.75" customHeight="1" x14ac:dyDescent="0.2">
      <c r="N545" s="27" t="s">
        <v>55</v>
      </c>
      <c r="O545" s="27" t="s">
        <v>124</v>
      </c>
      <c r="P545" s="30">
        <v>2017</v>
      </c>
      <c r="Q545" s="30">
        <v>19</v>
      </c>
      <c r="R545" s="30">
        <v>16.02</v>
      </c>
    </row>
    <row r="546" spans="14:18" ht="15.75" customHeight="1" x14ac:dyDescent="0.2">
      <c r="N546" s="27" t="s">
        <v>55</v>
      </c>
      <c r="O546" s="27" t="s">
        <v>124</v>
      </c>
      <c r="P546" s="30">
        <v>2018</v>
      </c>
      <c r="Q546" s="30">
        <v>19</v>
      </c>
      <c r="R546" s="30">
        <v>15.46</v>
      </c>
    </row>
    <row r="547" spans="14:18" ht="15.75" customHeight="1" x14ac:dyDescent="0.2">
      <c r="N547" s="27" t="s">
        <v>55</v>
      </c>
      <c r="O547" s="27" t="s">
        <v>124</v>
      </c>
      <c r="P547" s="30">
        <v>2019</v>
      </c>
      <c r="Q547" s="31">
        <v>21</v>
      </c>
      <c r="R547" s="30">
        <v>16.55</v>
      </c>
    </row>
    <row r="548" spans="14:18" ht="15.75" customHeight="1" x14ac:dyDescent="0.2">
      <c r="N548" s="27" t="s">
        <v>55</v>
      </c>
      <c r="O548" s="27" t="s">
        <v>643</v>
      </c>
      <c r="P548" s="30">
        <v>2013</v>
      </c>
      <c r="Q548" s="30">
        <v>144</v>
      </c>
      <c r="R548" s="30">
        <v>42.01</v>
      </c>
    </row>
    <row r="549" spans="14:18" ht="15.75" customHeight="1" x14ac:dyDescent="0.2">
      <c r="N549" s="27" t="s">
        <v>55</v>
      </c>
      <c r="O549" s="27" t="s">
        <v>643</v>
      </c>
      <c r="P549" s="30">
        <v>2014</v>
      </c>
      <c r="Q549" s="30">
        <v>146</v>
      </c>
      <c r="R549" s="30">
        <v>42.58</v>
      </c>
    </row>
    <row r="550" spans="14:18" ht="15.75" customHeight="1" x14ac:dyDescent="0.2">
      <c r="N550" s="27" t="s">
        <v>55</v>
      </c>
      <c r="O550" s="27" t="s">
        <v>643</v>
      </c>
      <c r="P550" s="30">
        <v>2015</v>
      </c>
      <c r="Q550" s="30">
        <v>146</v>
      </c>
      <c r="R550" s="30">
        <v>42.95</v>
      </c>
    </row>
    <row r="551" spans="14:18" ht="15.75" customHeight="1" x14ac:dyDescent="0.2">
      <c r="N551" s="27" t="s">
        <v>55</v>
      </c>
      <c r="O551" s="27" t="s">
        <v>643</v>
      </c>
      <c r="P551" s="30">
        <v>2016</v>
      </c>
      <c r="Q551" s="30">
        <v>144</v>
      </c>
      <c r="R551" s="30">
        <v>45.94</v>
      </c>
    </row>
    <row r="552" spans="14:18" ht="15.75" customHeight="1" x14ac:dyDescent="0.2">
      <c r="N552" s="27" t="s">
        <v>55</v>
      </c>
      <c r="O552" s="27" t="s">
        <v>643</v>
      </c>
      <c r="P552" s="30">
        <v>2017</v>
      </c>
      <c r="Q552" s="30">
        <v>146</v>
      </c>
      <c r="R552" s="30">
        <v>48.36</v>
      </c>
    </row>
    <row r="553" spans="14:18" ht="15.75" customHeight="1" x14ac:dyDescent="0.2">
      <c r="N553" s="27" t="s">
        <v>55</v>
      </c>
      <c r="O553" s="27" t="s">
        <v>643</v>
      </c>
      <c r="P553" s="30">
        <v>2018</v>
      </c>
      <c r="Q553" s="31">
        <v>146</v>
      </c>
      <c r="R553" s="30">
        <v>48.62</v>
      </c>
    </row>
    <row r="554" spans="14:18" ht="15.75" customHeight="1" x14ac:dyDescent="0.2">
      <c r="N554" s="27" t="s">
        <v>55</v>
      </c>
      <c r="O554" s="27" t="s">
        <v>643</v>
      </c>
      <c r="P554" s="30">
        <v>2019</v>
      </c>
      <c r="Q554" s="30">
        <v>150</v>
      </c>
      <c r="R554" s="30">
        <v>50.74</v>
      </c>
    </row>
    <row r="555" spans="14:18" ht="15.75" customHeight="1" x14ac:dyDescent="0.2">
      <c r="N555" s="27" t="s">
        <v>55</v>
      </c>
      <c r="O555" s="27" t="s">
        <v>422</v>
      </c>
      <c r="P555" s="30">
        <v>2013</v>
      </c>
      <c r="Q555" s="30">
        <v>82</v>
      </c>
      <c r="R555" s="30">
        <v>28.42</v>
      </c>
    </row>
    <row r="556" spans="14:18" ht="15.75" customHeight="1" x14ac:dyDescent="0.2">
      <c r="N556" s="27" t="s">
        <v>55</v>
      </c>
      <c r="O556" s="27" t="s">
        <v>422</v>
      </c>
      <c r="P556" s="30">
        <v>2014</v>
      </c>
      <c r="Q556" s="30">
        <v>92</v>
      </c>
      <c r="R556" s="30">
        <v>30.73</v>
      </c>
    </row>
    <row r="557" spans="14:18" ht="15.75" customHeight="1" x14ac:dyDescent="0.2">
      <c r="N557" s="27" t="s">
        <v>55</v>
      </c>
      <c r="O557" s="27" t="s">
        <v>422</v>
      </c>
      <c r="P557" s="30">
        <v>2015</v>
      </c>
      <c r="Q557" s="30">
        <v>104</v>
      </c>
      <c r="R557" s="30">
        <v>32.65</v>
      </c>
    </row>
    <row r="558" spans="14:18" ht="15.75" customHeight="1" x14ac:dyDescent="0.2">
      <c r="N558" s="27" t="s">
        <v>55</v>
      </c>
      <c r="O558" s="27" t="s">
        <v>422</v>
      </c>
      <c r="P558" s="30">
        <v>2016</v>
      </c>
      <c r="Q558" s="30">
        <v>94</v>
      </c>
      <c r="R558" s="30">
        <v>30.73</v>
      </c>
    </row>
    <row r="559" spans="14:18" ht="15.75" customHeight="1" x14ac:dyDescent="0.2">
      <c r="N559" s="27" t="s">
        <v>55</v>
      </c>
      <c r="O559" s="27" t="s">
        <v>422</v>
      </c>
      <c r="P559" s="30">
        <v>2017</v>
      </c>
      <c r="Q559" s="31">
        <v>84</v>
      </c>
      <c r="R559" s="30">
        <v>30.73</v>
      </c>
    </row>
    <row r="560" spans="14:18" ht="15.75" customHeight="1" x14ac:dyDescent="0.2">
      <c r="N560" s="27" t="s">
        <v>55</v>
      </c>
      <c r="O560" s="27" t="s">
        <v>422</v>
      </c>
      <c r="P560" s="30">
        <v>2018</v>
      </c>
      <c r="Q560" s="30">
        <v>94</v>
      </c>
      <c r="R560" s="30">
        <v>30.73</v>
      </c>
    </row>
    <row r="561" spans="14:18" ht="15.75" customHeight="1" x14ac:dyDescent="0.2">
      <c r="N561" s="27" t="s">
        <v>55</v>
      </c>
      <c r="O561" s="27" t="s">
        <v>422</v>
      </c>
      <c r="P561" s="30">
        <v>2019</v>
      </c>
      <c r="Q561" s="30">
        <v>80</v>
      </c>
      <c r="R561" s="30">
        <v>29.81</v>
      </c>
    </row>
    <row r="562" spans="14:18" ht="15.75" customHeight="1" x14ac:dyDescent="0.2">
      <c r="N562" s="27" t="s">
        <v>55</v>
      </c>
      <c r="O562" s="27" t="s">
        <v>603</v>
      </c>
      <c r="P562" s="30">
        <v>2013</v>
      </c>
      <c r="Q562" s="30">
        <v>151</v>
      </c>
      <c r="R562" s="30">
        <v>44.71</v>
      </c>
    </row>
    <row r="563" spans="14:18" ht="15.75" customHeight="1" x14ac:dyDescent="0.2">
      <c r="N563" s="27" t="s">
        <v>55</v>
      </c>
      <c r="O563" s="27" t="s">
        <v>603</v>
      </c>
      <c r="P563" s="30">
        <v>2014</v>
      </c>
      <c r="Q563" s="30">
        <v>145</v>
      </c>
      <c r="R563" s="30">
        <v>41.43</v>
      </c>
    </row>
    <row r="564" spans="14:18" ht="15.75" customHeight="1" x14ac:dyDescent="0.2">
      <c r="N564" s="27" t="s">
        <v>55</v>
      </c>
      <c r="O564" s="27" t="s">
        <v>603</v>
      </c>
      <c r="P564" s="30">
        <v>2015</v>
      </c>
      <c r="Q564" s="30">
        <v>144</v>
      </c>
      <c r="R564" s="30">
        <v>42.08</v>
      </c>
    </row>
    <row r="565" spans="14:18" ht="15.75" customHeight="1" x14ac:dyDescent="0.2">
      <c r="N565" s="27" t="s">
        <v>55</v>
      </c>
      <c r="O565" s="27" t="s">
        <v>603</v>
      </c>
      <c r="P565" s="30">
        <v>2016</v>
      </c>
      <c r="Q565" s="31">
        <v>143</v>
      </c>
      <c r="R565" s="30">
        <v>45.48</v>
      </c>
    </row>
    <row r="566" spans="14:18" ht="15.75" customHeight="1" x14ac:dyDescent="0.2">
      <c r="N566" s="27" t="s">
        <v>55</v>
      </c>
      <c r="O566" s="27" t="s">
        <v>603</v>
      </c>
      <c r="P566" s="30">
        <v>2017</v>
      </c>
      <c r="Q566" s="30">
        <v>131</v>
      </c>
      <c r="R566" s="30">
        <v>41.82</v>
      </c>
    </row>
    <row r="567" spans="14:18" ht="15.75" customHeight="1" x14ac:dyDescent="0.2">
      <c r="N567" s="27" t="s">
        <v>55</v>
      </c>
      <c r="O567" s="27" t="s">
        <v>603</v>
      </c>
      <c r="P567" s="30">
        <v>2018</v>
      </c>
      <c r="Q567" s="30">
        <v>137</v>
      </c>
      <c r="R567" s="30">
        <v>43.15</v>
      </c>
    </row>
    <row r="568" spans="14:18" ht="15.75" customHeight="1" x14ac:dyDescent="0.2">
      <c r="N568" s="27" t="s">
        <v>55</v>
      </c>
      <c r="O568" s="27" t="s">
        <v>603</v>
      </c>
      <c r="P568" s="30">
        <v>2019</v>
      </c>
      <c r="Q568" s="30">
        <v>138</v>
      </c>
      <c r="R568" s="30">
        <v>44.92</v>
      </c>
    </row>
    <row r="569" spans="14:18" ht="15.75" customHeight="1" x14ac:dyDescent="0.2">
      <c r="N569" s="27" t="s">
        <v>55</v>
      </c>
      <c r="O569" s="27" t="s">
        <v>675</v>
      </c>
      <c r="P569" s="30">
        <v>2013</v>
      </c>
      <c r="Q569" s="30">
        <v>122</v>
      </c>
      <c r="R569" s="30">
        <v>35.450000000000003</v>
      </c>
    </row>
    <row r="570" spans="14:18" ht="15.75" customHeight="1" x14ac:dyDescent="0.2">
      <c r="N570" s="27" t="s">
        <v>55</v>
      </c>
      <c r="O570" s="27" t="s">
        <v>675</v>
      </c>
      <c r="P570" s="30">
        <v>2014</v>
      </c>
      <c r="Q570" s="30">
        <v>117</v>
      </c>
      <c r="R570" s="30">
        <v>35.450000000000003</v>
      </c>
    </row>
    <row r="571" spans="14:18" ht="15.75" customHeight="1" x14ac:dyDescent="0.2">
      <c r="N571" s="27" t="s">
        <v>55</v>
      </c>
      <c r="O571" s="27" t="s">
        <v>675</v>
      </c>
      <c r="P571" s="30">
        <v>2015</v>
      </c>
      <c r="Q571" s="31">
        <v>121</v>
      </c>
      <c r="R571" s="30">
        <v>36.76</v>
      </c>
    </row>
    <row r="572" spans="14:18" ht="15.75" customHeight="1" x14ac:dyDescent="0.2">
      <c r="N572" s="27" t="s">
        <v>55</v>
      </c>
      <c r="O572" s="27" t="s">
        <v>675</v>
      </c>
      <c r="P572" s="30">
        <v>2016</v>
      </c>
      <c r="Q572" s="30">
        <v>155</v>
      </c>
      <c r="R572" s="30">
        <v>53.85</v>
      </c>
    </row>
    <row r="573" spans="14:18" ht="15.75" customHeight="1" x14ac:dyDescent="0.2">
      <c r="N573" s="27" t="s">
        <v>55</v>
      </c>
      <c r="O573" s="27" t="s">
        <v>675</v>
      </c>
      <c r="P573" s="30">
        <v>2017</v>
      </c>
      <c r="Q573" s="30">
        <v>156</v>
      </c>
      <c r="R573" s="30">
        <v>53.72</v>
      </c>
    </row>
    <row r="574" spans="14:18" ht="15.75" customHeight="1" x14ac:dyDescent="0.2">
      <c r="N574" s="27" t="s">
        <v>55</v>
      </c>
      <c r="O574" s="27" t="s">
        <v>675</v>
      </c>
      <c r="P574" s="30">
        <v>2018</v>
      </c>
      <c r="Q574" s="30">
        <v>153</v>
      </c>
      <c r="R574" s="30">
        <v>51.48</v>
      </c>
    </row>
    <row r="575" spans="14:18" ht="15.75" customHeight="1" x14ac:dyDescent="0.2">
      <c r="N575" s="27" t="s">
        <v>55</v>
      </c>
      <c r="O575" s="27" t="s">
        <v>675</v>
      </c>
      <c r="P575" s="30">
        <v>2019</v>
      </c>
      <c r="Q575" s="30">
        <v>152</v>
      </c>
      <c r="R575" s="30">
        <v>51.48</v>
      </c>
    </row>
    <row r="576" spans="14:18" ht="15.75" customHeight="1" x14ac:dyDescent="0.2">
      <c r="N576" s="27" t="s">
        <v>55</v>
      </c>
      <c r="O576" s="27" t="s">
        <v>625</v>
      </c>
      <c r="P576" s="30">
        <v>2013</v>
      </c>
      <c r="Q576" s="30">
        <v>143</v>
      </c>
      <c r="R576" s="30">
        <v>41.81</v>
      </c>
    </row>
    <row r="577" spans="14:18" ht="15.75" customHeight="1" x14ac:dyDescent="0.2">
      <c r="N577" s="27" t="s">
        <v>55</v>
      </c>
      <c r="O577" s="27" t="s">
        <v>625</v>
      </c>
      <c r="P577" s="30">
        <v>2014</v>
      </c>
      <c r="Q577" s="31">
        <v>144</v>
      </c>
      <c r="R577" s="30">
        <v>40.97</v>
      </c>
    </row>
    <row r="578" spans="14:18" ht="15.75" customHeight="1" x14ac:dyDescent="0.2">
      <c r="N578" s="27" t="s">
        <v>55</v>
      </c>
      <c r="O578" s="27" t="s">
        <v>625</v>
      </c>
      <c r="P578" s="30">
        <v>2015</v>
      </c>
      <c r="Q578" s="30">
        <v>139</v>
      </c>
      <c r="R578" s="30">
        <v>40.99</v>
      </c>
    </row>
    <row r="579" spans="14:18" ht="15.75" customHeight="1" x14ac:dyDescent="0.2">
      <c r="N579" s="27" t="s">
        <v>55</v>
      </c>
      <c r="O579" s="27" t="s">
        <v>625</v>
      </c>
      <c r="P579" s="30">
        <v>2016</v>
      </c>
      <c r="Q579" s="30">
        <v>128</v>
      </c>
      <c r="R579" s="30">
        <v>40.700000000000003</v>
      </c>
    </row>
    <row r="580" spans="14:18" ht="15.75" customHeight="1" x14ac:dyDescent="0.2">
      <c r="N580" s="27" t="s">
        <v>55</v>
      </c>
      <c r="O580" s="27" t="s">
        <v>625</v>
      </c>
      <c r="P580" s="30">
        <v>2017</v>
      </c>
      <c r="Q580" s="30">
        <v>132</v>
      </c>
      <c r="R580" s="30">
        <v>42.07</v>
      </c>
    </row>
    <row r="581" spans="14:18" ht="15.75" customHeight="1" x14ac:dyDescent="0.2">
      <c r="N581" s="27" t="s">
        <v>55</v>
      </c>
      <c r="O581" s="27" t="s">
        <v>625</v>
      </c>
      <c r="P581" s="30">
        <v>2018</v>
      </c>
      <c r="Q581" s="30">
        <v>142</v>
      </c>
      <c r="R581" s="30">
        <v>45.9</v>
      </c>
    </row>
    <row r="582" spans="14:18" ht="15.75" customHeight="1" x14ac:dyDescent="0.2">
      <c r="N582" s="27" t="s">
        <v>55</v>
      </c>
      <c r="O582" s="27" t="s">
        <v>625</v>
      </c>
      <c r="P582" s="30">
        <v>2019</v>
      </c>
      <c r="Q582" s="30">
        <v>143</v>
      </c>
      <c r="R582" s="30">
        <v>45.9</v>
      </c>
    </row>
    <row r="583" spans="14:18" ht="15.75" customHeight="1" x14ac:dyDescent="0.2">
      <c r="N583" s="27" t="s">
        <v>55</v>
      </c>
      <c r="O583" s="27" t="s">
        <v>788</v>
      </c>
      <c r="P583" s="30">
        <v>2013</v>
      </c>
      <c r="Q583" s="31">
        <v>173</v>
      </c>
      <c r="R583" s="30">
        <v>73.069999999999993</v>
      </c>
    </row>
    <row r="584" spans="14:18" ht="15.75" customHeight="1" x14ac:dyDescent="0.2">
      <c r="N584" s="27" t="s">
        <v>55</v>
      </c>
      <c r="O584" s="27" t="s">
        <v>788</v>
      </c>
      <c r="P584" s="30">
        <v>2014</v>
      </c>
      <c r="Q584" s="30">
        <v>175</v>
      </c>
      <c r="R584" s="30">
        <v>72.91</v>
      </c>
    </row>
    <row r="585" spans="14:18" ht="15.75" customHeight="1" x14ac:dyDescent="0.2">
      <c r="N585" s="27" t="s">
        <v>55</v>
      </c>
      <c r="O585" s="27" t="s">
        <v>788</v>
      </c>
      <c r="P585" s="30">
        <v>2015</v>
      </c>
      <c r="Q585" s="30">
        <v>176</v>
      </c>
      <c r="R585" s="30">
        <v>73.55</v>
      </c>
    </row>
    <row r="586" spans="14:18" ht="15.75" customHeight="1" x14ac:dyDescent="0.2">
      <c r="N586" s="27" t="s">
        <v>55</v>
      </c>
      <c r="O586" s="27" t="s">
        <v>788</v>
      </c>
      <c r="P586" s="30">
        <v>2016</v>
      </c>
      <c r="Q586" s="30">
        <v>176</v>
      </c>
      <c r="R586" s="30">
        <v>80.959999999999994</v>
      </c>
    </row>
    <row r="587" spans="14:18" ht="15.75" customHeight="1" x14ac:dyDescent="0.2">
      <c r="N587" s="27" t="s">
        <v>55</v>
      </c>
      <c r="O587" s="27" t="s">
        <v>788</v>
      </c>
      <c r="P587" s="30">
        <v>2017</v>
      </c>
      <c r="Q587" s="30">
        <v>176</v>
      </c>
      <c r="R587" s="30">
        <v>77.66</v>
      </c>
    </row>
    <row r="588" spans="14:18" ht="15.75" customHeight="1" x14ac:dyDescent="0.2">
      <c r="N588" s="27" t="s">
        <v>55</v>
      </c>
      <c r="O588" s="27" t="s">
        <v>788</v>
      </c>
      <c r="P588" s="30">
        <v>2018</v>
      </c>
      <c r="Q588" s="30">
        <v>176</v>
      </c>
      <c r="R588" s="30">
        <v>78.290000000000006</v>
      </c>
    </row>
    <row r="589" spans="14:18" ht="15.75" customHeight="1" x14ac:dyDescent="0.2">
      <c r="N589" s="27" t="s">
        <v>55</v>
      </c>
      <c r="O589" s="27" t="s">
        <v>788</v>
      </c>
      <c r="P589" s="30">
        <v>2019</v>
      </c>
      <c r="Q589" s="31">
        <v>177</v>
      </c>
      <c r="R589" s="30">
        <v>78.92</v>
      </c>
    </row>
    <row r="590" spans="14:18" ht="15.75" customHeight="1" x14ac:dyDescent="0.2">
      <c r="N590" s="27" t="s">
        <v>55</v>
      </c>
      <c r="O590" s="27" t="s">
        <v>806</v>
      </c>
      <c r="P590" s="30">
        <v>2013</v>
      </c>
      <c r="Q590" s="30">
        <v>178</v>
      </c>
      <c r="R590" s="30">
        <v>83.9</v>
      </c>
    </row>
    <row r="591" spans="14:18" ht="15.75" customHeight="1" x14ac:dyDescent="0.2">
      <c r="N591" s="27" t="s">
        <v>55</v>
      </c>
      <c r="O591" s="27" t="s">
        <v>806</v>
      </c>
      <c r="P591" s="30">
        <v>2014</v>
      </c>
      <c r="Q591" s="30">
        <v>179</v>
      </c>
      <c r="R591" s="30">
        <v>81.96</v>
      </c>
    </row>
    <row r="592" spans="14:18" ht="15.75" customHeight="1" x14ac:dyDescent="0.2">
      <c r="N592" s="27" t="s">
        <v>55</v>
      </c>
      <c r="O592" s="27" t="s">
        <v>806</v>
      </c>
      <c r="P592" s="30">
        <v>2015</v>
      </c>
      <c r="Q592" s="30">
        <v>179</v>
      </c>
      <c r="R592" s="30">
        <v>83.25</v>
      </c>
    </row>
    <row r="593" spans="14:18" ht="15.75" customHeight="1" x14ac:dyDescent="0.2">
      <c r="N593" s="27" t="s">
        <v>55</v>
      </c>
      <c r="O593" s="27" t="s">
        <v>806</v>
      </c>
      <c r="P593" s="30">
        <v>2016</v>
      </c>
      <c r="Q593" s="30">
        <v>179</v>
      </c>
      <c r="R593" s="30">
        <v>83.76</v>
      </c>
    </row>
    <row r="594" spans="14:18" ht="15.75" customHeight="1" x14ac:dyDescent="0.2">
      <c r="N594" s="27" t="s">
        <v>55</v>
      </c>
      <c r="O594" s="27" t="s">
        <v>806</v>
      </c>
      <c r="P594" s="30">
        <v>2017</v>
      </c>
      <c r="Q594" s="30">
        <v>180</v>
      </c>
      <c r="R594" s="30">
        <v>84.98</v>
      </c>
    </row>
    <row r="595" spans="14:18" ht="15.75" customHeight="1" x14ac:dyDescent="0.2">
      <c r="N595" s="27" t="s">
        <v>55</v>
      </c>
      <c r="O595" s="27" t="s">
        <v>806</v>
      </c>
      <c r="P595" s="30">
        <v>2018</v>
      </c>
      <c r="Q595" s="31">
        <v>180</v>
      </c>
      <c r="R595" s="30">
        <v>88.87</v>
      </c>
    </row>
    <row r="596" spans="14:18" ht="15.75" customHeight="1" x14ac:dyDescent="0.2">
      <c r="N596" s="27" t="s">
        <v>55</v>
      </c>
      <c r="O596" s="27" t="s">
        <v>806</v>
      </c>
      <c r="P596" s="30">
        <v>2019</v>
      </c>
      <c r="Q596" s="30">
        <v>179</v>
      </c>
      <c r="R596" s="30">
        <v>83.4</v>
      </c>
    </row>
    <row r="597" spans="14:18" ht="15.75" customHeight="1" x14ac:dyDescent="0.2">
      <c r="N597" s="27" t="s">
        <v>55</v>
      </c>
      <c r="O597" s="27" t="s">
        <v>228</v>
      </c>
      <c r="P597" s="30">
        <v>2013</v>
      </c>
      <c r="Q597" s="30">
        <v>50</v>
      </c>
      <c r="R597" s="30">
        <v>24.48</v>
      </c>
    </row>
    <row r="598" spans="14:18" ht="15.75" customHeight="1" x14ac:dyDescent="0.2">
      <c r="N598" s="27" t="s">
        <v>55</v>
      </c>
      <c r="O598" s="27" t="s">
        <v>228</v>
      </c>
      <c r="P598" s="30">
        <v>2014</v>
      </c>
      <c r="Q598" s="30">
        <v>57</v>
      </c>
      <c r="R598" s="30">
        <v>25.66</v>
      </c>
    </row>
    <row r="599" spans="14:18" ht="15.75" customHeight="1" x14ac:dyDescent="0.2">
      <c r="N599" s="27" t="s">
        <v>55</v>
      </c>
      <c r="O599" s="27" t="s">
        <v>228</v>
      </c>
      <c r="P599" s="30">
        <v>2015</v>
      </c>
      <c r="Q599" s="30">
        <v>60</v>
      </c>
      <c r="R599" s="30">
        <v>26.55</v>
      </c>
    </row>
    <row r="600" spans="14:18" ht="15.75" customHeight="1" x14ac:dyDescent="0.2">
      <c r="N600" s="27" t="s">
        <v>55</v>
      </c>
      <c r="O600" s="27" t="s">
        <v>228</v>
      </c>
      <c r="P600" s="30">
        <v>2016</v>
      </c>
      <c r="Q600" s="30">
        <v>70</v>
      </c>
      <c r="R600" s="30">
        <v>28.58</v>
      </c>
    </row>
    <row r="601" spans="14:18" ht="15.75" customHeight="1" x14ac:dyDescent="0.2">
      <c r="N601" s="27" t="s">
        <v>55</v>
      </c>
      <c r="O601" s="27" t="s">
        <v>228</v>
      </c>
      <c r="P601" s="30">
        <v>2017</v>
      </c>
      <c r="Q601" s="31">
        <v>63</v>
      </c>
      <c r="R601" s="30">
        <v>27.61</v>
      </c>
    </row>
    <row r="602" spans="14:18" ht="15.75" customHeight="1" x14ac:dyDescent="0.2">
      <c r="N602" s="27" t="s">
        <v>55</v>
      </c>
      <c r="O602" s="27" t="s">
        <v>228</v>
      </c>
      <c r="P602" s="30">
        <v>2018</v>
      </c>
      <c r="Q602" s="30">
        <v>43</v>
      </c>
      <c r="R602" s="30">
        <v>23.51</v>
      </c>
    </row>
    <row r="603" spans="14:18" ht="15.75" customHeight="1" x14ac:dyDescent="0.2">
      <c r="N603" s="27" t="s">
        <v>55</v>
      </c>
      <c r="O603" s="27" t="s">
        <v>228</v>
      </c>
      <c r="P603" s="30">
        <v>2019</v>
      </c>
      <c r="Q603" s="30">
        <v>41</v>
      </c>
      <c r="R603" s="30">
        <v>24.94</v>
      </c>
    </row>
    <row r="604" spans="14:18" ht="15.75" customHeight="1" x14ac:dyDescent="0.2">
      <c r="N604" s="27" t="s">
        <v>55</v>
      </c>
      <c r="O604" s="27" t="s">
        <v>275</v>
      </c>
      <c r="P604" s="30">
        <v>2013</v>
      </c>
      <c r="Q604" s="30">
        <v>107</v>
      </c>
      <c r="R604" s="30">
        <v>32.69</v>
      </c>
    </row>
    <row r="605" spans="14:18" ht="15.75" customHeight="1" x14ac:dyDescent="0.2">
      <c r="N605" s="27" t="s">
        <v>55</v>
      </c>
      <c r="O605" s="27" t="s">
        <v>275</v>
      </c>
      <c r="P605" s="30">
        <v>2014</v>
      </c>
      <c r="Q605" s="30">
        <v>107</v>
      </c>
      <c r="R605" s="30">
        <v>32.57</v>
      </c>
    </row>
    <row r="606" spans="14:18" ht="15.75" customHeight="1" x14ac:dyDescent="0.2">
      <c r="N606" s="27" t="s">
        <v>55</v>
      </c>
      <c r="O606" s="27" t="s">
        <v>275</v>
      </c>
      <c r="P606" s="30">
        <v>2015</v>
      </c>
      <c r="Q606" s="30">
        <v>93</v>
      </c>
      <c r="R606" s="30">
        <v>31.28</v>
      </c>
    </row>
    <row r="607" spans="14:18" ht="15.75" customHeight="1" x14ac:dyDescent="0.2">
      <c r="N607" s="27" t="s">
        <v>55</v>
      </c>
      <c r="O607" s="27" t="s">
        <v>275</v>
      </c>
      <c r="P607" s="30">
        <v>2016</v>
      </c>
      <c r="Q607" s="31">
        <v>80</v>
      </c>
      <c r="R607" s="30">
        <v>29.37</v>
      </c>
    </row>
    <row r="608" spans="14:18" ht="15.75" customHeight="1" x14ac:dyDescent="0.2">
      <c r="N608" s="27" t="s">
        <v>55</v>
      </c>
      <c r="O608" s="27" t="s">
        <v>275</v>
      </c>
      <c r="P608" s="30">
        <v>2017</v>
      </c>
      <c r="Q608" s="30">
        <v>67</v>
      </c>
      <c r="R608" s="30">
        <v>28.64</v>
      </c>
    </row>
    <row r="609" spans="14:18" ht="15.75" customHeight="1" x14ac:dyDescent="0.2">
      <c r="N609" s="27" t="s">
        <v>55</v>
      </c>
      <c r="O609" s="27" t="s">
        <v>275</v>
      </c>
      <c r="P609" s="30">
        <v>2018</v>
      </c>
      <c r="Q609" s="30">
        <v>57</v>
      </c>
      <c r="R609" s="30">
        <v>26.55</v>
      </c>
    </row>
    <row r="610" spans="14:18" ht="15.75" customHeight="1" x14ac:dyDescent="0.2">
      <c r="N610" s="27" t="s">
        <v>55</v>
      </c>
      <c r="O610" s="27" t="s">
        <v>275</v>
      </c>
      <c r="P610" s="30">
        <v>2019</v>
      </c>
      <c r="Q610" s="30">
        <v>52</v>
      </c>
      <c r="R610" s="30">
        <v>27.18</v>
      </c>
    </row>
    <row r="611" spans="14:18" ht="15.75" customHeight="1" x14ac:dyDescent="0.2">
      <c r="N611" s="27" t="s">
        <v>55</v>
      </c>
      <c r="O611" s="27" t="s">
        <v>328</v>
      </c>
      <c r="P611" s="30">
        <v>2013</v>
      </c>
      <c r="Q611" s="30">
        <v>58</v>
      </c>
      <c r="R611" s="30">
        <v>26.16</v>
      </c>
    </row>
    <row r="612" spans="14:18" ht="15.75" customHeight="1" x14ac:dyDescent="0.2">
      <c r="N612" s="27" t="s">
        <v>55</v>
      </c>
      <c r="O612" s="27" t="s">
        <v>328</v>
      </c>
      <c r="P612" s="30">
        <v>2014</v>
      </c>
      <c r="Q612" s="30">
        <v>61</v>
      </c>
      <c r="R612" s="30">
        <v>26.55</v>
      </c>
    </row>
    <row r="613" spans="14:18" ht="15.75" customHeight="1" x14ac:dyDescent="0.2">
      <c r="N613" s="27" t="s">
        <v>55</v>
      </c>
      <c r="O613" s="27" t="s">
        <v>328</v>
      </c>
      <c r="P613" s="30">
        <v>2015</v>
      </c>
      <c r="Q613" s="31">
        <v>70</v>
      </c>
      <c r="R613" s="30">
        <v>27.76</v>
      </c>
    </row>
    <row r="614" spans="14:18" ht="15.75" customHeight="1" x14ac:dyDescent="0.2">
      <c r="N614" s="27" t="s">
        <v>55</v>
      </c>
      <c r="O614" s="27" t="s">
        <v>328</v>
      </c>
      <c r="P614" s="30">
        <v>2016</v>
      </c>
      <c r="Q614" s="30">
        <v>69</v>
      </c>
      <c r="R614" s="30">
        <v>28.5</v>
      </c>
    </row>
    <row r="615" spans="14:18" ht="15.75" customHeight="1" x14ac:dyDescent="0.2">
      <c r="N615" s="27" t="s">
        <v>55</v>
      </c>
      <c r="O615" s="27" t="s">
        <v>328</v>
      </c>
      <c r="P615" s="30">
        <v>2017</v>
      </c>
      <c r="Q615" s="30">
        <v>73</v>
      </c>
      <c r="R615" s="30">
        <v>29.46</v>
      </c>
    </row>
    <row r="616" spans="14:18" ht="15.75" customHeight="1" x14ac:dyDescent="0.2">
      <c r="N616" s="27" t="s">
        <v>55</v>
      </c>
      <c r="O616" s="27" t="s">
        <v>328</v>
      </c>
      <c r="P616" s="30">
        <v>2018</v>
      </c>
      <c r="Q616" s="30">
        <v>70</v>
      </c>
      <c r="R616" s="30">
        <v>29.04</v>
      </c>
    </row>
    <row r="617" spans="14:18" ht="15.75" customHeight="1" x14ac:dyDescent="0.2">
      <c r="N617" s="27" t="s">
        <v>55</v>
      </c>
      <c r="O617" s="27" t="s">
        <v>328</v>
      </c>
      <c r="P617" s="30">
        <v>2019</v>
      </c>
      <c r="Q617" s="30">
        <v>73</v>
      </c>
      <c r="R617" s="30">
        <v>29.65</v>
      </c>
    </row>
    <row r="618" spans="14:18" ht="15.75" customHeight="1" x14ac:dyDescent="0.2">
      <c r="N618" s="27" t="s">
        <v>55</v>
      </c>
      <c r="O618" s="27" t="s">
        <v>609</v>
      </c>
      <c r="P618" s="30">
        <v>2013</v>
      </c>
      <c r="Q618" s="30">
        <v>140</v>
      </c>
      <c r="R618" s="30">
        <v>41.22</v>
      </c>
    </row>
    <row r="619" spans="14:18" ht="15.75" customHeight="1" x14ac:dyDescent="0.2">
      <c r="N619" s="27" t="s">
        <v>55</v>
      </c>
      <c r="O619" s="27" t="s">
        <v>609</v>
      </c>
      <c r="P619" s="30">
        <v>2014</v>
      </c>
      <c r="Q619" s="31">
        <v>140</v>
      </c>
      <c r="R619" s="30">
        <v>40.340000000000003</v>
      </c>
    </row>
    <row r="620" spans="14:18" ht="15.75" customHeight="1" x14ac:dyDescent="0.2">
      <c r="N620" s="27" t="s">
        <v>55</v>
      </c>
      <c r="O620" s="27" t="s">
        <v>609</v>
      </c>
      <c r="P620" s="30">
        <v>2015</v>
      </c>
      <c r="Q620" s="30">
        <v>136</v>
      </c>
      <c r="R620" s="30">
        <v>40.49</v>
      </c>
    </row>
    <row r="621" spans="14:18" ht="15.75" customHeight="1" x14ac:dyDescent="0.2">
      <c r="N621" s="27" t="s">
        <v>55</v>
      </c>
      <c r="O621" s="27" t="s">
        <v>609</v>
      </c>
      <c r="P621" s="30">
        <v>2016</v>
      </c>
      <c r="Q621" s="30">
        <v>133</v>
      </c>
      <c r="R621" s="30">
        <v>43.17</v>
      </c>
    </row>
    <row r="622" spans="14:18" ht="15.75" customHeight="1" x14ac:dyDescent="0.2">
      <c r="N622" s="27" t="s">
        <v>55</v>
      </c>
      <c r="O622" s="27" t="s">
        <v>609</v>
      </c>
      <c r="P622" s="30">
        <v>2017</v>
      </c>
      <c r="Q622" s="30">
        <v>136</v>
      </c>
      <c r="R622" s="30">
        <v>42.94</v>
      </c>
    </row>
    <row r="623" spans="14:18" ht="15.75" customHeight="1" x14ac:dyDescent="0.2">
      <c r="N623" s="27" t="s">
        <v>55</v>
      </c>
      <c r="O623" s="27" t="s">
        <v>609</v>
      </c>
      <c r="P623" s="30">
        <v>2018</v>
      </c>
      <c r="Q623" s="30">
        <v>138</v>
      </c>
      <c r="R623" s="30">
        <v>43.24</v>
      </c>
    </row>
    <row r="624" spans="14:18" ht="15.75" customHeight="1" x14ac:dyDescent="0.2">
      <c r="N624" s="27" t="s">
        <v>55</v>
      </c>
      <c r="O624" s="27" t="s">
        <v>609</v>
      </c>
      <c r="P624" s="30">
        <v>2019</v>
      </c>
      <c r="Q624" s="30">
        <v>140</v>
      </c>
      <c r="R624" s="30">
        <v>45.67</v>
      </c>
    </row>
    <row r="625" spans="14:18" ht="15.75" customHeight="1" x14ac:dyDescent="0.2">
      <c r="N625" s="27" t="s">
        <v>55</v>
      </c>
      <c r="O625" s="27" t="s">
        <v>548</v>
      </c>
      <c r="P625" s="30">
        <v>2013</v>
      </c>
      <c r="Q625" s="31">
        <v>139</v>
      </c>
      <c r="R625" s="30">
        <v>41.05</v>
      </c>
    </row>
    <row r="626" spans="14:18" ht="15.75" customHeight="1" x14ac:dyDescent="0.2">
      <c r="N626" s="27" t="s">
        <v>55</v>
      </c>
      <c r="O626" s="27" t="s">
        <v>548</v>
      </c>
      <c r="P626" s="30">
        <v>2014</v>
      </c>
      <c r="Q626" s="30">
        <v>132</v>
      </c>
      <c r="R626" s="30">
        <v>38.15</v>
      </c>
    </row>
    <row r="627" spans="14:18" ht="15.75" customHeight="1" x14ac:dyDescent="0.2">
      <c r="N627" s="27" t="s">
        <v>55</v>
      </c>
      <c r="O627" s="27" t="s">
        <v>548</v>
      </c>
      <c r="P627" s="30">
        <v>2015</v>
      </c>
      <c r="Q627" s="30">
        <v>138</v>
      </c>
      <c r="R627" s="30">
        <v>40.75</v>
      </c>
    </row>
    <row r="628" spans="14:18" ht="15.75" customHeight="1" x14ac:dyDescent="0.2">
      <c r="N628" s="27" t="s">
        <v>55</v>
      </c>
      <c r="O628" s="27" t="s">
        <v>548</v>
      </c>
      <c r="P628" s="30">
        <v>2016</v>
      </c>
      <c r="Q628" s="30">
        <v>130</v>
      </c>
      <c r="R628" s="30">
        <v>41.72</v>
      </c>
    </row>
    <row r="629" spans="14:18" ht="15.75" customHeight="1" x14ac:dyDescent="0.2">
      <c r="N629" s="27" t="s">
        <v>55</v>
      </c>
      <c r="O629" s="27" t="s">
        <v>548</v>
      </c>
      <c r="P629" s="30">
        <v>2017</v>
      </c>
      <c r="Q629" s="30">
        <v>124</v>
      </c>
      <c r="R629" s="30">
        <v>39.93</v>
      </c>
    </row>
    <row r="630" spans="14:18" ht="15.75" customHeight="1" x14ac:dyDescent="0.2">
      <c r="N630" s="27" t="s">
        <v>55</v>
      </c>
      <c r="O630" s="27" t="s">
        <v>548</v>
      </c>
      <c r="P630" s="30">
        <v>2018</v>
      </c>
      <c r="Q630" s="30">
        <v>124</v>
      </c>
      <c r="R630" s="30">
        <v>39.68</v>
      </c>
    </row>
    <row r="631" spans="14:18" ht="15.75" customHeight="1" x14ac:dyDescent="0.2">
      <c r="N631" s="27" t="s">
        <v>55</v>
      </c>
      <c r="O631" s="27" t="s">
        <v>548</v>
      </c>
      <c r="P631" s="30">
        <v>2019</v>
      </c>
      <c r="Q631" s="31">
        <v>124</v>
      </c>
      <c r="R631" s="30">
        <v>36.770000000000003</v>
      </c>
    </row>
    <row r="632" spans="14:18" ht="15.75" customHeight="1" x14ac:dyDescent="0.2">
      <c r="N632" s="27" t="s">
        <v>55</v>
      </c>
      <c r="O632" s="27" t="s">
        <v>312</v>
      </c>
      <c r="P632" s="30">
        <v>2013</v>
      </c>
      <c r="Q632" s="30">
        <v>53</v>
      </c>
      <c r="R632" s="30">
        <v>25.17</v>
      </c>
    </row>
    <row r="633" spans="14:18" ht="15.75" customHeight="1" x14ac:dyDescent="0.2">
      <c r="N633" s="27" t="s">
        <v>55</v>
      </c>
      <c r="O633" s="27" t="s">
        <v>312</v>
      </c>
      <c r="P633" s="30">
        <v>2014</v>
      </c>
      <c r="Q633" s="30">
        <v>59</v>
      </c>
      <c r="R633" s="30">
        <v>26.02</v>
      </c>
    </row>
    <row r="634" spans="14:18" ht="15.75" customHeight="1" x14ac:dyDescent="0.2">
      <c r="N634" s="27" t="s">
        <v>55</v>
      </c>
      <c r="O634" s="27" t="s">
        <v>312</v>
      </c>
      <c r="P634" s="30">
        <v>2015</v>
      </c>
      <c r="Q634" s="30">
        <v>61</v>
      </c>
      <c r="R634" s="30">
        <v>26.95</v>
      </c>
    </row>
    <row r="635" spans="14:18" ht="15.75" customHeight="1" x14ac:dyDescent="0.2">
      <c r="N635" s="27" t="s">
        <v>55</v>
      </c>
      <c r="O635" s="27" t="s">
        <v>312</v>
      </c>
      <c r="P635" s="30">
        <v>2016</v>
      </c>
      <c r="Q635" s="30">
        <v>72</v>
      </c>
      <c r="R635" s="30">
        <v>28.67</v>
      </c>
    </row>
    <row r="636" spans="14:18" ht="15.75" customHeight="1" x14ac:dyDescent="0.2">
      <c r="N636" s="27" t="s">
        <v>55</v>
      </c>
      <c r="O636" s="27" t="s">
        <v>312</v>
      </c>
      <c r="P636" s="30">
        <v>2017</v>
      </c>
      <c r="Q636" s="30">
        <v>72</v>
      </c>
      <c r="R636" s="30">
        <v>29.44</v>
      </c>
    </row>
    <row r="637" spans="14:18" ht="15.75" customHeight="1" x14ac:dyDescent="0.2">
      <c r="N637" s="27" t="s">
        <v>55</v>
      </c>
      <c r="O637" s="27" t="s">
        <v>312</v>
      </c>
      <c r="P637" s="30">
        <v>2018</v>
      </c>
      <c r="Q637" s="31">
        <v>67</v>
      </c>
      <c r="R637" s="30">
        <v>28.64</v>
      </c>
    </row>
    <row r="638" spans="14:18" ht="15.75" customHeight="1" x14ac:dyDescent="0.2">
      <c r="N638" s="27" t="s">
        <v>55</v>
      </c>
      <c r="O638" s="27" t="s">
        <v>312</v>
      </c>
      <c r="P638" s="30">
        <v>2019</v>
      </c>
      <c r="Q638" s="30">
        <v>67</v>
      </c>
      <c r="R638" s="30">
        <v>29.36</v>
      </c>
    </row>
    <row r="639" spans="14:18" ht="15.75" customHeight="1" x14ac:dyDescent="0.2">
      <c r="N639" s="27" t="s">
        <v>55</v>
      </c>
      <c r="O639" s="27" t="s">
        <v>763</v>
      </c>
      <c r="P639" s="30">
        <v>2013</v>
      </c>
      <c r="Q639" s="30">
        <v>168</v>
      </c>
      <c r="R639" s="30">
        <v>67.989999999999995</v>
      </c>
    </row>
    <row r="640" spans="14:18" ht="15.75" customHeight="1" x14ac:dyDescent="0.2">
      <c r="N640" s="27" t="s">
        <v>55</v>
      </c>
      <c r="O640" s="27" t="s">
        <v>763</v>
      </c>
      <c r="P640" s="30">
        <v>2014</v>
      </c>
      <c r="Q640" s="30">
        <v>171</v>
      </c>
      <c r="R640" s="30">
        <v>71.22</v>
      </c>
    </row>
    <row r="641" spans="14:18" ht="15.75" customHeight="1" x14ac:dyDescent="0.2">
      <c r="N641" s="27" t="s">
        <v>55</v>
      </c>
      <c r="O641" s="27" t="s">
        <v>763</v>
      </c>
      <c r="P641" s="30">
        <v>2015</v>
      </c>
      <c r="Q641" s="30">
        <v>171</v>
      </c>
      <c r="R641" s="30">
        <v>71.25</v>
      </c>
    </row>
    <row r="642" spans="14:18" ht="15.75" customHeight="1" x14ac:dyDescent="0.2">
      <c r="N642" s="27" t="s">
        <v>55</v>
      </c>
      <c r="O642" s="27" t="s">
        <v>763</v>
      </c>
      <c r="P642" s="30">
        <v>2016</v>
      </c>
      <c r="Q642" s="30">
        <v>173</v>
      </c>
      <c r="R642" s="30">
        <v>71.58</v>
      </c>
    </row>
    <row r="643" spans="14:18" ht="15.75" customHeight="1" x14ac:dyDescent="0.2">
      <c r="N643" s="27" t="s">
        <v>55</v>
      </c>
      <c r="O643" s="27" t="s">
        <v>763</v>
      </c>
      <c r="P643" s="30">
        <v>2017</v>
      </c>
      <c r="Q643" s="31">
        <v>170</v>
      </c>
      <c r="R643" s="30">
        <v>66.41</v>
      </c>
    </row>
    <row r="644" spans="14:18" ht="15.75" customHeight="1" x14ac:dyDescent="0.2">
      <c r="N644" s="27" t="s">
        <v>55</v>
      </c>
      <c r="O644" s="27" t="s">
        <v>763</v>
      </c>
      <c r="P644" s="30">
        <v>2018</v>
      </c>
      <c r="Q644" s="30">
        <v>170</v>
      </c>
      <c r="R644" s="30">
        <v>66.41</v>
      </c>
    </row>
    <row r="645" spans="14:18" ht="15.75" customHeight="1" x14ac:dyDescent="0.2">
      <c r="N645" s="27" t="s">
        <v>55</v>
      </c>
      <c r="O645" s="27" t="s">
        <v>763</v>
      </c>
      <c r="P645" s="30">
        <v>2019</v>
      </c>
      <c r="Q645" s="30">
        <v>171</v>
      </c>
      <c r="R645" s="30">
        <v>64.489999999999995</v>
      </c>
    </row>
    <row r="646" spans="14:18" ht="15.75" customHeight="1" x14ac:dyDescent="0.2">
      <c r="N646" s="27" t="s">
        <v>55</v>
      </c>
      <c r="O646" s="27" t="s">
        <v>639</v>
      </c>
      <c r="P646" s="30">
        <v>2013</v>
      </c>
      <c r="Q646" s="30">
        <v>145</v>
      </c>
      <c r="R646" s="30">
        <v>42.73</v>
      </c>
    </row>
    <row r="647" spans="14:18" ht="15.75" customHeight="1" x14ac:dyDescent="0.2">
      <c r="N647" s="27" t="s">
        <v>55</v>
      </c>
      <c r="O647" s="27" t="s">
        <v>639</v>
      </c>
      <c r="P647" s="30">
        <v>2014</v>
      </c>
      <c r="Q647" s="30">
        <v>147</v>
      </c>
      <c r="R647" s="30">
        <v>42.73</v>
      </c>
    </row>
    <row r="648" spans="14:18" ht="15.75" customHeight="1" x14ac:dyDescent="0.2">
      <c r="N648" s="27" t="s">
        <v>55</v>
      </c>
      <c r="O648" s="27" t="s">
        <v>639</v>
      </c>
      <c r="P648" s="30">
        <v>2015</v>
      </c>
      <c r="Q648" s="30">
        <v>147</v>
      </c>
      <c r="R648" s="30">
        <v>43.29</v>
      </c>
    </row>
    <row r="649" spans="14:18" ht="15.75" customHeight="1" x14ac:dyDescent="0.2">
      <c r="N649" s="27" t="s">
        <v>55</v>
      </c>
      <c r="O649" s="27" t="s">
        <v>639</v>
      </c>
      <c r="P649" s="30">
        <v>2016</v>
      </c>
      <c r="Q649" s="31">
        <v>146</v>
      </c>
      <c r="R649" s="30">
        <v>46.57</v>
      </c>
    </row>
    <row r="650" spans="14:18" ht="15.75" customHeight="1" x14ac:dyDescent="0.2">
      <c r="N650" s="27" t="s">
        <v>55</v>
      </c>
      <c r="O650" s="27" t="s">
        <v>639</v>
      </c>
      <c r="P650" s="30">
        <v>2017</v>
      </c>
      <c r="Q650" s="30">
        <v>144</v>
      </c>
      <c r="R650" s="30">
        <v>46.89</v>
      </c>
    </row>
    <row r="651" spans="14:18" ht="15.75" customHeight="1" x14ac:dyDescent="0.2">
      <c r="N651" s="27" t="s">
        <v>55</v>
      </c>
      <c r="O651" s="27" t="s">
        <v>639</v>
      </c>
      <c r="P651" s="30">
        <v>2018</v>
      </c>
      <c r="Q651" s="30">
        <v>145</v>
      </c>
      <c r="R651" s="30">
        <v>47.41</v>
      </c>
    </row>
    <row r="652" spans="14:18" ht="15.75" customHeight="1" x14ac:dyDescent="0.2">
      <c r="N652" s="27" t="s">
        <v>55</v>
      </c>
      <c r="O652" s="27" t="s">
        <v>639</v>
      </c>
      <c r="P652" s="30">
        <v>2019</v>
      </c>
      <c r="Q652" s="30">
        <v>123</v>
      </c>
      <c r="R652" s="30">
        <v>36.74</v>
      </c>
    </row>
    <row r="653" spans="14:18" ht="15.75" customHeight="1" x14ac:dyDescent="0.2">
      <c r="N653" s="27" t="s">
        <v>55</v>
      </c>
      <c r="O653" s="27" t="s">
        <v>535</v>
      </c>
      <c r="P653" s="30">
        <v>2013</v>
      </c>
      <c r="Q653" s="30">
        <v>103</v>
      </c>
      <c r="R653" s="30">
        <v>31.1</v>
      </c>
    </row>
    <row r="654" spans="14:18" ht="15.75" customHeight="1" x14ac:dyDescent="0.2">
      <c r="N654" s="27" t="s">
        <v>55</v>
      </c>
      <c r="O654" s="27" t="s">
        <v>535</v>
      </c>
      <c r="P654" s="30">
        <v>2014</v>
      </c>
      <c r="Q654" s="30">
        <v>108</v>
      </c>
      <c r="R654" s="30">
        <v>33.11</v>
      </c>
    </row>
    <row r="655" spans="14:18" ht="15.75" customHeight="1" x14ac:dyDescent="0.2">
      <c r="N655" s="27" t="s">
        <v>55</v>
      </c>
      <c r="O655" s="27" t="s">
        <v>535</v>
      </c>
      <c r="P655" s="30">
        <v>2015</v>
      </c>
      <c r="Q655" s="31">
        <v>112</v>
      </c>
      <c r="R655" s="30">
        <v>34.32</v>
      </c>
    </row>
    <row r="656" spans="14:18" ht="15.75" customHeight="1" x14ac:dyDescent="0.2">
      <c r="N656" s="27" t="s">
        <v>55</v>
      </c>
      <c r="O656" s="27" t="s">
        <v>535</v>
      </c>
      <c r="P656" s="30">
        <v>2016</v>
      </c>
      <c r="Q656" s="30">
        <v>112</v>
      </c>
      <c r="R656" s="30">
        <v>34.17</v>
      </c>
    </row>
    <row r="657" spans="14:18" ht="15.75" customHeight="1" x14ac:dyDescent="0.2">
      <c r="N657" s="27" t="s">
        <v>55</v>
      </c>
      <c r="O657" s="27" t="s">
        <v>535</v>
      </c>
      <c r="P657" s="30">
        <v>2017</v>
      </c>
      <c r="Q657" s="30">
        <v>117</v>
      </c>
      <c r="R657" s="30">
        <v>39.299999999999997</v>
      </c>
    </row>
    <row r="658" spans="14:18" ht="15.75" customHeight="1" x14ac:dyDescent="0.2">
      <c r="N658" s="27" t="s">
        <v>55</v>
      </c>
      <c r="O658" s="27" t="s">
        <v>535</v>
      </c>
      <c r="P658" s="30">
        <v>2018</v>
      </c>
      <c r="Q658" s="30">
        <v>120</v>
      </c>
      <c r="R658" s="30">
        <v>37.950000000000003</v>
      </c>
    </row>
    <row r="659" spans="14:18" ht="15.75" customHeight="1" x14ac:dyDescent="0.2">
      <c r="N659" s="27" t="s">
        <v>55</v>
      </c>
      <c r="O659" s="27" t="s">
        <v>535</v>
      </c>
      <c r="P659" s="30">
        <v>2019</v>
      </c>
      <c r="Q659" s="30">
        <v>98</v>
      </c>
      <c r="R659" s="30">
        <v>32.159999999999997</v>
      </c>
    </row>
    <row r="660" spans="14:18" ht="15.75" customHeight="1" x14ac:dyDescent="0.2">
      <c r="N660" s="27" t="s">
        <v>55</v>
      </c>
      <c r="O660" s="27" t="s">
        <v>331</v>
      </c>
      <c r="P660" s="30">
        <v>2013</v>
      </c>
      <c r="Q660" s="30">
        <v>98</v>
      </c>
      <c r="R660" s="30">
        <v>29.93</v>
      </c>
    </row>
    <row r="661" spans="14:18" ht="15.75" customHeight="1" x14ac:dyDescent="0.2">
      <c r="N661" s="27" t="s">
        <v>55</v>
      </c>
      <c r="O661" s="27" t="s">
        <v>331</v>
      </c>
      <c r="P661" s="30">
        <v>2014</v>
      </c>
      <c r="Q661" s="31">
        <v>88</v>
      </c>
      <c r="R661" s="30">
        <v>30.3</v>
      </c>
    </row>
    <row r="662" spans="14:18" ht="15.75" customHeight="1" x14ac:dyDescent="0.2">
      <c r="N662" s="27" t="s">
        <v>55</v>
      </c>
      <c r="O662" s="27" t="s">
        <v>331</v>
      </c>
      <c r="P662" s="30">
        <v>2015</v>
      </c>
      <c r="Q662" s="30">
        <v>54</v>
      </c>
      <c r="R662" s="30">
        <v>25.25</v>
      </c>
    </row>
    <row r="663" spans="14:18" ht="15.75" customHeight="1" x14ac:dyDescent="0.2">
      <c r="N663" s="27" t="s">
        <v>55</v>
      </c>
      <c r="O663" s="27" t="s">
        <v>331</v>
      </c>
      <c r="P663" s="30">
        <v>2016</v>
      </c>
      <c r="Q663" s="30">
        <v>60</v>
      </c>
      <c r="R663" s="30">
        <v>27.61</v>
      </c>
    </row>
    <row r="664" spans="14:18" ht="15.75" customHeight="1" x14ac:dyDescent="0.2">
      <c r="N664" s="27" t="s">
        <v>55</v>
      </c>
      <c r="O664" s="27" t="s">
        <v>331</v>
      </c>
      <c r="P664" s="30">
        <v>2017</v>
      </c>
      <c r="Q664" s="30">
        <v>69</v>
      </c>
      <c r="R664" s="30">
        <v>28.95</v>
      </c>
    </row>
    <row r="665" spans="14:18" ht="15.75" customHeight="1" x14ac:dyDescent="0.2">
      <c r="N665" s="27" t="s">
        <v>55</v>
      </c>
      <c r="O665" s="27" t="s">
        <v>331</v>
      </c>
      <c r="P665" s="30">
        <v>2018</v>
      </c>
      <c r="Q665" s="30">
        <v>71</v>
      </c>
      <c r="R665" s="30">
        <v>29.05</v>
      </c>
    </row>
    <row r="666" spans="14:18" ht="15.75" customHeight="1" x14ac:dyDescent="0.2">
      <c r="N666" s="27" t="s">
        <v>55</v>
      </c>
      <c r="O666" s="27" t="s">
        <v>331</v>
      </c>
      <c r="P666" s="30">
        <v>2019</v>
      </c>
      <c r="Q666" s="30">
        <v>70</v>
      </c>
      <c r="R666" s="30">
        <v>29.51</v>
      </c>
    </row>
    <row r="667" spans="14:18" ht="15.75" customHeight="1" x14ac:dyDescent="0.2">
      <c r="N667" s="27" t="s">
        <v>55</v>
      </c>
      <c r="O667" s="27" t="s">
        <v>477</v>
      </c>
      <c r="P667" s="30">
        <v>2013</v>
      </c>
      <c r="Q667" s="31">
        <v>118</v>
      </c>
      <c r="R667" s="30">
        <v>34.61</v>
      </c>
    </row>
    <row r="668" spans="14:18" ht="15.75" customHeight="1" x14ac:dyDescent="0.2">
      <c r="N668" s="27" t="s">
        <v>55</v>
      </c>
      <c r="O668" s="27" t="s">
        <v>477</v>
      </c>
      <c r="P668" s="30">
        <v>2014</v>
      </c>
      <c r="Q668" s="30">
        <v>120</v>
      </c>
      <c r="R668" s="30">
        <v>36.159999999999997</v>
      </c>
    </row>
    <row r="669" spans="14:18" ht="15.75" customHeight="1" x14ac:dyDescent="0.2">
      <c r="N669" s="27" t="s">
        <v>55</v>
      </c>
      <c r="O669" s="27" t="s">
        <v>477</v>
      </c>
      <c r="P669" s="30">
        <v>2015</v>
      </c>
      <c r="Q669" s="30">
        <v>105</v>
      </c>
      <c r="R669" s="30">
        <v>32.71</v>
      </c>
    </row>
    <row r="670" spans="14:18" ht="15.75" customHeight="1" x14ac:dyDescent="0.2">
      <c r="N670" s="27" t="s">
        <v>55</v>
      </c>
      <c r="O670" s="27" t="s">
        <v>477</v>
      </c>
      <c r="P670" s="30">
        <v>2016</v>
      </c>
      <c r="Q670" s="30">
        <v>105</v>
      </c>
      <c r="R670" s="30">
        <v>32.619999999999997</v>
      </c>
    </row>
    <row r="671" spans="14:18" ht="15.75" customHeight="1" x14ac:dyDescent="0.2">
      <c r="N671" s="27" t="s">
        <v>55</v>
      </c>
      <c r="O671" s="27" t="s">
        <v>477</v>
      </c>
      <c r="P671" s="30">
        <v>2017</v>
      </c>
      <c r="Q671" s="30">
        <v>100</v>
      </c>
      <c r="R671" s="30">
        <v>33.020000000000003</v>
      </c>
    </row>
    <row r="672" spans="14:18" ht="15.75" customHeight="1" x14ac:dyDescent="0.2">
      <c r="N672" s="27" t="s">
        <v>55</v>
      </c>
      <c r="O672" s="27" t="s">
        <v>477</v>
      </c>
      <c r="P672" s="30">
        <v>2018</v>
      </c>
      <c r="Q672" s="30">
        <v>106</v>
      </c>
      <c r="R672" s="30">
        <v>32.049999999999997</v>
      </c>
    </row>
    <row r="673" spans="14:18" ht="15.75" customHeight="1" x14ac:dyDescent="0.2">
      <c r="N673" s="27" t="s">
        <v>55</v>
      </c>
      <c r="O673" s="27" t="s">
        <v>477</v>
      </c>
      <c r="P673" s="30">
        <v>2019</v>
      </c>
      <c r="Q673" s="31">
        <v>106</v>
      </c>
      <c r="R673" s="30">
        <v>33.4</v>
      </c>
    </row>
    <row r="674" spans="14:18" ht="15.75" customHeight="1" x14ac:dyDescent="0.2">
      <c r="N674" s="27" t="s">
        <v>55</v>
      </c>
      <c r="O674" s="27" t="s">
        <v>50</v>
      </c>
      <c r="P674" s="30">
        <v>2013</v>
      </c>
      <c r="Q674" s="30">
        <v>8</v>
      </c>
      <c r="R674" s="30">
        <v>8.3800000000000008</v>
      </c>
    </row>
    <row r="675" spans="14:18" ht="15.75" customHeight="1" x14ac:dyDescent="0.2">
      <c r="N675" s="27" t="s">
        <v>55</v>
      </c>
      <c r="O675" s="27" t="s">
        <v>50</v>
      </c>
      <c r="P675" s="30">
        <v>2014</v>
      </c>
      <c r="Q675" s="30">
        <v>9</v>
      </c>
      <c r="R675" s="30">
        <v>8.5500000000000007</v>
      </c>
    </row>
    <row r="676" spans="14:18" ht="15.75" customHeight="1" x14ac:dyDescent="0.2">
      <c r="N676" s="27" t="s">
        <v>55</v>
      </c>
      <c r="O676" s="27" t="s">
        <v>50</v>
      </c>
      <c r="P676" s="30">
        <v>2015</v>
      </c>
      <c r="Q676" s="30">
        <v>6</v>
      </c>
      <c r="R676" s="30">
        <v>10.06</v>
      </c>
    </row>
    <row r="677" spans="14:18" ht="15.75" customHeight="1" x14ac:dyDescent="0.2">
      <c r="N677" s="27" t="s">
        <v>55</v>
      </c>
      <c r="O677" s="27" t="s">
        <v>50</v>
      </c>
      <c r="P677" s="30">
        <v>2016</v>
      </c>
      <c r="Q677" s="30">
        <v>5</v>
      </c>
      <c r="R677" s="30">
        <v>10.01</v>
      </c>
    </row>
    <row r="678" spans="14:18" ht="15.75" customHeight="1" x14ac:dyDescent="0.2">
      <c r="N678" s="27" t="s">
        <v>55</v>
      </c>
      <c r="O678" s="27" t="s">
        <v>50</v>
      </c>
      <c r="P678" s="30">
        <v>2017</v>
      </c>
      <c r="Q678" s="30">
        <v>13</v>
      </c>
      <c r="R678" s="30">
        <v>13.98</v>
      </c>
    </row>
    <row r="679" spans="14:18" ht="15.75" customHeight="1" x14ac:dyDescent="0.2">
      <c r="N679" s="27" t="s">
        <v>55</v>
      </c>
      <c r="O679" s="27" t="s">
        <v>50</v>
      </c>
      <c r="P679" s="30">
        <v>2018</v>
      </c>
      <c r="Q679" s="31">
        <v>8</v>
      </c>
      <c r="R679" s="30">
        <v>13.62</v>
      </c>
    </row>
    <row r="680" spans="14:18" ht="15.75" customHeight="1" x14ac:dyDescent="0.2">
      <c r="N680" s="27" t="s">
        <v>55</v>
      </c>
      <c r="O680" s="27" t="s">
        <v>50</v>
      </c>
      <c r="P680" s="30">
        <v>2019</v>
      </c>
      <c r="Q680" s="30">
        <v>7</v>
      </c>
      <c r="R680" s="30">
        <v>10.75</v>
      </c>
    </row>
    <row r="681" spans="14:18" ht="15.75" customHeight="1" x14ac:dyDescent="0.2">
      <c r="N681" s="27" t="s">
        <v>55</v>
      </c>
      <c r="O681" s="27" t="s">
        <v>612</v>
      </c>
      <c r="P681" s="30">
        <v>2013</v>
      </c>
      <c r="Q681" s="30">
        <v>159</v>
      </c>
      <c r="R681" s="30">
        <v>51.31</v>
      </c>
    </row>
    <row r="682" spans="14:18" ht="15.75" customHeight="1" x14ac:dyDescent="0.2">
      <c r="N682" s="27" t="s">
        <v>55</v>
      </c>
      <c r="O682" s="27" t="s">
        <v>612</v>
      </c>
      <c r="P682" s="30">
        <v>2014</v>
      </c>
      <c r="Q682" s="30">
        <v>158</v>
      </c>
      <c r="R682" s="30">
        <v>51.46</v>
      </c>
    </row>
    <row r="683" spans="14:18" ht="15.75" customHeight="1" x14ac:dyDescent="0.2">
      <c r="N683" s="27" t="s">
        <v>55</v>
      </c>
      <c r="O683" s="27" t="s">
        <v>612</v>
      </c>
      <c r="P683" s="30">
        <v>2015</v>
      </c>
      <c r="Q683" s="30">
        <v>159</v>
      </c>
      <c r="R683" s="30">
        <v>50.46</v>
      </c>
    </row>
    <row r="684" spans="14:18" ht="15.75" customHeight="1" x14ac:dyDescent="0.2">
      <c r="N684" s="27" t="s">
        <v>55</v>
      </c>
      <c r="O684" s="27" t="s">
        <v>612</v>
      </c>
      <c r="P684" s="30">
        <v>2016</v>
      </c>
      <c r="Q684" s="30">
        <v>147</v>
      </c>
      <c r="R684" s="30">
        <v>48.52</v>
      </c>
    </row>
    <row r="685" spans="14:18" ht="15.75" customHeight="1" x14ac:dyDescent="0.2">
      <c r="N685" s="27" t="s">
        <v>55</v>
      </c>
      <c r="O685" s="27" t="s">
        <v>612</v>
      </c>
      <c r="P685" s="30">
        <v>2017</v>
      </c>
      <c r="Q685" s="31">
        <v>139</v>
      </c>
      <c r="R685" s="30">
        <v>43.55</v>
      </c>
    </row>
    <row r="686" spans="14:18" ht="15.75" customHeight="1" x14ac:dyDescent="0.2">
      <c r="N686" s="27" t="s">
        <v>55</v>
      </c>
      <c r="O686" s="27" t="s">
        <v>612</v>
      </c>
      <c r="P686" s="30">
        <v>2018</v>
      </c>
      <c r="Q686" s="30">
        <v>139</v>
      </c>
      <c r="R686" s="30">
        <v>43.24</v>
      </c>
    </row>
    <row r="687" spans="14:18" ht="15.75" customHeight="1" x14ac:dyDescent="0.2">
      <c r="N687" s="27" t="s">
        <v>55</v>
      </c>
      <c r="O687" s="27" t="s">
        <v>612</v>
      </c>
      <c r="P687" s="30">
        <v>2019</v>
      </c>
      <c r="Q687" s="30">
        <v>142</v>
      </c>
      <c r="R687" s="30">
        <v>45.83</v>
      </c>
    </row>
    <row r="688" spans="14:18" ht="15.75" customHeight="1" x14ac:dyDescent="0.2">
      <c r="N688" s="27" t="s">
        <v>55</v>
      </c>
      <c r="O688" s="27" t="s">
        <v>263</v>
      </c>
      <c r="P688" s="30">
        <v>2013</v>
      </c>
      <c r="Q688" s="30">
        <v>41</v>
      </c>
      <c r="R688" s="30">
        <v>22.97</v>
      </c>
    </row>
    <row r="689" spans="14:18" ht="15.75" customHeight="1" x14ac:dyDescent="0.2">
      <c r="N689" s="27" t="s">
        <v>55</v>
      </c>
      <c r="O689" s="27" t="s">
        <v>263</v>
      </c>
      <c r="P689" s="30">
        <v>2014</v>
      </c>
      <c r="Q689" s="30">
        <v>44</v>
      </c>
      <c r="R689" s="30">
        <v>23.46</v>
      </c>
    </row>
    <row r="690" spans="14:18" ht="15.75" customHeight="1" x14ac:dyDescent="0.2">
      <c r="N690" s="27" t="s">
        <v>55</v>
      </c>
      <c r="O690" s="27" t="s">
        <v>263</v>
      </c>
      <c r="P690" s="30">
        <v>2015</v>
      </c>
      <c r="Q690" s="30">
        <v>56</v>
      </c>
      <c r="R690" s="30">
        <v>25.87</v>
      </c>
    </row>
    <row r="691" spans="14:18" ht="15.75" customHeight="1" x14ac:dyDescent="0.2">
      <c r="N691" s="27" t="s">
        <v>55</v>
      </c>
      <c r="O691" s="27" t="s">
        <v>263</v>
      </c>
      <c r="P691" s="30">
        <v>2016</v>
      </c>
      <c r="Q691" s="31">
        <v>55</v>
      </c>
      <c r="R691" s="30">
        <v>25.81</v>
      </c>
    </row>
    <row r="692" spans="14:18" ht="15.75" customHeight="1" x14ac:dyDescent="0.2">
      <c r="N692" s="27" t="s">
        <v>55</v>
      </c>
      <c r="O692" s="27" t="s">
        <v>263</v>
      </c>
      <c r="P692" s="30">
        <v>2017</v>
      </c>
      <c r="Q692" s="30">
        <v>51</v>
      </c>
      <c r="R692" s="30">
        <v>25.07</v>
      </c>
    </row>
    <row r="693" spans="14:18" ht="15.75" customHeight="1" x14ac:dyDescent="0.2">
      <c r="N693" s="27" t="s">
        <v>55</v>
      </c>
      <c r="O693" s="27" t="s">
        <v>263</v>
      </c>
      <c r="P693" s="30">
        <v>2018</v>
      </c>
      <c r="Q693" s="30">
        <v>53</v>
      </c>
      <c r="R693" s="30">
        <v>26.19</v>
      </c>
    </row>
    <row r="694" spans="14:18" ht="15.75" customHeight="1" x14ac:dyDescent="0.2">
      <c r="N694" s="27" t="s">
        <v>55</v>
      </c>
      <c r="O694" s="27" t="s">
        <v>263</v>
      </c>
      <c r="P694" s="30">
        <v>2019</v>
      </c>
      <c r="Q694" s="30">
        <v>38</v>
      </c>
      <c r="R694" s="30">
        <v>24.7</v>
      </c>
    </row>
    <row r="695" spans="14:18" ht="15.75" customHeight="1" x14ac:dyDescent="0.2">
      <c r="N695" s="27" t="s">
        <v>55</v>
      </c>
      <c r="O695" s="27" t="s">
        <v>583</v>
      </c>
      <c r="P695" s="30">
        <v>2013</v>
      </c>
      <c r="Q695" s="30">
        <v>147</v>
      </c>
      <c r="R695" s="30">
        <v>43.11</v>
      </c>
    </row>
    <row r="696" spans="14:18" ht="15.75" customHeight="1" x14ac:dyDescent="0.2">
      <c r="N696" s="27" t="s">
        <v>55</v>
      </c>
      <c r="O696" s="27" t="s">
        <v>583</v>
      </c>
      <c r="P696" s="30">
        <v>2014</v>
      </c>
      <c r="Q696" s="30">
        <v>149</v>
      </c>
      <c r="R696" s="30">
        <v>43.69</v>
      </c>
    </row>
    <row r="697" spans="14:18" ht="15.75" customHeight="1" x14ac:dyDescent="0.2">
      <c r="N697" s="27" t="s">
        <v>55</v>
      </c>
      <c r="O697" s="27" t="s">
        <v>583</v>
      </c>
      <c r="P697" s="30">
        <v>2015</v>
      </c>
      <c r="Q697" s="31">
        <v>141</v>
      </c>
      <c r="R697" s="30">
        <v>41.19</v>
      </c>
    </row>
    <row r="698" spans="14:18" ht="15.75" customHeight="1" x14ac:dyDescent="0.2">
      <c r="N698" s="27" t="s">
        <v>55</v>
      </c>
      <c r="O698" s="27" t="s">
        <v>583</v>
      </c>
      <c r="P698" s="30">
        <v>2016</v>
      </c>
      <c r="Q698" s="30">
        <v>138</v>
      </c>
      <c r="R698" s="30">
        <v>44.66</v>
      </c>
    </row>
    <row r="699" spans="14:18" ht="15.75" customHeight="1" x14ac:dyDescent="0.2">
      <c r="N699" s="27" t="s">
        <v>55</v>
      </c>
      <c r="O699" s="27" t="s">
        <v>583</v>
      </c>
      <c r="P699" s="30">
        <v>2017</v>
      </c>
      <c r="Q699" s="30">
        <v>127</v>
      </c>
      <c r="R699" s="30">
        <v>41.08</v>
      </c>
    </row>
    <row r="700" spans="14:18" ht="15.75" customHeight="1" x14ac:dyDescent="0.2">
      <c r="N700" s="27" t="s">
        <v>55</v>
      </c>
      <c r="O700" s="27" t="s">
        <v>583</v>
      </c>
      <c r="P700" s="30">
        <v>2018</v>
      </c>
      <c r="Q700" s="30">
        <v>133</v>
      </c>
      <c r="R700" s="30">
        <v>42.53</v>
      </c>
    </row>
    <row r="701" spans="14:18" ht="15.75" customHeight="1" x14ac:dyDescent="0.2">
      <c r="N701" s="27" t="s">
        <v>55</v>
      </c>
      <c r="O701" s="27" t="s">
        <v>583</v>
      </c>
      <c r="P701" s="30">
        <v>2019</v>
      </c>
      <c r="Q701" s="30">
        <v>134</v>
      </c>
      <c r="R701" s="30">
        <v>43.91</v>
      </c>
    </row>
    <row r="702" spans="14:18" ht="15.75" customHeight="1" x14ac:dyDescent="0.2">
      <c r="N702" s="27" t="s">
        <v>55</v>
      </c>
      <c r="O702" s="27" t="s">
        <v>129</v>
      </c>
      <c r="P702" s="30">
        <v>2013</v>
      </c>
      <c r="Q702" s="30">
        <v>48</v>
      </c>
      <c r="R702" s="30">
        <v>23.84</v>
      </c>
    </row>
    <row r="703" spans="14:18" ht="15.75" customHeight="1" x14ac:dyDescent="0.2">
      <c r="N703" s="27" t="s">
        <v>55</v>
      </c>
      <c r="O703" s="27" t="s">
        <v>129</v>
      </c>
      <c r="P703" s="30">
        <v>2014</v>
      </c>
      <c r="Q703" s="31">
        <v>40</v>
      </c>
      <c r="R703" s="30">
        <v>22.02</v>
      </c>
    </row>
    <row r="704" spans="14:18" ht="15.75" customHeight="1" x14ac:dyDescent="0.2">
      <c r="N704" s="27" t="s">
        <v>55</v>
      </c>
      <c r="O704" s="27" t="s">
        <v>129</v>
      </c>
      <c r="P704" s="30">
        <v>2015</v>
      </c>
      <c r="Q704" s="30">
        <v>40</v>
      </c>
      <c r="R704" s="30">
        <v>22.32</v>
      </c>
    </row>
    <row r="705" spans="14:18" ht="15.75" customHeight="1" x14ac:dyDescent="0.2">
      <c r="N705" s="27" t="s">
        <v>55</v>
      </c>
      <c r="O705" s="27" t="s">
        <v>129</v>
      </c>
      <c r="P705" s="30">
        <v>2016</v>
      </c>
      <c r="Q705" s="30">
        <v>29</v>
      </c>
      <c r="R705" s="30">
        <v>18.8</v>
      </c>
    </row>
    <row r="706" spans="14:18" ht="15.75" customHeight="1" x14ac:dyDescent="0.2">
      <c r="N706" s="27" t="s">
        <v>55</v>
      </c>
      <c r="O706" s="27" t="s">
        <v>129</v>
      </c>
      <c r="P706" s="30">
        <v>2017</v>
      </c>
      <c r="Q706" s="30">
        <v>21</v>
      </c>
      <c r="R706" s="30">
        <v>16.41</v>
      </c>
    </row>
    <row r="707" spans="14:18" ht="15.75" customHeight="1" x14ac:dyDescent="0.2">
      <c r="N707" s="27" t="s">
        <v>55</v>
      </c>
      <c r="O707" s="27" t="s">
        <v>129</v>
      </c>
      <c r="P707" s="30">
        <v>2018</v>
      </c>
      <c r="Q707" s="30">
        <v>22</v>
      </c>
      <c r="R707" s="30">
        <v>16.690000000000001</v>
      </c>
    </row>
    <row r="708" spans="14:18" ht="15.75" customHeight="1" x14ac:dyDescent="0.2">
      <c r="N708" s="27" t="s">
        <v>55</v>
      </c>
      <c r="O708" s="27" t="s">
        <v>129</v>
      </c>
      <c r="P708" s="30">
        <v>2019</v>
      </c>
      <c r="Q708" s="30">
        <v>22</v>
      </c>
      <c r="R708" s="30">
        <v>18.25</v>
      </c>
    </row>
    <row r="709" spans="14:18" ht="15.75" customHeight="1" x14ac:dyDescent="0.2">
      <c r="N709" s="27" t="s">
        <v>55</v>
      </c>
      <c r="O709" s="27" t="s">
        <v>922</v>
      </c>
      <c r="P709" s="30">
        <v>2013</v>
      </c>
      <c r="Q709" s="31">
        <v>149</v>
      </c>
      <c r="R709" s="30">
        <v>43.43</v>
      </c>
    </row>
    <row r="710" spans="14:18" ht="15.75" customHeight="1" x14ac:dyDescent="0.2">
      <c r="N710" s="27" t="s">
        <v>55</v>
      </c>
      <c r="O710" s="27" t="s">
        <v>922</v>
      </c>
      <c r="P710" s="30">
        <v>2014</v>
      </c>
      <c r="Q710" s="30">
        <v>150</v>
      </c>
      <c r="R710" s="30">
        <v>44.29</v>
      </c>
    </row>
    <row r="711" spans="14:18" ht="15.75" customHeight="1" x14ac:dyDescent="0.2">
      <c r="N711" s="27" t="s">
        <v>55</v>
      </c>
      <c r="O711" s="27" t="s">
        <v>922</v>
      </c>
      <c r="P711" s="30">
        <v>2015</v>
      </c>
      <c r="Q711" s="30">
        <v>153</v>
      </c>
      <c r="R711" s="30">
        <v>45.87</v>
      </c>
    </row>
    <row r="712" spans="14:18" ht="15.75" customHeight="1" x14ac:dyDescent="0.2">
      <c r="N712" s="27" t="s">
        <v>55</v>
      </c>
      <c r="O712" s="27" t="s">
        <v>922</v>
      </c>
      <c r="P712" s="30">
        <v>2016</v>
      </c>
      <c r="Q712" s="30">
        <v>154</v>
      </c>
      <c r="R712" s="30">
        <v>52.96</v>
      </c>
    </row>
    <row r="713" spans="14:18" ht="15.75" customHeight="1" x14ac:dyDescent="0.2">
      <c r="N713" s="27" t="s">
        <v>55</v>
      </c>
      <c r="O713" s="27" t="s">
        <v>922</v>
      </c>
      <c r="P713" s="30">
        <v>2017</v>
      </c>
      <c r="Q713" s="30">
        <v>151</v>
      </c>
      <c r="R713" s="30">
        <v>51.1</v>
      </c>
    </row>
    <row r="714" spans="14:18" ht="15.75" customHeight="1" x14ac:dyDescent="0.2">
      <c r="N714" s="27" t="s">
        <v>55</v>
      </c>
      <c r="O714" s="27" t="s">
        <v>922</v>
      </c>
      <c r="P714" s="30">
        <v>2018</v>
      </c>
      <c r="Q714" s="30">
        <v>151</v>
      </c>
      <c r="R714" s="30">
        <v>50.95</v>
      </c>
    </row>
    <row r="715" spans="14:18" ht="15.75" customHeight="1" x14ac:dyDescent="0.2">
      <c r="N715" s="27" t="s">
        <v>55</v>
      </c>
      <c r="O715" s="27" t="s">
        <v>922</v>
      </c>
      <c r="P715" s="30">
        <v>2019</v>
      </c>
      <c r="Q715" s="31">
        <v>151</v>
      </c>
      <c r="R715" s="30">
        <v>51.41</v>
      </c>
    </row>
    <row r="716" spans="14:18" ht="15.75" customHeight="1" x14ac:dyDescent="0.2">
      <c r="N716" s="27" t="s">
        <v>55</v>
      </c>
      <c r="O716" s="27" t="s">
        <v>575</v>
      </c>
      <c r="P716" s="30">
        <v>2013</v>
      </c>
      <c r="Q716" s="30">
        <v>162</v>
      </c>
      <c r="R716" s="30">
        <v>56.59</v>
      </c>
    </row>
    <row r="717" spans="14:18" ht="15.75" customHeight="1" x14ac:dyDescent="0.2">
      <c r="N717" s="27" t="s">
        <v>55</v>
      </c>
      <c r="O717" s="27" t="s">
        <v>575</v>
      </c>
      <c r="P717" s="30">
        <v>2014</v>
      </c>
      <c r="Q717" s="30">
        <v>165</v>
      </c>
      <c r="R717" s="30">
        <v>59.13</v>
      </c>
    </row>
    <row r="718" spans="14:18" ht="15.75" customHeight="1" x14ac:dyDescent="0.2">
      <c r="N718" s="27" t="s">
        <v>55</v>
      </c>
      <c r="O718" s="27" t="s">
        <v>575</v>
      </c>
      <c r="P718" s="30">
        <v>2015</v>
      </c>
      <c r="Q718" s="30">
        <v>165</v>
      </c>
      <c r="R718" s="30">
        <v>60.28</v>
      </c>
    </row>
    <row r="719" spans="14:18" ht="15.75" customHeight="1" x14ac:dyDescent="0.2">
      <c r="N719" s="27" t="s">
        <v>55</v>
      </c>
      <c r="O719" s="27" t="s">
        <v>575</v>
      </c>
      <c r="P719" s="30">
        <v>2016</v>
      </c>
      <c r="Q719" s="30">
        <v>141</v>
      </c>
      <c r="R719" s="30">
        <v>44.96</v>
      </c>
    </row>
    <row r="720" spans="14:18" ht="15.75" customHeight="1" x14ac:dyDescent="0.2">
      <c r="N720" s="27" t="s">
        <v>55</v>
      </c>
      <c r="O720" s="27" t="s">
        <v>575</v>
      </c>
      <c r="P720" s="30">
        <v>2017</v>
      </c>
      <c r="Q720" s="30">
        <v>141</v>
      </c>
      <c r="R720" s="30">
        <v>44.34</v>
      </c>
    </row>
    <row r="721" spans="14:18" ht="15.75" customHeight="1" x14ac:dyDescent="0.2">
      <c r="N721" s="27" t="s">
        <v>55</v>
      </c>
      <c r="O721" s="27" t="s">
        <v>575</v>
      </c>
      <c r="P721" s="30">
        <v>2018</v>
      </c>
      <c r="Q721" s="31">
        <v>131</v>
      </c>
      <c r="R721" s="30">
        <v>41.37</v>
      </c>
    </row>
    <row r="722" spans="14:18" ht="15.75" customHeight="1" x14ac:dyDescent="0.2">
      <c r="N722" s="27" t="s">
        <v>55</v>
      </c>
      <c r="O722" s="27" t="s">
        <v>575</v>
      </c>
      <c r="P722" s="30">
        <v>2019</v>
      </c>
      <c r="Q722" s="30">
        <v>126</v>
      </c>
      <c r="R722" s="30">
        <v>39.61</v>
      </c>
    </row>
    <row r="723" spans="14:18" ht="15.75" customHeight="1" x14ac:dyDescent="0.2">
      <c r="N723" s="27" t="s">
        <v>55</v>
      </c>
      <c r="O723" s="27" t="s">
        <v>224</v>
      </c>
      <c r="P723" s="30">
        <v>2013</v>
      </c>
      <c r="Q723" s="30">
        <v>47</v>
      </c>
      <c r="R723" s="30">
        <v>23.82</v>
      </c>
    </row>
    <row r="724" spans="14:18" ht="15.75" customHeight="1" x14ac:dyDescent="0.2">
      <c r="N724" s="27" t="s">
        <v>55</v>
      </c>
      <c r="O724" s="27" t="s">
        <v>224</v>
      </c>
      <c r="P724" s="30">
        <v>2014</v>
      </c>
      <c r="Q724" s="30">
        <v>50</v>
      </c>
      <c r="R724" s="30">
        <v>23.82</v>
      </c>
    </row>
    <row r="725" spans="14:18" ht="15.75" customHeight="1" x14ac:dyDescent="0.2">
      <c r="N725" s="27" t="s">
        <v>55</v>
      </c>
      <c r="O725" s="27" t="s">
        <v>224</v>
      </c>
      <c r="P725" s="30">
        <v>2015</v>
      </c>
      <c r="Q725" s="30">
        <v>51</v>
      </c>
      <c r="R725" s="30">
        <v>24.83</v>
      </c>
    </row>
    <row r="726" spans="14:18" ht="15.75" customHeight="1" x14ac:dyDescent="0.2">
      <c r="N726" s="27" t="s">
        <v>55</v>
      </c>
      <c r="O726" s="27" t="s">
        <v>224</v>
      </c>
      <c r="P726" s="30">
        <v>2016</v>
      </c>
      <c r="Q726" s="30">
        <v>51</v>
      </c>
      <c r="R726" s="30">
        <v>24.37</v>
      </c>
    </row>
    <row r="727" spans="14:18" ht="15.75" customHeight="1" x14ac:dyDescent="0.2">
      <c r="N727" s="27" t="s">
        <v>55</v>
      </c>
      <c r="O727" s="27" t="s">
        <v>224</v>
      </c>
      <c r="P727" s="30">
        <v>2017</v>
      </c>
      <c r="Q727" s="31">
        <v>45</v>
      </c>
      <c r="R727" s="30">
        <v>24.37</v>
      </c>
    </row>
    <row r="728" spans="14:18" ht="15.75" customHeight="1" x14ac:dyDescent="0.2">
      <c r="N728" s="27" t="s">
        <v>55</v>
      </c>
      <c r="O728" s="27" t="s">
        <v>224</v>
      </c>
      <c r="P728" s="30">
        <v>2018</v>
      </c>
      <c r="Q728" s="30">
        <v>42</v>
      </c>
      <c r="R728" s="30">
        <v>23.36</v>
      </c>
    </row>
    <row r="729" spans="14:18" ht="15.75" customHeight="1" x14ac:dyDescent="0.2">
      <c r="N729" s="27" t="s">
        <v>55</v>
      </c>
      <c r="O729" s="27" t="s">
        <v>224</v>
      </c>
      <c r="P729" s="30">
        <v>2019</v>
      </c>
      <c r="Q729" s="30">
        <v>42</v>
      </c>
      <c r="R729" s="30">
        <v>24.98</v>
      </c>
    </row>
    <row r="730" spans="14:18" ht="15.75" customHeight="1" x14ac:dyDescent="0.2">
      <c r="N730" s="27" t="s">
        <v>55</v>
      </c>
      <c r="O730" s="27" t="s">
        <v>617</v>
      </c>
      <c r="P730" s="30">
        <v>2013</v>
      </c>
      <c r="Q730" s="30">
        <v>135</v>
      </c>
      <c r="R730" s="30">
        <v>38.6</v>
      </c>
    </row>
    <row r="731" spans="14:18" ht="15.75" customHeight="1" x14ac:dyDescent="0.2">
      <c r="N731" s="27" t="s">
        <v>55</v>
      </c>
      <c r="O731" s="27" t="s">
        <v>617</v>
      </c>
      <c r="P731" s="30">
        <v>2014</v>
      </c>
      <c r="Q731" s="30">
        <v>130</v>
      </c>
      <c r="R731" s="30">
        <v>37.94</v>
      </c>
    </row>
    <row r="732" spans="14:18" ht="15.75" customHeight="1" x14ac:dyDescent="0.2">
      <c r="N732" s="27" t="s">
        <v>55</v>
      </c>
      <c r="O732" s="27" t="s">
        <v>617</v>
      </c>
      <c r="P732" s="30">
        <v>2015</v>
      </c>
      <c r="Q732" s="30">
        <v>134</v>
      </c>
      <c r="R732" s="30">
        <v>40.07</v>
      </c>
    </row>
    <row r="733" spans="14:18" ht="15.75" customHeight="1" x14ac:dyDescent="0.2">
      <c r="N733" s="27" t="s">
        <v>55</v>
      </c>
      <c r="O733" s="27" t="s">
        <v>617</v>
      </c>
      <c r="P733" s="30">
        <v>2016</v>
      </c>
      <c r="Q733" s="31">
        <v>136</v>
      </c>
      <c r="R733" s="30">
        <v>44.53</v>
      </c>
    </row>
    <row r="734" spans="14:18" ht="15.75" customHeight="1" x14ac:dyDescent="0.2">
      <c r="N734" s="27" t="s">
        <v>55</v>
      </c>
      <c r="O734" s="27" t="s">
        <v>617</v>
      </c>
      <c r="P734" s="30">
        <v>2017</v>
      </c>
      <c r="Q734" s="30">
        <v>142</v>
      </c>
      <c r="R734" s="30">
        <v>44.69</v>
      </c>
    </row>
    <row r="735" spans="14:18" ht="15.75" customHeight="1" x14ac:dyDescent="0.2">
      <c r="N735" s="27" t="s">
        <v>55</v>
      </c>
      <c r="O735" s="27" t="s">
        <v>617</v>
      </c>
      <c r="P735" s="30">
        <v>2018</v>
      </c>
      <c r="Q735" s="30">
        <v>140</v>
      </c>
      <c r="R735" s="30">
        <v>44.31</v>
      </c>
    </row>
    <row r="736" spans="14:18" ht="15.75" customHeight="1" x14ac:dyDescent="0.2">
      <c r="N736" s="27" t="s">
        <v>55</v>
      </c>
      <c r="O736" s="27" t="s">
        <v>617</v>
      </c>
      <c r="P736" s="30">
        <v>2019</v>
      </c>
      <c r="Q736" s="30">
        <v>136</v>
      </c>
      <c r="R736" s="30">
        <v>44.1</v>
      </c>
    </row>
    <row r="737" spans="14:18" ht="15.75" customHeight="1" x14ac:dyDescent="0.2">
      <c r="N737" s="27" t="s">
        <v>55</v>
      </c>
      <c r="O737" s="27" t="s">
        <v>426</v>
      </c>
      <c r="P737" s="30">
        <v>2013</v>
      </c>
      <c r="Q737" s="30">
        <v>90</v>
      </c>
      <c r="R737" s="30">
        <v>28.72</v>
      </c>
    </row>
    <row r="738" spans="14:18" ht="15.75" customHeight="1" x14ac:dyDescent="0.2">
      <c r="N738" s="27" t="s">
        <v>55</v>
      </c>
      <c r="O738" s="27" t="s">
        <v>426</v>
      </c>
      <c r="P738" s="30">
        <v>2014</v>
      </c>
      <c r="Q738" s="30">
        <v>77</v>
      </c>
      <c r="R738" s="30">
        <v>29.04</v>
      </c>
    </row>
    <row r="739" spans="14:18" ht="15.75" customHeight="1" x14ac:dyDescent="0.2">
      <c r="N739" s="27" t="s">
        <v>55</v>
      </c>
      <c r="O739" s="27" t="s">
        <v>426</v>
      </c>
      <c r="P739" s="30">
        <v>2015</v>
      </c>
      <c r="Q739" s="31">
        <v>103</v>
      </c>
      <c r="R739" s="30">
        <v>32.630000000000003</v>
      </c>
    </row>
    <row r="740" spans="14:18" ht="15.75" customHeight="1" x14ac:dyDescent="0.2">
      <c r="N740" s="27" t="s">
        <v>55</v>
      </c>
      <c r="O740" s="27" t="s">
        <v>426</v>
      </c>
      <c r="P740" s="30">
        <v>2016</v>
      </c>
      <c r="Q740" s="30">
        <v>99</v>
      </c>
      <c r="R740" s="30">
        <v>32.020000000000003</v>
      </c>
    </row>
    <row r="741" spans="14:18" ht="15.75" customHeight="1" x14ac:dyDescent="0.2">
      <c r="N741" s="27" t="s">
        <v>55</v>
      </c>
      <c r="O741" s="27" t="s">
        <v>426</v>
      </c>
      <c r="P741" s="30">
        <v>2017</v>
      </c>
      <c r="Q741" s="30">
        <v>98</v>
      </c>
      <c r="R741" s="30">
        <v>32.82</v>
      </c>
    </row>
    <row r="742" spans="14:18" ht="15.75" customHeight="1" x14ac:dyDescent="0.2">
      <c r="N742" s="27" t="s">
        <v>55</v>
      </c>
      <c r="O742" s="27" t="s">
        <v>426</v>
      </c>
      <c r="P742" s="30">
        <v>2018</v>
      </c>
      <c r="Q742" s="30">
        <v>95</v>
      </c>
      <c r="R742" s="30">
        <v>30.81</v>
      </c>
    </row>
    <row r="743" spans="14:18" ht="15.75" customHeight="1" x14ac:dyDescent="0.2">
      <c r="N743" s="27" t="s">
        <v>55</v>
      </c>
      <c r="O743" s="27" t="s">
        <v>426</v>
      </c>
      <c r="P743" s="30">
        <v>2019</v>
      </c>
      <c r="Q743" s="30">
        <v>84</v>
      </c>
      <c r="R743" s="30">
        <v>29.93</v>
      </c>
    </row>
    <row r="744" spans="14:18" ht="15.75" customHeight="1" x14ac:dyDescent="0.2">
      <c r="N744" s="27" t="s">
        <v>55</v>
      </c>
      <c r="O744" s="27" t="s">
        <v>258</v>
      </c>
      <c r="P744" s="30">
        <v>2013</v>
      </c>
      <c r="Q744" s="30">
        <v>66</v>
      </c>
      <c r="R744" s="30">
        <v>26.7</v>
      </c>
    </row>
    <row r="745" spans="14:18" ht="15.75" customHeight="1" x14ac:dyDescent="0.2">
      <c r="N745" s="27" t="s">
        <v>55</v>
      </c>
      <c r="O745" s="27" t="s">
        <v>258</v>
      </c>
      <c r="P745" s="30">
        <v>2014</v>
      </c>
      <c r="Q745" s="31">
        <v>63</v>
      </c>
      <c r="R745" s="30">
        <v>26.7</v>
      </c>
    </row>
    <row r="746" spans="14:18" ht="15.75" customHeight="1" x14ac:dyDescent="0.2">
      <c r="N746" s="27" t="s">
        <v>55</v>
      </c>
      <c r="O746" s="27" t="s">
        <v>258</v>
      </c>
      <c r="P746" s="30">
        <v>2015</v>
      </c>
      <c r="Q746" s="30">
        <v>44</v>
      </c>
      <c r="R746" s="30">
        <v>23.37</v>
      </c>
    </row>
    <row r="747" spans="14:18" ht="15.75" customHeight="1" x14ac:dyDescent="0.2">
      <c r="N747" s="27" t="s">
        <v>55</v>
      </c>
      <c r="O747" s="27" t="s">
        <v>258</v>
      </c>
      <c r="P747" s="30">
        <v>2016</v>
      </c>
      <c r="Q747" s="30">
        <v>37</v>
      </c>
      <c r="R747" s="30">
        <v>21.24</v>
      </c>
    </row>
    <row r="748" spans="14:18" ht="15.75" customHeight="1" x14ac:dyDescent="0.2">
      <c r="N748" s="27" t="s">
        <v>55</v>
      </c>
      <c r="O748" s="27" t="s">
        <v>258</v>
      </c>
      <c r="P748" s="30">
        <v>2017</v>
      </c>
      <c r="Q748" s="30">
        <v>49</v>
      </c>
      <c r="R748" s="30">
        <v>24.97</v>
      </c>
    </row>
    <row r="749" spans="14:18" ht="15.75" customHeight="1" x14ac:dyDescent="0.2">
      <c r="N749" s="27" t="s">
        <v>55</v>
      </c>
      <c r="O749" s="27" t="s">
        <v>258</v>
      </c>
      <c r="P749" s="30">
        <v>2018</v>
      </c>
      <c r="Q749" s="30">
        <v>51</v>
      </c>
      <c r="R749" s="30">
        <v>25.68</v>
      </c>
    </row>
    <row r="750" spans="14:18" ht="15.75" customHeight="1" x14ac:dyDescent="0.2">
      <c r="N750" s="27" t="s">
        <v>55</v>
      </c>
      <c r="O750" s="27" t="s">
        <v>258</v>
      </c>
      <c r="P750" s="30">
        <v>2019</v>
      </c>
      <c r="Q750" s="30">
        <v>45</v>
      </c>
      <c r="R750" s="30">
        <v>25.41</v>
      </c>
    </row>
    <row r="751" spans="14:18" ht="15.75" customHeight="1" x14ac:dyDescent="0.2">
      <c r="N751" s="27" t="s">
        <v>55</v>
      </c>
      <c r="O751" s="27" t="s">
        <v>784</v>
      </c>
      <c r="P751" s="30">
        <v>2013</v>
      </c>
      <c r="Q751" s="31">
        <v>172</v>
      </c>
      <c r="R751" s="30">
        <v>71.78</v>
      </c>
    </row>
    <row r="752" spans="14:18" ht="15.75" customHeight="1" x14ac:dyDescent="0.2">
      <c r="N752" s="27" t="s">
        <v>55</v>
      </c>
      <c r="O752" s="27" t="s">
        <v>784</v>
      </c>
      <c r="P752" s="30">
        <v>2014</v>
      </c>
      <c r="Q752" s="30">
        <v>174</v>
      </c>
      <c r="R752" s="30">
        <v>72.36</v>
      </c>
    </row>
    <row r="753" spans="14:18" ht="15.75" customHeight="1" x14ac:dyDescent="0.2">
      <c r="N753" s="27" t="s">
        <v>55</v>
      </c>
      <c r="O753" s="27" t="s">
        <v>784</v>
      </c>
      <c r="P753" s="30">
        <v>2015</v>
      </c>
      <c r="Q753" s="30">
        <v>175</v>
      </c>
      <c r="R753" s="30">
        <v>72.63</v>
      </c>
    </row>
    <row r="754" spans="14:18" ht="15.75" customHeight="1" x14ac:dyDescent="0.2">
      <c r="N754" s="27" t="s">
        <v>55</v>
      </c>
      <c r="O754" s="27" t="s">
        <v>784</v>
      </c>
      <c r="P754" s="30">
        <v>2016</v>
      </c>
      <c r="Q754" s="30">
        <v>175</v>
      </c>
      <c r="R754" s="30">
        <v>74.27</v>
      </c>
    </row>
    <row r="755" spans="14:18" ht="15.75" customHeight="1" x14ac:dyDescent="0.2">
      <c r="N755" s="27" t="s">
        <v>55</v>
      </c>
      <c r="O755" s="27" t="s">
        <v>784</v>
      </c>
      <c r="P755" s="30">
        <v>2017</v>
      </c>
      <c r="Q755" s="30">
        <v>175</v>
      </c>
      <c r="R755" s="30">
        <v>73.959999999999994</v>
      </c>
    </row>
    <row r="756" spans="14:18" ht="15.75" customHeight="1" x14ac:dyDescent="0.2">
      <c r="N756" s="27" t="s">
        <v>55</v>
      </c>
      <c r="O756" s="27" t="s">
        <v>784</v>
      </c>
      <c r="P756" s="30">
        <v>2018</v>
      </c>
      <c r="Q756" s="30">
        <v>175</v>
      </c>
      <c r="R756" s="30">
        <v>75.05</v>
      </c>
    </row>
    <row r="757" spans="14:18" ht="15.75" customHeight="1" x14ac:dyDescent="0.2">
      <c r="N757" s="27" t="s">
        <v>55</v>
      </c>
      <c r="O757" s="27" t="s">
        <v>784</v>
      </c>
      <c r="P757" s="30">
        <v>2019</v>
      </c>
      <c r="Q757" s="31">
        <v>176</v>
      </c>
      <c r="R757" s="30">
        <v>74.930000000000007</v>
      </c>
    </row>
    <row r="758" spans="14:18" ht="15.75" customHeight="1" x14ac:dyDescent="0.2">
      <c r="N758" s="27" t="s">
        <v>293</v>
      </c>
      <c r="O758" s="27" t="s">
        <v>364</v>
      </c>
      <c r="P758" s="30">
        <v>2013</v>
      </c>
      <c r="Q758" s="30">
        <v>74</v>
      </c>
      <c r="R758" s="30">
        <v>28.04</v>
      </c>
    </row>
    <row r="759" spans="14:18" ht="15.75" customHeight="1" x14ac:dyDescent="0.2">
      <c r="N759" s="27" t="s">
        <v>293</v>
      </c>
      <c r="O759" s="27" t="s">
        <v>364</v>
      </c>
      <c r="P759" s="30">
        <v>2014</v>
      </c>
      <c r="Q759" s="30">
        <v>78</v>
      </c>
      <c r="R759" s="30">
        <v>29.07</v>
      </c>
    </row>
    <row r="760" spans="14:18" ht="15.75" customHeight="1" x14ac:dyDescent="0.2">
      <c r="N760" s="27" t="s">
        <v>293</v>
      </c>
      <c r="O760" s="27" t="s">
        <v>364</v>
      </c>
      <c r="P760" s="30">
        <v>2015</v>
      </c>
      <c r="Q760" s="30">
        <v>78</v>
      </c>
      <c r="R760" s="30">
        <v>28.43</v>
      </c>
    </row>
    <row r="761" spans="14:18" ht="15.75" customHeight="1" x14ac:dyDescent="0.2">
      <c r="N761" s="27" t="s">
        <v>293</v>
      </c>
      <c r="O761" s="27" t="s">
        <v>364</v>
      </c>
      <c r="P761" s="30">
        <v>2016</v>
      </c>
      <c r="Q761" s="30">
        <v>74</v>
      </c>
      <c r="R761" s="30">
        <v>28.79</v>
      </c>
    </row>
    <row r="762" spans="14:18" ht="15.75" customHeight="1" x14ac:dyDescent="0.2">
      <c r="N762" s="27" t="s">
        <v>293</v>
      </c>
      <c r="O762" s="27" t="s">
        <v>364</v>
      </c>
      <c r="P762" s="30">
        <v>2017</v>
      </c>
      <c r="Q762" s="30">
        <v>79</v>
      </c>
      <c r="R762" s="30">
        <v>30.38</v>
      </c>
    </row>
    <row r="763" spans="14:18" ht="15.75" customHeight="1" x14ac:dyDescent="0.2">
      <c r="N763" s="27" t="s">
        <v>293</v>
      </c>
      <c r="O763" s="27" t="s">
        <v>364</v>
      </c>
      <c r="P763" s="30">
        <v>2018</v>
      </c>
      <c r="Q763" s="31">
        <v>80</v>
      </c>
      <c r="R763" s="30">
        <v>29.99</v>
      </c>
    </row>
    <row r="764" spans="14:18" ht="15.75" customHeight="1" x14ac:dyDescent="0.2">
      <c r="N764" s="27" t="s">
        <v>293</v>
      </c>
      <c r="O764" s="27" t="s">
        <v>364</v>
      </c>
      <c r="P764" s="30">
        <v>2019</v>
      </c>
      <c r="Q764" s="30">
        <v>61</v>
      </c>
      <c r="R764" s="30">
        <v>28.98</v>
      </c>
    </row>
    <row r="765" spans="14:18" ht="15.75" customHeight="1" x14ac:dyDescent="0.2">
      <c r="N765" s="27" t="s">
        <v>293</v>
      </c>
      <c r="O765" s="27" t="s">
        <v>723</v>
      </c>
      <c r="P765" s="30">
        <v>2013</v>
      </c>
      <c r="Q765" s="30">
        <v>156</v>
      </c>
      <c r="R765" s="30">
        <v>47.73</v>
      </c>
    </row>
    <row r="766" spans="14:18" ht="15.75" customHeight="1" x14ac:dyDescent="0.2">
      <c r="N766" s="27" t="s">
        <v>293</v>
      </c>
      <c r="O766" s="27" t="s">
        <v>723</v>
      </c>
      <c r="P766" s="30">
        <v>2014</v>
      </c>
      <c r="Q766" s="30">
        <v>160</v>
      </c>
      <c r="R766" s="30">
        <v>52.87</v>
      </c>
    </row>
    <row r="767" spans="14:18" ht="15.75" customHeight="1" x14ac:dyDescent="0.2">
      <c r="N767" s="27" t="s">
        <v>293</v>
      </c>
      <c r="O767" s="27" t="s">
        <v>723</v>
      </c>
      <c r="P767" s="30">
        <v>2015</v>
      </c>
      <c r="Q767" s="30">
        <v>162</v>
      </c>
      <c r="R767" s="30">
        <v>58.41</v>
      </c>
    </row>
    <row r="768" spans="14:18" ht="15.75" customHeight="1" x14ac:dyDescent="0.2">
      <c r="N768" s="27" t="s">
        <v>293</v>
      </c>
      <c r="O768" s="27" t="s">
        <v>723</v>
      </c>
      <c r="P768" s="30">
        <v>2016</v>
      </c>
      <c r="Q768" s="30">
        <v>163</v>
      </c>
      <c r="R768" s="30">
        <v>57.89</v>
      </c>
    </row>
    <row r="769" spans="14:18" ht="15.75" customHeight="1" x14ac:dyDescent="0.2">
      <c r="N769" s="27" t="s">
        <v>293</v>
      </c>
      <c r="O769" s="27" t="s">
        <v>723</v>
      </c>
      <c r="P769" s="30">
        <v>2017</v>
      </c>
      <c r="Q769" s="31">
        <v>162</v>
      </c>
      <c r="R769" s="30">
        <v>56.4</v>
      </c>
    </row>
    <row r="770" spans="14:18" ht="15.75" customHeight="1" x14ac:dyDescent="0.2">
      <c r="N770" s="27" t="s">
        <v>293</v>
      </c>
      <c r="O770" s="27" t="s">
        <v>723</v>
      </c>
      <c r="P770" s="30">
        <v>2018</v>
      </c>
      <c r="Q770" s="30">
        <v>163</v>
      </c>
      <c r="R770" s="30">
        <v>59.73</v>
      </c>
    </row>
    <row r="771" spans="14:18" ht="15.75" customHeight="1" x14ac:dyDescent="0.2">
      <c r="N771" s="27" t="s">
        <v>293</v>
      </c>
      <c r="O771" s="27" t="s">
        <v>723</v>
      </c>
      <c r="P771" s="30">
        <v>2019</v>
      </c>
      <c r="Q771" s="30">
        <v>166</v>
      </c>
      <c r="R771" s="30">
        <v>59.13</v>
      </c>
    </row>
    <row r="772" spans="14:18" ht="15.75" customHeight="1" x14ac:dyDescent="0.2">
      <c r="N772" s="27" t="s">
        <v>293</v>
      </c>
      <c r="O772" s="27" t="s">
        <v>685</v>
      </c>
      <c r="P772" s="30">
        <v>2013</v>
      </c>
      <c r="Q772" s="30">
        <v>157</v>
      </c>
      <c r="R772" s="30">
        <v>48.35</v>
      </c>
    </row>
    <row r="773" spans="14:18" ht="15.75" customHeight="1" x14ac:dyDescent="0.2">
      <c r="N773" s="27" t="s">
        <v>293</v>
      </c>
      <c r="O773" s="27" t="s">
        <v>685</v>
      </c>
      <c r="P773" s="30">
        <v>2014</v>
      </c>
      <c r="Q773" s="30">
        <v>157</v>
      </c>
      <c r="R773" s="30">
        <v>47.82</v>
      </c>
    </row>
    <row r="774" spans="14:18" ht="15.75" customHeight="1" x14ac:dyDescent="0.2">
      <c r="N774" s="27" t="s">
        <v>293</v>
      </c>
      <c r="O774" s="27" t="s">
        <v>685</v>
      </c>
      <c r="P774" s="30">
        <v>2015</v>
      </c>
      <c r="Q774" s="30">
        <v>157</v>
      </c>
      <c r="R774" s="30">
        <v>47.98</v>
      </c>
    </row>
    <row r="775" spans="14:18" ht="15.75" customHeight="1" x14ac:dyDescent="0.2">
      <c r="N775" s="27" t="s">
        <v>293</v>
      </c>
      <c r="O775" s="27" t="s">
        <v>685</v>
      </c>
      <c r="P775" s="30">
        <v>2016</v>
      </c>
      <c r="Q775" s="31">
        <v>157</v>
      </c>
      <c r="R775" s="30">
        <v>54.32</v>
      </c>
    </row>
    <row r="776" spans="14:18" ht="15.75" customHeight="1" x14ac:dyDescent="0.2">
      <c r="N776" s="27" t="s">
        <v>293</v>
      </c>
      <c r="O776" s="27" t="s">
        <v>685</v>
      </c>
      <c r="P776" s="30">
        <v>2017</v>
      </c>
      <c r="Q776" s="30">
        <v>153</v>
      </c>
      <c r="R776" s="30">
        <v>52.43</v>
      </c>
    </row>
    <row r="777" spans="14:18" ht="15.75" customHeight="1" x14ac:dyDescent="0.2">
      <c r="N777" s="27" t="s">
        <v>293</v>
      </c>
      <c r="O777" s="27" t="s">
        <v>685</v>
      </c>
      <c r="P777" s="30">
        <v>2018</v>
      </c>
      <c r="Q777" s="30">
        <v>155</v>
      </c>
      <c r="R777" s="30">
        <v>52.59</v>
      </c>
    </row>
    <row r="778" spans="14:18" ht="15.75" customHeight="1" x14ac:dyDescent="0.2">
      <c r="N778" s="27" t="s">
        <v>293</v>
      </c>
      <c r="O778" s="27" t="s">
        <v>685</v>
      </c>
      <c r="P778" s="30">
        <v>2019</v>
      </c>
      <c r="Q778" s="30">
        <v>153</v>
      </c>
      <c r="R778" s="30">
        <v>51.66</v>
      </c>
    </row>
    <row r="779" spans="14:18" ht="15.75" customHeight="1" x14ac:dyDescent="0.2">
      <c r="N779" s="27" t="s">
        <v>293</v>
      </c>
      <c r="O779" s="27" t="s">
        <v>291</v>
      </c>
      <c r="P779" s="30">
        <v>2013</v>
      </c>
      <c r="Q779" s="30">
        <v>100</v>
      </c>
      <c r="R779" s="30">
        <v>30.09</v>
      </c>
    </row>
    <row r="780" spans="14:18" ht="15.75" customHeight="1" x14ac:dyDescent="0.2">
      <c r="N780" s="27" t="s">
        <v>293</v>
      </c>
      <c r="O780" s="27" t="s">
        <v>291</v>
      </c>
      <c r="P780" s="30">
        <v>2014</v>
      </c>
      <c r="Q780" s="30">
        <v>84</v>
      </c>
      <c r="R780" s="30">
        <v>29.78</v>
      </c>
    </row>
    <row r="781" spans="14:18" ht="15.75" customHeight="1" x14ac:dyDescent="0.2">
      <c r="N781" s="27" t="s">
        <v>293</v>
      </c>
      <c r="O781" s="27" t="s">
        <v>291</v>
      </c>
      <c r="P781" s="30">
        <v>2015</v>
      </c>
      <c r="Q781" s="31">
        <v>69</v>
      </c>
      <c r="R781" s="30">
        <v>27.7</v>
      </c>
    </row>
    <row r="782" spans="14:18" ht="15.75" customHeight="1" x14ac:dyDescent="0.2">
      <c r="N782" s="27" t="s">
        <v>293</v>
      </c>
      <c r="O782" s="27" t="s">
        <v>291</v>
      </c>
      <c r="P782" s="30">
        <v>2016</v>
      </c>
      <c r="Q782" s="30">
        <v>64</v>
      </c>
      <c r="R782" s="30">
        <v>27.96</v>
      </c>
    </row>
    <row r="783" spans="14:18" ht="15.75" customHeight="1" x14ac:dyDescent="0.2">
      <c r="N783" s="27" t="s">
        <v>293</v>
      </c>
      <c r="O783" s="27" t="s">
        <v>291</v>
      </c>
      <c r="P783" s="30">
        <v>2017</v>
      </c>
      <c r="Q783" s="30">
        <v>64</v>
      </c>
      <c r="R783" s="30">
        <v>27.76</v>
      </c>
    </row>
    <row r="784" spans="14:18" ht="15.75" customHeight="1" x14ac:dyDescent="0.2">
      <c r="N784" s="27" t="s">
        <v>293</v>
      </c>
      <c r="O784" s="27" t="s">
        <v>291</v>
      </c>
      <c r="P784" s="30">
        <v>2018</v>
      </c>
      <c r="Q784" s="30">
        <v>61</v>
      </c>
      <c r="R784" s="30">
        <v>27.34</v>
      </c>
    </row>
    <row r="785" spans="14:18" ht="15.75" customHeight="1" x14ac:dyDescent="0.2">
      <c r="N785" s="27" t="s">
        <v>293</v>
      </c>
      <c r="O785" s="27" t="s">
        <v>291</v>
      </c>
      <c r="P785" s="30">
        <v>2019</v>
      </c>
      <c r="Q785" s="30">
        <v>60</v>
      </c>
      <c r="R785" s="30">
        <v>28.98</v>
      </c>
    </row>
    <row r="786" spans="14:18" ht="15.75" customHeight="1" x14ac:dyDescent="0.2">
      <c r="N786" s="27" t="s">
        <v>293</v>
      </c>
      <c r="O786" s="27" t="s">
        <v>700</v>
      </c>
      <c r="P786" s="30">
        <v>2013</v>
      </c>
      <c r="Q786" s="30">
        <v>160</v>
      </c>
      <c r="R786" s="30">
        <v>55.08</v>
      </c>
    </row>
    <row r="787" spans="14:18" ht="15.75" customHeight="1" x14ac:dyDescent="0.2">
      <c r="N787" s="27" t="s">
        <v>293</v>
      </c>
      <c r="O787" s="27" t="s">
        <v>700</v>
      </c>
      <c r="P787" s="30">
        <v>2014</v>
      </c>
      <c r="Q787" s="31">
        <v>161</v>
      </c>
      <c r="R787" s="30">
        <v>54.94</v>
      </c>
    </row>
    <row r="788" spans="14:18" ht="15.75" customHeight="1" x14ac:dyDescent="0.2">
      <c r="N788" s="27" t="s">
        <v>293</v>
      </c>
      <c r="O788" s="27" t="s">
        <v>700</v>
      </c>
      <c r="P788" s="30">
        <v>2015</v>
      </c>
      <c r="Q788" s="30">
        <v>160</v>
      </c>
      <c r="R788" s="30">
        <v>53.46</v>
      </c>
    </row>
    <row r="789" spans="14:18" ht="15.75" customHeight="1" x14ac:dyDescent="0.2">
      <c r="N789" s="27" t="s">
        <v>293</v>
      </c>
      <c r="O789" s="27" t="s">
        <v>700</v>
      </c>
      <c r="P789" s="30">
        <v>2016</v>
      </c>
      <c r="Q789" s="30">
        <v>160</v>
      </c>
      <c r="R789" s="30">
        <v>54.55</v>
      </c>
    </row>
    <row r="790" spans="14:18" ht="15.75" customHeight="1" x14ac:dyDescent="0.2">
      <c r="N790" s="27" t="s">
        <v>293</v>
      </c>
      <c r="O790" s="27" t="s">
        <v>700</v>
      </c>
      <c r="P790" s="30">
        <v>2017</v>
      </c>
      <c r="Q790" s="30">
        <v>157</v>
      </c>
      <c r="R790" s="30">
        <v>54.01</v>
      </c>
    </row>
    <row r="791" spans="14:18" ht="15.75" customHeight="1" x14ac:dyDescent="0.2">
      <c r="N791" s="27" t="s">
        <v>293</v>
      </c>
      <c r="O791" s="27" t="s">
        <v>700</v>
      </c>
      <c r="P791" s="30">
        <v>2018</v>
      </c>
      <c r="Q791" s="30">
        <v>158</v>
      </c>
      <c r="R791" s="30">
        <v>54.41</v>
      </c>
    </row>
    <row r="792" spans="14:18" ht="15.75" customHeight="1" x14ac:dyDescent="0.2">
      <c r="N792" s="27" t="s">
        <v>293</v>
      </c>
      <c r="O792" s="27" t="s">
        <v>700</v>
      </c>
      <c r="P792" s="30">
        <v>2019</v>
      </c>
      <c r="Q792" s="30">
        <v>158</v>
      </c>
      <c r="R792" s="30">
        <v>52.82</v>
      </c>
    </row>
    <row r="793" spans="14:18" ht="15.75" customHeight="1" x14ac:dyDescent="0.2">
      <c r="N793" s="27" t="s">
        <v>293</v>
      </c>
      <c r="O793" s="27" t="s">
        <v>439</v>
      </c>
      <c r="P793" s="30">
        <v>2013</v>
      </c>
      <c r="Q793" s="31">
        <v>106</v>
      </c>
      <c r="R793" s="30">
        <v>32.200000000000003</v>
      </c>
    </row>
    <row r="794" spans="14:18" ht="15.75" customHeight="1" x14ac:dyDescent="0.2">
      <c r="N794" s="27" t="s">
        <v>293</v>
      </c>
      <c r="O794" s="27" t="s">
        <v>439</v>
      </c>
      <c r="P794" s="30">
        <v>2014</v>
      </c>
      <c r="Q794" s="30">
        <v>97</v>
      </c>
      <c r="R794" s="30">
        <v>31.24</v>
      </c>
    </row>
    <row r="795" spans="14:18" ht="15.75" customHeight="1" x14ac:dyDescent="0.2">
      <c r="N795" s="27" t="s">
        <v>293</v>
      </c>
      <c r="O795" s="27" t="s">
        <v>439</v>
      </c>
      <c r="P795" s="30">
        <v>2015</v>
      </c>
      <c r="Q795" s="30">
        <v>88</v>
      </c>
      <c r="R795" s="30">
        <v>30.69</v>
      </c>
    </row>
    <row r="796" spans="14:18" ht="15.75" customHeight="1" x14ac:dyDescent="0.2">
      <c r="N796" s="27" t="s">
        <v>293</v>
      </c>
      <c r="O796" s="27" t="s">
        <v>439</v>
      </c>
      <c r="P796" s="30">
        <v>2016</v>
      </c>
      <c r="Q796" s="30">
        <v>85</v>
      </c>
      <c r="R796" s="30">
        <v>30.16</v>
      </c>
    </row>
    <row r="797" spans="14:18" ht="15.75" customHeight="1" x14ac:dyDescent="0.2">
      <c r="N797" s="27" t="s">
        <v>293</v>
      </c>
      <c r="O797" s="27" t="s">
        <v>439</v>
      </c>
      <c r="P797" s="30">
        <v>2017</v>
      </c>
      <c r="Q797" s="30">
        <v>89</v>
      </c>
      <c r="R797" s="30">
        <v>30.92</v>
      </c>
    </row>
    <row r="798" spans="14:18" ht="15.75" customHeight="1" x14ac:dyDescent="0.2">
      <c r="N798" s="27" t="s">
        <v>293</v>
      </c>
      <c r="O798" s="27" t="s">
        <v>439</v>
      </c>
      <c r="P798" s="30">
        <v>2018</v>
      </c>
      <c r="Q798" s="30">
        <v>98</v>
      </c>
      <c r="R798" s="30">
        <v>31</v>
      </c>
    </row>
    <row r="799" spans="14:18" ht="15.75" customHeight="1" x14ac:dyDescent="0.2">
      <c r="N799" s="27" t="s">
        <v>293</v>
      </c>
      <c r="O799" s="27" t="s">
        <v>439</v>
      </c>
      <c r="P799" s="30">
        <v>2019</v>
      </c>
      <c r="Q799" s="31">
        <v>83</v>
      </c>
      <c r="R799" s="30">
        <v>29.92</v>
      </c>
    </row>
    <row r="800" spans="14:18" ht="15.75" customHeight="1" x14ac:dyDescent="0.2">
      <c r="N800" s="27" t="s">
        <v>293</v>
      </c>
      <c r="O800" s="27" t="s">
        <v>368</v>
      </c>
      <c r="P800" s="30">
        <v>2013</v>
      </c>
      <c r="Q800" s="30">
        <v>55</v>
      </c>
      <c r="R800" s="30">
        <v>26.01</v>
      </c>
    </row>
    <row r="801" spans="14:18" ht="15.75" customHeight="1" x14ac:dyDescent="0.2">
      <c r="N801" s="27" t="s">
        <v>293</v>
      </c>
      <c r="O801" s="27" t="s">
        <v>368</v>
      </c>
      <c r="P801" s="30">
        <v>2014</v>
      </c>
      <c r="Q801" s="30">
        <v>56</v>
      </c>
      <c r="R801" s="30">
        <v>25.35</v>
      </c>
    </row>
    <row r="802" spans="14:18" ht="15.75" customHeight="1" x14ac:dyDescent="0.2">
      <c r="N802" s="27" t="s">
        <v>293</v>
      </c>
      <c r="O802" s="27" t="s">
        <v>368</v>
      </c>
      <c r="P802" s="30">
        <v>2015</v>
      </c>
      <c r="Q802" s="30">
        <v>72</v>
      </c>
      <c r="R802" s="30">
        <v>27.85</v>
      </c>
    </row>
    <row r="803" spans="14:18" ht="15.75" customHeight="1" x14ac:dyDescent="0.2">
      <c r="N803" s="27" t="s">
        <v>293</v>
      </c>
      <c r="O803" s="27" t="s">
        <v>368</v>
      </c>
      <c r="P803" s="30">
        <v>2016</v>
      </c>
      <c r="Q803" s="30">
        <v>76</v>
      </c>
      <c r="R803" s="30">
        <v>28.83</v>
      </c>
    </row>
    <row r="804" spans="14:18" ht="15.75" customHeight="1" x14ac:dyDescent="0.2">
      <c r="N804" s="27" t="s">
        <v>293</v>
      </c>
      <c r="O804" s="27" t="s">
        <v>368</v>
      </c>
      <c r="P804" s="30">
        <v>2017</v>
      </c>
      <c r="Q804" s="30">
        <v>80</v>
      </c>
      <c r="R804" s="30">
        <v>30.41</v>
      </c>
    </row>
    <row r="805" spans="14:18" ht="15.75" customHeight="1" x14ac:dyDescent="0.2">
      <c r="N805" s="27" t="s">
        <v>293</v>
      </c>
      <c r="O805" s="27" t="s">
        <v>368</v>
      </c>
      <c r="P805" s="30">
        <v>2018</v>
      </c>
      <c r="Q805" s="31">
        <v>81</v>
      </c>
      <c r="R805" s="30">
        <v>30.01</v>
      </c>
    </row>
    <row r="806" spans="14:18" ht="15.75" customHeight="1" x14ac:dyDescent="0.2">
      <c r="N806" s="27" t="s">
        <v>293</v>
      </c>
      <c r="O806" s="27" t="s">
        <v>368</v>
      </c>
      <c r="P806" s="30">
        <v>2019</v>
      </c>
      <c r="Q806" s="30">
        <v>91</v>
      </c>
      <c r="R806" s="30">
        <v>31.21</v>
      </c>
    </row>
    <row r="807" spans="14:18" ht="15.75" customHeight="1" x14ac:dyDescent="0.2">
      <c r="N807" s="27" t="s">
        <v>293</v>
      </c>
      <c r="O807" s="27" t="s">
        <v>735</v>
      </c>
      <c r="P807" s="30">
        <v>2013</v>
      </c>
      <c r="Q807" s="30">
        <v>164</v>
      </c>
      <c r="R807" s="30">
        <v>60.39</v>
      </c>
    </row>
    <row r="808" spans="14:18" ht="15.75" customHeight="1" x14ac:dyDescent="0.2">
      <c r="N808" s="27" t="s">
        <v>293</v>
      </c>
      <c r="O808" s="27" t="s">
        <v>735</v>
      </c>
      <c r="P808" s="30">
        <v>2014</v>
      </c>
      <c r="Q808" s="30">
        <v>166</v>
      </c>
      <c r="R808" s="30">
        <v>61.01</v>
      </c>
    </row>
    <row r="809" spans="14:18" ht="15.75" customHeight="1" x14ac:dyDescent="0.2">
      <c r="N809" s="27" t="s">
        <v>293</v>
      </c>
      <c r="O809" s="27" t="s">
        <v>735</v>
      </c>
      <c r="P809" s="30">
        <v>2015</v>
      </c>
      <c r="Q809" s="30">
        <v>166</v>
      </c>
      <c r="R809" s="30">
        <v>61.14</v>
      </c>
    </row>
    <row r="810" spans="14:18" ht="15.75" customHeight="1" x14ac:dyDescent="0.2">
      <c r="N810" s="27" t="s">
        <v>293</v>
      </c>
      <c r="O810" s="27" t="s">
        <v>735</v>
      </c>
      <c r="P810" s="30">
        <v>2016</v>
      </c>
      <c r="Q810" s="30">
        <v>166</v>
      </c>
      <c r="R810" s="30">
        <v>61.15</v>
      </c>
    </row>
    <row r="811" spans="14:18" ht="15.75" customHeight="1" x14ac:dyDescent="0.2">
      <c r="N811" s="27" t="s">
        <v>293</v>
      </c>
      <c r="O811" s="27" t="s">
        <v>735</v>
      </c>
      <c r="P811" s="30">
        <v>2017</v>
      </c>
      <c r="Q811" s="31">
        <v>169</v>
      </c>
      <c r="R811" s="30">
        <v>66.11</v>
      </c>
    </row>
    <row r="812" spans="14:18" ht="15.75" customHeight="1" x14ac:dyDescent="0.2">
      <c r="N812" s="27" t="s">
        <v>293</v>
      </c>
      <c r="O812" s="27" t="s">
        <v>735</v>
      </c>
      <c r="P812" s="30">
        <v>2018</v>
      </c>
      <c r="Q812" s="30">
        <v>165</v>
      </c>
      <c r="R812" s="30">
        <v>60.84</v>
      </c>
    </row>
    <row r="813" spans="14:18" ht="15.75" customHeight="1" x14ac:dyDescent="0.2">
      <c r="N813" s="27" t="s">
        <v>293</v>
      </c>
      <c r="O813" s="27" t="s">
        <v>735</v>
      </c>
      <c r="P813" s="30">
        <v>2019</v>
      </c>
      <c r="Q813" s="30">
        <v>160</v>
      </c>
      <c r="R813" s="30">
        <v>53.52</v>
      </c>
    </row>
    <row r="814" spans="14:18" ht="15.75" customHeight="1" x14ac:dyDescent="0.2">
      <c r="N814" s="27" t="s">
        <v>293</v>
      </c>
      <c r="O814" s="27" t="s">
        <v>651</v>
      </c>
      <c r="P814" s="30">
        <v>2013</v>
      </c>
      <c r="Q814" s="30">
        <v>148</v>
      </c>
      <c r="R814" s="30">
        <v>43.42</v>
      </c>
    </row>
    <row r="815" spans="14:18" ht="15.75" customHeight="1" x14ac:dyDescent="0.2">
      <c r="N815" s="27" t="s">
        <v>293</v>
      </c>
      <c r="O815" s="27" t="s">
        <v>651</v>
      </c>
      <c r="P815" s="30">
        <v>2014</v>
      </c>
      <c r="Q815" s="30">
        <v>148</v>
      </c>
      <c r="R815" s="30">
        <v>42.78</v>
      </c>
    </row>
    <row r="816" spans="14:18" ht="15.75" customHeight="1" x14ac:dyDescent="0.2">
      <c r="N816" s="27" t="s">
        <v>293</v>
      </c>
      <c r="O816" s="27" t="s">
        <v>651</v>
      </c>
      <c r="P816" s="30">
        <v>2015</v>
      </c>
      <c r="Q816" s="30">
        <v>152</v>
      </c>
      <c r="R816" s="30">
        <v>44.97</v>
      </c>
    </row>
    <row r="817" spans="14:18" ht="15.75" customHeight="1" x14ac:dyDescent="0.2">
      <c r="N817" s="27" t="s">
        <v>293</v>
      </c>
      <c r="O817" s="27" t="s">
        <v>651</v>
      </c>
      <c r="P817" s="30">
        <v>2016</v>
      </c>
      <c r="Q817" s="31">
        <v>148</v>
      </c>
      <c r="R817" s="30">
        <v>49.03</v>
      </c>
    </row>
    <row r="818" spans="14:18" ht="15.75" customHeight="1" x14ac:dyDescent="0.2">
      <c r="N818" s="27" t="s">
        <v>293</v>
      </c>
      <c r="O818" s="27" t="s">
        <v>651</v>
      </c>
      <c r="P818" s="30">
        <v>2017</v>
      </c>
      <c r="Q818" s="30">
        <v>148</v>
      </c>
      <c r="R818" s="30">
        <v>49.45</v>
      </c>
    </row>
    <row r="819" spans="14:18" ht="15.75" customHeight="1" x14ac:dyDescent="0.2">
      <c r="N819" s="27" t="s">
        <v>293</v>
      </c>
      <c r="O819" s="27" t="s">
        <v>651</v>
      </c>
      <c r="P819" s="30">
        <v>2018</v>
      </c>
      <c r="Q819" s="30">
        <v>148</v>
      </c>
      <c r="R819" s="30">
        <v>49.96</v>
      </c>
    </row>
    <row r="820" spans="14:18" ht="15.75" customHeight="1" x14ac:dyDescent="0.2">
      <c r="N820" s="27" t="s">
        <v>293</v>
      </c>
      <c r="O820" s="27" t="s">
        <v>651</v>
      </c>
      <c r="P820" s="30">
        <v>2019</v>
      </c>
      <c r="Q820" s="30">
        <v>149</v>
      </c>
      <c r="R820" s="30">
        <v>50.31</v>
      </c>
    </row>
    <row r="821" spans="14:18" ht="15.75" customHeight="1" x14ac:dyDescent="0.2">
      <c r="N821" s="27" t="s">
        <v>293</v>
      </c>
      <c r="O821" s="27" t="s">
        <v>655</v>
      </c>
      <c r="P821" s="30">
        <v>2013</v>
      </c>
      <c r="Q821" s="30">
        <v>123</v>
      </c>
      <c r="R821" s="30">
        <v>35.71</v>
      </c>
    </row>
    <row r="822" spans="14:18" ht="15.75" customHeight="1" x14ac:dyDescent="0.2">
      <c r="N822" s="27" t="s">
        <v>293</v>
      </c>
      <c r="O822" s="27" t="s">
        <v>655</v>
      </c>
      <c r="P822" s="30">
        <v>2014</v>
      </c>
      <c r="Q822" s="30">
        <v>115</v>
      </c>
      <c r="R822" s="30">
        <v>34.86</v>
      </c>
    </row>
    <row r="823" spans="14:18" ht="15.75" customHeight="1" x14ac:dyDescent="0.2">
      <c r="N823" s="27" t="s">
        <v>293</v>
      </c>
      <c r="O823" s="27" t="s">
        <v>655</v>
      </c>
      <c r="P823" s="30">
        <v>2015</v>
      </c>
      <c r="Q823" s="31">
        <v>116</v>
      </c>
      <c r="R823" s="30">
        <v>36.19</v>
      </c>
    </row>
    <row r="824" spans="14:18" ht="15.75" customHeight="1" x14ac:dyDescent="0.2">
      <c r="N824" s="27" t="s">
        <v>293</v>
      </c>
      <c r="O824" s="27" t="s">
        <v>655</v>
      </c>
      <c r="P824" s="30">
        <v>2016</v>
      </c>
      <c r="Q824" s="30">
        <v>150</v>
      </c>
      <c r="R824" s="30">
        <v>50.34</v>
      </c>
    </row>
    <row r="825" spans="14:18" ht="15.75" customHeight="1" x14ac:dyDescent="0.2">
      <c r="N825" s="27" t="s">
        <v>293</v>
      </c>
      <c r="O825" s="27" t="s">
        <v>655</v>
      </c>
      <c r="P825" s="30">
        <v>2017</v>
      </c>
      <c r="Q825" s="30">
        <v>149</v>
      </c>
      <c r="R825" s="30">
        <v>50.27</v>
      </c>
    </row>
    <row r="826" spans="14:18" ht="15.75" customHeight="1" x14ac:dyDescent="0.2">
      <c r="N826" s="27" t="s">
        <v>293</v>
      </c>
      <c r="O826" s="27" t="s">
        <v>655</v>
      </c>
      <c r="P826" s="30">
        <v>2018</v>
      </c>
      <c r="Q826" s="30">
        <v>149</v>
      </c>
      <c r="R826" s="30">
        <v>50.06</v>
      </c>
    </row>
    <row r="827" spans="14:18" ht="15.75" customHeight="1" x14ac:dyDescent="0.2">
      <c r="N827" s="27" t="s">
        <v>293</v>
      </c>
      <c r="O827" s="27" t="s">
        <v>655</v>
      </c>
      <c r="P827" s="30">
        <v>2019</v>
      </c>
      <c r="Q827" s="30">
        <v>161</v>
      </c>
      <c r="R827" s="30">
        <v>54.02</v>
      </c>
    </row>
    <row r="828" spans="14:18" ht="15.75" customHeight="1" x14ac:dyDescent="0.2">
      <c r="N828" s="27" t="s">
        <v>293</v>
      </c>
      <c r="O828" s="27" t="s">
        <v>795</v>
      </c>
      <c r="P828" s="30">
        <v>2013</v>
      </c>
      <c r="Q828" s="30">
        <v>177</v>
      </c>
      <c r="R828" s="30">
        <v>79.14</v>
      </c>
    </row>
    <row r="829" spans="14:18" ht="15.75" customHeight="1" x14ac:dyDescent="0.2">
      <c r="N829" s="27" t="s">
        <v>293</v>
      </c>
      <c r="O829" s="27" t="s">
        <v>795</v>
      </c>
      <c r="P829" s="30">
        <v>2014</v>
      </c>
      <c r="Q829" s="31">
        <v>178</v>
      </c>
      <c r="R829" s="30">
        <v>80.81</v>
      </c>
    </row>
    <row r="830" spans="14:18" ht="15.75" customHeight="1" x14ac:dyDescent="0.2">
      <c r="N830" s="27" t="s">
        <v>293</v>
      </c>
      <c r="O830" s="27" t="s">
        <v>795</v>
      </c>
      <c r="P830" s="30">
        <v>2015</v>
      </c>
      <c r="Q830" s="30">
        <v>178</v>
      </c>
      <c r="R830" s="30">
        <v>80.83</v>
      </c>
    </row>
    <row r="831" spans="14:18" ht="15.75" customHeight="1" x14ac:dyDescent="0.2">
      <c r="N831" s="27" t="s">
        <v>293</v>
      </c>
      <c r="O831" s="27" t="s">
        <v>795</v>
      </c>
      <c r="P831" s="30">
        <v>2016</v>
      </c>
      <c r="Q831" s="30">
        <v>178</v>
      </c>
      <c r="R831" s="30">
        <v>83.44</v>
      </c>
    </row>
    <row r="832" spans="14:18" ht="15.75" customHeight="1" x14ac:dyDescent="0.2">
      <c r="N832" s="27" t="s">
        <v>293</v>
      </c>
      <c r="O832" s="27" t="s">
        <v>795</v>
      </c>
      <c r="P832" s="30">
        <v>2017</v>
      </c>
      <c r="Q832" s="30">
        <v>178</v>
      </c>
      <c r="R832" s="30">
        <v>84.19</v>
      </c>
    </row>
    <row r="833" spans="14:18" ht="15.75" customHeight="1" x14ac:dyDescent="0.2">
      <c r="N833" s="27" t="s">
        <v>293</v>
      </c>
      <c r="O833" s="27" t="s">
        <v>795</v>
      </c>
      <c r="P833" s="30">
        <v>2018</v>
      </c>
      <c r="Q833" s="30">
        <v>178</v>
      </c>
      <c r="R833" s="30">
        <v>84.2</v>
      </c>
    </row>
    <row r="834" spans="14:18" ht="15.75" customHeight="1" x14ac:dyDescent="0.2">
      <c r="N834" s="27" t="s">
        <v>293</v>
      </c>
      <c r="O834" s="27" t="s">
        <v>795</v>
      </c>
      <c r="P834" s="30">
        <v>2019</v>
      </c>
      <c r="Q834" s="30">
        <v>180</v>
      </c>
      <c r="R834" s="30">
        <v>85.44</v>
      </c>
    </row>
    <row r="835" spans="14:18" ht="15.75" customHeight="1" x14ac:dyDescent="0.2">
      <c r="N835" s="27" t="s">
        <v>293</v>
      </c>
      <c r="O835" s="27" t="s">
        <v>694</v>
      </c>
      <c r="P835" s="30">
        <v>2013</v>
      </c>
      <c r="Q835" s="31">
        <v>154</v>
      </c>
      <c r="R835" s="30">
        <v>46.56</v>
      </c>
    </row>
    <row r="836" spans="14:18" ht="15.75" customHeight="1" x14ac:dyDescent="0.2">
      <c r="N836" s="27" t="s">
        <v>293</v>
      </c>
      <c r="O836" s="27" t="s">
        <v>694</v>
      </c>
      <c r="P836" s="30">
        <v>2014</v>
      </c>
      <c r="Q836" s="30">
        <v>154</v>
      </c>
      <c r="R836" s="30">
        <v>45.87</v>
      </c>
    </row>
    <row r="837" spans="14:18" ht="15.75" customHeight="1" x14ac:dyDescent="0.2">
      <c r="N837" s="27" t="s">
        <v>293</v>
      </c>
      <c r="O837" s="27" t="s">
        <v>694</v>
      </c>
      <c r="P837" s="30">
        <v>2015</v>
      </c>
      <c r="Q837" s="30">
        <v>149</v>
      </c>
      <c r="R837" s="30">
        <v>44.16</v>
      </c>
    </row>
    <row r="838" spans="14:18" ht="15.75" customHeight="1" x14ac:dyDescent="0.2">
      <c r="N838" s="27" t="s">
        <v>293</v>
      </c>
      <c r="O838" s="27" t="s">
        <v>694</v>
      </c>
      <c r="P838" s="30">
        <v>2016</v>
      </c>
      <c r="Q838" s="30">
        <v>151</v>
      </c>
      <c r="R838" s="30">
        <v>50.76</v>
      </c>
    </row>
    <row r="839" spans="14:18" ht="15.75" customHeight="1" x14ac:dyDescent="0.2">
      <c r="N839" s="27" t="s">
        <v>293</v>
      </c>
      <c r="O839" s="27" t="s">
        <v>694</v>
      </c>
      <c r="P839" s="30">
        <v>2017</v>
      </c>
      <c r="Q839" s="30">
        <v>155</v>
      </c>
      <c r="R839" s="30">
        <v>52.98</v>
      </c>
    </row>
    <row r="840" spans="14:18" ht="15.75" customHeight="1" x14ac:dyDescent="0.2">
      <c r="N840" s="27" t="s">
        <v>293</v>
      </c>
      <c r="O840" s="27" t="s">
        <v>694</v>
      </c>
      <c r="P840" s="30">
        <v>2018</v>
      </c>
      <c r="Q840" s="30">
        <v>157</v>
      </c>
      <c r="R840" s="30">
        <v>53.5</v>
      </c>
    </row>
    <row r="841" spans="14:18" ht="15.75" customHeight="1" x14ac:dyDescent="0.2">
      <c r="N841" s="27" t="s">
        <v>293</v>
      </c>
      <c r="O841" s="27" t="s">
        <v>694</v>
      </c>
      <c r="P841" s="30">
        <v>2019</v>
      </c>
      <c r="Q841" s="31">
        <v>157</v>
      </c>
      <c r="R841" s="30">
        <v>52.81</v>
      </c>
    </row>
    <row r="842" spans="14:18" ht="15.75" customHeight="1" x14ac:dyDescent="0.2">
      <c r="N842" s="27" t="s">
        <v>293</v>
      </c>
      <c r="O842" s="27" t="s">
        <v>453</v>
      </c>
      <c r="P842" s="30">
        <v>2013</v>
      </c>
      <c r="Q842" s="30">
        <v>126</v>
      </c>
      <c r="R842" s="30">
        <v>36.79</v>
      </c>
    </row>
    <row r="843" spans="14:18" ht="15.75" customHeight="1" x14ac:dyDescent="0.2">
      <c r="N843" s="27" t="s">
        <v>293</v>
      </c>
      <c r="O843" s="27" t="s">
        <v>453</v>
      </c>
      <c r="P843" s="30">
        <v>2014</v>
      </c>
      <c r="Q843" s="30">
        <v>127</v>
      </c>
      <c r="R843" s="30">
        <v>36.93</v>
      </c>
    </row>
    <row r="844" spans="14:18" ht="15.75" customHeight="1" x14ac:dyDescent="0.2">
      <c r="N844" s="27" t="s">
        <v>293</v>
      </c>
      <c r="O844" s="27" t="s">
        <v>453</v>
      </c>
      <c r="P844" s="30">
        <v>2015</v>
      </c>
      <c r="Q844" s="30">
        <v>129</v>
      </c>
      <c r="R844" s="30">
        <v>39.1</v>
      </c>
    </row>
    <row r="845" spans="14:18" ht="15.75" customHeight="1" x14ac:dyDescent="0.2">
      <c r="N845" s="27" t="s">
        <v>293</v>
      </c>
      <c r="O845" s="27" t="s">
        <v>453</v>
      </c>
      <c r="P845" s="30">
        <v>2016</v>
      </c>
      <c r="Q845" s="30">
        <v>107</v>
      </c>
      <c r="R845" s="30">
        <v>32.93</v>
      </c>
    </row>
    <row r="846" spans="14:18" ht="15.75" customHeight="1" x14ac:dyDescent="0.2">
      <c r="N846" s="27" t="s">
        <v>293</v>
      </c>
      <c r="O846" s="27" t="s">
        <v>453</v>
      </c>
      <c r="P846" s="30">
        <v>2017</v>
      </c>
      <c r="Q846" s="30">
        <v>102</v>
      </c>
      <c r="R846" s="30">
        <v>33.19</v>
      </c>
    </row>
    <row r="847" spans="14:18" ht="15.75" customHeight="1" x14ac:dyDescent="0.2">
      <c r="N847" s="27" t="s">
        <v>293</v>
      </c>
      <c r="O847" s="27" t="s">
        <v>453</v>
      </c>
      <c r="P847" s="30">
        <v>2018</v>
      </c>
      <c r="Q847" s="31">
        <v>101</v>
      </c>
      <c r="R847" s="30">
        <v>31.16</v>
      </c>
    </row>
    <row r="848" spans="14:18" ht="15.75" customHeight="1" x14ac:dyDescent="0.2">
      <c r="N848" s="27" t="s">
        <v>293</v>
      </c>
      <c r="O848" s="27" t="s">
        <v>453</v>
      </c>
      <c r="P848" s="30">
        <v>2019</v>
      </c>
      <c r="Q848" s="30">
        <v>102</v>
      </c>
      <c r="R848" s="30">
        <v>32.46</v>
      </c>
    </row>
    <row r="849" spans="14:18" ht="15.75" customHeight="1" x14ac:dyDescent="0.2">
      <c r="N849" s="27" t="s">
        <v>398</v>
      </c>
      <c r="O849" s="27" t="s">
        <v>597</v>
      </c>
      <c r="P849" s="30">
        <v>2013</v>
      </c>
      <c r="Q849" s="30">
        <v>125</v>
      </c>
      <c r="R849" s="30">
        <v>36.54</v>
      </c>
    </row>
    <row r="850" spans="14:18" ht="15.75" customHeight="1" x14ac:dyDescent="0.2">
      <c r="N850" s="27" t="s">
        <v>398</v>
      </c>
      <c r="O850" s="27" t="s">
        <v>597</v>
      </c>
      <c r="P850" s="30">
        <v>2014</v>
      </c>
      <c r="Q850" s="30">
        <v>121</v>
      </c>
      <c r="R850" s="30">
        <v>36.26</v>
      </c>
    </row>
    <row r="851" spans="14:18" ht="15.75" customHeight="1" x14ac:dyDescent="0.2">
      <c r="N851" s="27" t="s">
        <v>398</v>
      </c>
      <c r="O851" s="27" t="s">
        <v>597</v>
      </c>
      <c r="P851" s="30">
        <v>2015</v>
      </c>
      <c r="Q851" s="30">
        <v>119</v>
      </c>
      <c r="R851" s="30">
        <v>36.630000000000003</v>
      </c>
    </row>
    <row r="852" spans="14:18" ht="15.75" customHeight="1" x14ac:dyDescent="0.2">
      <c r="N852" s="27" t="s">
        <v>398</v>
      </c>
      <c r="O852" s="27" t="s">
        <v>597</v>
      </c>
      <c r="P852" s="30">
        <v>2016</v>
      </c>
      <c r="Q852" s="30">
        <v>129</v>
      </c>
      <c r="R852" s="30">
        <v>41.69</v>
      </c>
    </row>
    <row r="853" spans="14:18" ht="15.75" customHeight="1" x14ac:dyDescent="0.2">
      <c r="N853" s="27" t="s">
        <v>398</v>
      </c>
      <c r="O853" s="27" t="s">
        <v>597</v>
      </c>
      <c r="P853" s="30">
        <v>2017</v>
      </c>
      <c r="Q853" s="31">
        <v>134</v>
      </c>
      <c r="R853" s="30">
        <v>42.83</v>
      </c>
    </row>
    <row r="854" spans="14:18" ht="15.75" customHeight="1" x14ac:dyDescent="0.2">
      <c r="N854" s="27" t="s">
        <v>398</v>
      </c>
      <c r="O854" s="27" t="s">
        <v>597</v>
      </c>
      <c r="P854" s="30">
        <v>2018</v>
      </c>
      <c r="Q854" s="30">
        <v>136</v>
      </c>
      <c r="R854" s="30">
        <v>43.13</v>
      </c>
    </row>
    <row r="855" spans="14:18" ht="15.75" customHeight="1" x14ac:dyDescent="0.2">
      <c r="N855" s="27" t="s">
        <v>398</v>
      </c>
      <c r="O855" s="27" t="s">
        <v>597</v>
      </c>
      <c r="P855" s="30">
        <v>2019</v>
      </c>
      <c r="Q855" s="30">
        <v>141</v>
      </c>
      <c r="R855" s="30">
        <v>45.75</v>
      </c>
    </row>
    <row r="856" spans="14:18" ht="15.75" customHeight="1" x14ac:dyDescent="0.2">
      <c r="N856" s="27" t="s">
        <v>398</v>
      </c>
      <c r="O856" s="27" t="s">
        <v>756</v>
      </c>
      <c r="P856" s="30">
        <v>2013</v>
      </c>
      <c r="Q856" s="30">
        <v>163</v>
      </c>
      <c r="R856" s="30">
        <v>56.88</v>
      </c>
    </row>
    <row r="857" spans="14:18" ht="15.75" customHeight="1" x14ac:dyDescent="0.2">
      <c r="N857" s="27" t="s">
        <v>398</v>
      </c>
      <c r="O857" s="27" t="s">
        <v>756</v>
      </c>
      <c r="P857" s="30">
        <v>2014</v>
      </c>
      <c r="Q857" s="30">
        <v>164</v>
      </c>
      <c r="R857" s="30">
        <v>58.3</v>
      </c>
    </row>
    <row r="858" spans="14:18" ht="15.75" customHeight="1" x14ac:dyDescent="0.2">
      <c r="N858" s="27" t="s">
        <v>398</v>
      </c>
      <c r="O858" s="27" t="s">
        <v>756</v>
      </c>
      <c r="P858" s="30">
        <v>2015</v>
      </c>
      <c r="Q858" s="30">
        <v>164</v>
      </c>
      <c r="R858" s="30">
        <v>59.41</v>
      </c>
    </row>
    <row r="859" spans="14:18" ht="15.75" customHeight="1" x14ac:dyDescent="0.2">
      <c r="N859" s="27" t="s">
        <v>398</v>
      </c>
      <c r="O859" s="27" t="s">
        <v>756</v>
      </c>
      <c r="P859" s="30">
        <v>2016</v>
      </c>
      <c r="Q859" s="31">
        <v>165</v>
      </c>
      <c r="R859" s="30">
        <v>59.72</v>
      </c>
    </row>
    <row r="860" spans="14:18" ht="15.75" customHeight="1" x14ac:dyDescent="0.2">
      <c r="N860" s="27" t="s">
        <v>398</v>
      </c>
      <c r="O860" s="27" t="s">
        <v>756</v>
      </c>
      <c r="P860" s="30">
        <v>2017</v>
      </c>
      <c r="Q860" s="30">
        <v>168</v>
      </c>
      <c r="R860" s="30">
        <v>66.02</v>
      </c>
    </row>
    <row r="861" spans="14:18" ht="15.75" customHeight="1" x14ac:dyDescent="0.2">
      <c r="N861" s="27" t="s">
        <v>398</v>
      </c>
      <c r="O861" s="27" t="s">
        <v>756</v>
      </c>
      <c r="P861" s="30">
        <v>2018</v>
      </c>
      <c r="Q861" s="30">
        <v>169</v>
      </c>
      <c r="R861" s="30">
        <v>63.13</v>
      </c>
    </row>
    <row r="862" spans="14:18" ht="15.75" customHeight="1" x14ac:dyDescent="0.2">
      <c r="N862" s="27" t="s">
        <v>398</v>
      </c>
      <c r="O862" s="27" t="s">
        <v>756</v>
      </c>
      <c r="P862" s="30">
        <v>2019</v>
      </c>
      <c r="Q862" s="30">
        <v>172</v>
      </c>
      <c r="R862" s="30">
        <v>65.88</v>
      </c>
    </row>
    <row r="863" spans="14:18" ht="15.75" customHeight="1" x14ac:dyDescent="0.2">
      <c r="N863" s="27" t="s">
        <v>398</v>
      </c>
      <c r="O863" s="27" t="s">
        <v>741</v>
      </c>
      <c r="P863" s="30">
        <v>2013</v>
      </c>
      <c r="Q863" s="30">
        <v>165</v>
      </c>
      <c r="R863" s="30">
        <v>62.75</v>
      </c>
    </row>
    <row r="864" spans="14:18" ht="15.75" customHeight="1" x14ac:dyDescent="0.2">
      <c r="N864" s="27" t="s">
        <v>398</v>
      </c>
      <c r="O864" s="27" t="s">
        <v>741</v>
      </c>
      <c r="P864" s="30">
        <v>2014</v>
      </c>
      <c r="Q864" s="30">
        <v>163</v>
      </c>
      <c r="R864" s="30">
        <v>58.26</v>
      </c>
    </row>
    <row r="865" spans="14:18" ht="15.75" customHeight="1" x14ac:dyDescent="0.2">
      <c r="N865" s="27" t="s">
        <v>398</v>
      </c>
      <c r="O865" s="27" t="s">
        <v>741</v>
      </c>
      <c r="P865" s="30">
        <v>2015</v>
      </c>
      <c r="Q865" s="31">
        <v>163</v>
      </c>
      <c r="R865" s="30">
        <v>58.69</v>
      </c>
    </row>
    <row r="866" spans="14:18" ht="15.75" customHeight="1" x14ac:dyDescent="0.2">
      <c r="N866" s="27" t="s">
        <v>398</v>
      </c>
      <c r="O866" s="27" t="s">
        <v>741</v>
      </c>
      <c r="P866" s="30">
        <v>2016</v>
      </c>
      <c r="Q866" s="30">
        <v>162</v>
      </c>
      <c r="R866" s="30">
        <v>54.86</v>
      </c>
    </row>
    <row r="867" spans="14:18" ht="15.75" customHeight="1" x14ac:dyDescent="0.2">
      <c r="N867" s="27" t="s">
        <v>398</v>
      </c>
      <c r="O867" s="27" t="s">
        <v>741</v>
      </c>
      <c r="P867" s="30">
        <v>2017</v>
      </c>
      <c r="Q867" s="30">
        <v>164</v>
      </c>
      <c r="R867" s="30">
        <v>58.88</v>
      </c>
    </row>
    <row r="868" spans="14:18" ht="15.75" customHeight="1" x14ac:dyDescent="0.2">
      <c r="N868" s="27" t="s">
        <v>398</v>
      </c>
      <c r="O868" s="27" t="s">
        <v>741</v>
      </c>
      <c r="P868" s="30">
        <v>2018</v>
      </c>
      <c r="Q868" s="30">
        <v>166</v>
      </c>
      <c r="R868" s="30">
        <v>60.85</v>
      </c>
    </row>
    <row r="869" spans="14:18" ht="15.75" customHeight="1" x14ac:dyDescent="0.2">
      <c r="N869" s="27" t="s">
        <v>398</v>
      </c>
      <c r="O869" s="27" t="s">
        <v>741</v>
      </c>
      <c r="P869" s="30">
        <v>2019</v>
      </c>
      <c r="Q869" s="30">
        <v>167</v>
      </c>
      <c r="R869" s="30">
        <v>61.31</v>
      </c>
    </row>
    <row r="870" spans="14:18" ht="15.75" customHeight="1" x14ac:dyDescent="0.2">
      <c r="N870" s="27" t="s">
        <v>398</v>
      </c>
      <c r="O870" s="27" t="s">
        <v>711</v>
      </c>
      <c r="P870" s="30">
        <v>2013</v>
      </c>
      <c r="Q870" s="30">
        <v>158</v>
      </c>
      <c r="R870" s="30">
        <v>48.66</v>
      </c>
    </row>
    <row r="871" spans="14:18" ht="15.75" customHeight="1" x14ac:dyDescent="0.2">
      <c r="N871" s="27" t="s">
        <v>398</v>
      </c>
      <c r="O871" s="27" t="s">
        <v>711</v>
      </c>
      <c r="P871" s="30">
        <v>2014</v>
      </c>
      <c r="Q871" s="31">
        <v>159</v>
      </c>
      <c r="R871" s="30">
        <v>51.89</v>
      </c>
    </row>
    <row r="872" spans="14:18" ht="15.75" customHeight="1" x14ac:dyDescent="0.2">
      <c r="N872" s="27" t="s">
        <v>398</v>
      </c>
      <c r="O872" s="27" t="s">
        <v>711</v>
      </c>
      <c r="P872" s="30">
        <v>2015</v>
      </c>
      <c r="Q872" s="30">
        <v>158</v>
      </c>
      <c r="R872" s="30">
        <v>50.17</v>
      </c>
    </row>
    <row r="873" spans="14:18" ht="15.75" customHeight="1" x14ac:dyDescent="0.2">
      <c r="N873" s="27" t="s">
        <v>398</v>
      </c>
      <c r="O873" s="27" t="s">
        <v>711</v>
      </c>
      <c r="P873" s="30">
        <v>2016</v>
      </c>
      <c r="Q873" s="30">
        <v>159</v>
      </c>
      <c r="R873" s="30">
        <v>54.45</v>
      </c>
    </row>
    <row r="874" spans="14:18" ht="15.75" customHeight="1" x14ac:dyDescent="0.2">
      <c r="N874" s="27" t="s">
        <v>398</v>
      </c>
      <c r="O874" s="27" t="s">
        <v>711</v>
      </c>
      <c r="P874" s="30">
        <v>2017</v>
      </c>
      <c r="Q874" s="30">
        <v>161</v>
      </c>
      <c r="R874" s="30">
        <v>55.78</v>
      </c>
    </row>
    <row r="875" spans="14:18" ht="15.75" customHeight="1" x14ac:dyDescent="0.2">
      <c r="N875" s="27" t="s">
        <v>398</v>
      </c>
      <c r="O875" s="27" t="s">
        <v>711</v>
      </c>
      <c r="P875" s="30">
        <v>2018</v>
      </c>
      <c r="Q875" s="30">
        <v>161</v>
      </c>
      <c r="R875" s="30">
        <v>56.72</v>
      </c>
    </row>
    <row r="876" spans="14:18" ht="15.75" customHeight="1" x14ac:dyDescent="0.2">
      <c r="N876" s="27" t="s">
        <v>398</v>
      </c>
      <c r="O876" s="27" t="s">
        <v>711</v>
      </c>
      <c r="P876" s="30">
        <v>2019</v>
      </c>
      <c r="Q876" s="30">
        <v>163</v>
      </c>
      <c r="R876" s="30">
        <v>56.47</v>
      </c>
    </row>
    <row r="877" spans="14:18" ht="15.75" customHeight="1" x14ac:dyDescent="0.2">
      <c r="N877" s="27" t="s">
        <v>398</v>
      </c>
      <c r="O877" s="27" t="s">
        <v>560</v>
      </c>
      <c r="P877" s="30">
        <v>2013</v>
      </c>
      <c r="Q877" s="31">
        <v>114</v>
      </c>
      <c r="R877" s="30">
        <v>33.49</v>
      </c>
    </row>
    <row r="878" spans="14:18" ht="15.75" customHeight="1" x14ac:dyDescent="0.2">
      <c r="N878" s="27" t="s">
        <v>398</v>
      </c>
      <c r="O878" s="27" t="s">
        <v>560</v>
      </c>
      <c r="P878" s="30">
        <v>2014</v>
      </c>
      <c r="Q878" s="30">
        <v>118</v>
      </c>
      <c r="R878" s="30">
        <v>36.03</v>
      </c>
    </row>
    <row r="879" spans="14:18" ht="15.75" customHeight="1" x14ac:dyDescent="0.2">
      <c r="N879" s="27" t="s">
        <v>398</v>
      </c>
      <c r="O879" s="27" t="s">
        <v>560</v>
      </c>
      <c r="P879" s="30">
        <v>2015</v>
      </c>
      <c r="Q879" s="30">
        <v>120</v>
      </c>
      <c r="R879" s="30">
        <v>36.729999999999997</v>
      </c>
    </row>
    <row r="880" spans="14:18" ht="15.75" customHeight="1" x14ac:dyDescent="0.2">
      <c r="N880" s="27" t="s">
        <v>398</v>
      </c>
      <c r="O880" s="27" t="s">
        <v>560</v>
      </c>
      <c r="P880" s="30">
        <v>2016</v>
      </c>
      <c r="Q880" s="30">
        <v>119</v>
      </c>
      <c r="R880" s="30">
        <v>36.729999999999997</v>
      </c>
    </row>
    <row r="881" spans="14:18" ht="15.75" customHeight="1" x14ac:dyDescent="0.2">
      <c r="N881" s="27" t="s">
        <v>398</v>
      </c>
      <c r="O881" s="27" t="s">
        <v>560</v>
      </c>
      <c r="P881" s="30">
        <v>2017</v>
      </c>
      <c r="Q881" s="30">
        <v>119</v>
      </c>
      <c r="R881" s="30">
        <v>39.39</v>
      </c>
    </row>
    <row r="882" spans="14:18" ht="15.75" customHeight="1" x14ac:dyDescent="0.2">
      <c r="N882" s="27" t="s">
        <v>398</v>
      </c>
      <c r="O882" s="27" t="s">
        <v>560</v>
      </c>
      <c r="P882" s="30">
        <v>2018</v>
      </c>
      <c r="Q882" s="30">
        <v>128</v>
      </c>
      <c r="R882" s="30">
        <v>40.86</v>
      </c>
    </row>
    <row r="883" spans="14:18" ht="15.75" customHeight="1" x14ac:dyDescent="0.2">
      <c r="N883" s="27" t="s">
        <v>398</v>
      </c>
      <c r="O883" s="27" t="s">
        <v>560</v>
      </c>
      <c r="P883" s="30">
        <v>2019</v>
      </c>
      <c r="Q883" s="31">
        <v>133</v>
      </c>
      <c r="R883" s="30">
        <v>43.63</v>
      </c>
    </row>
    <row r="884" spans="14:18" ht="15.75" customHeight="1" x14ac:dyDescent="0.2">
      <c r="N884" s="27" t="s">
        <v>398</v>
      </c>
      <c r="O884" s="27" t="s">
        <v>707</v>
      </c>
      <c r="P884" s="30">
        <v>2013</v>
      </c>
      <c r="Q884" s="30">
        <v>150</v>
      </c>
      <c r="R884" s="30">
        <v>44.67</v>
      </c>
    </row>
    <row r="885" spans="14:18" ht="15.75" customHeight="1" x14ac:dyDescent="0.2">
      <c r="N885" s="27" t="s">
        <v>398</v>
      </c>
      <c r="O885" s="27" t="s">
        <v>707</v>
      </c>
      <c r="P885" s="30">
        <v>2014</v>
      </c>
      <c r="Q885" s="30">
        <v>153</v>
      </c>
      <c r="R885" s="30">
        <v>45.44</v>
      </c>
    </row>
    <row r="886" spans="14:18" ht="15.75" customHeight="1" x14ac:dyDescent="0.2">
      <c r="N886" s="27" t="s">
        <v>398</v>
      </c>
      <c r="O886" s="27" t="s">
        <v>707</v>
      </c>
      <c r="P886" s="30">
        <v>2015</v>
      </c>
      <c r="Q886" s="30">
        <v>156</v>
      </c>
      <c r="R886" s="30">
        <v>47.76</v>
      </c>
    </row>
    <row r="887" spans="14:18" ht="15.75" customHeight="1" x14ac:dyDescent="0.2">
      <c r="N887" s="27" t="s">
        <v>398</v>
      </c>
      <c r="O887" s="27" t="s">
        <v>707</v>
      </c>
      <c r="P887" s="30">
        <v>2016</v>
      </c>
      <c r="Q887" s="30">
        <v>158</v>
      </c>
      <c r="R887" s="30">
        <v>54.35</v>
      </c>
    </row>
    <row r="888" spans="14:18" ht="15.75" customHeight="1" x14ac:dyDescent="0.2">
      <c r="N888" s="27" t="s">
        <v>398</v>
      </c>
      <c r="O888" s="27" t="s">
        <v>707</v>
      </c>
      <c r="P888" s="30">
        <v>2017</v>
      </c>
      <c r="Q888" s="30">
        <v>158</v>
      </c>
      <c r="R888" s="30">
        <v>54.03</v>
      </c>
    </row>
    <row r="889" spans="14:18" ht="15.75" customHeight="1" x14ac:dyDescent="0.2">
      <c r="N889" s="27" t="s">
        <v>398</v>
      </c>
      <c r="O889" s="27" t="s">
        <v>707</v>
      </c>
      <c r="P889" s="30">
        <v>2018</v>
      </c>
      <c r="Q889" s="31">
        <v>160</v>
      </c>
      <c r="R889" s="30">
        <v>56.56</v>
      </c>
    </row>
    <row r="890" spans="14:18" ht="15.75" customHeight="1" x14ac:dyDescent="0.2">
      <c r="N890" s="27" t="s">
        <v>398</v>
      </c>
      <c r="O890" s="27" t="s">
        <v>707</v>
      </c>
      <c r="P890" s="30">
        <v>2019</v>
      </c>
      <c r="Q890" s="30">
        <v>156</v>
      </c>
      <c r="R890" s="30">
        <v>52.6</v>
      </c>
    </row>
    <row r="891" spans="14:18" ht="15.75" customHeight="1" x14ac:dyDescent="0.2">
      <c r="N891" s="27" t="s">
        <v>398</v>
      </c>
      <c r="O891" s="27" t="s">
        <v>729</v>
      </c>
      <c r="P891" s="30">
        <v>2013</v>
      </c>
      <c r="Q891" s="30">
        <v>174</v>
      </c>
      <c r="R891" s="30">
        <v>73.400000000000006</v>
      </c>
    </row>
    <row r="892" spans="14:18" ht="15.75" customHeight="1" x14ac:dyDescent="0.2">
      <c r="N892" s="27" t="s">
        <v>398</v>
      </c>
      <c r="O892" s="27" t="s">
        <v>729</v>
      </c>
      <c r="P892" s="30">
        <v>2014</v>
      </c>
      <c r="Q892" s="30">
        <v>173</v>
      </c>
      <c r="R892" s="30">
        <v>72.290000000000006</v>
      </c>
    </row>
    <row r="893" spans="14:18" ht="15.75" customHeight="1" x14ac:dyDescent="0.2">
      <c r="N893" s="27" t="s">
        <v>398</v>
      </c>
      <c r="O893" s="27" t="s">
        <v>729</v>
      </c>
      <c r="P893" s="30">
        <v>2015</v>
      </c>
      <c r="Q893" s="30">
        <v>173</v>
      </c>
      <c r="R893" s="30">
        <v>72.319999999999993</v>
      </c>
    </row>
    <row r="894" spans="14:18" ht="15.75" customHeight="1" x14ac:dyDescent="0.2">
      <c r="N894" s="27" t="s">
        <v>398</v>
      </c>
      <c r="O894" s="27" t="s">
        <v>729</v>
      </c>
      <c r="P894" s="30">
        <v>2016</v>
      </c>
      <c r="Q894" s="30">
        <v>169</v>
      </c>
      <c r="R894" s="30">
        <v>66.52</v>
      </c>
    </row>
    <row r="895" spans="14:18" ht="15.75" customHeight="1" x14ac:dyDescent="0.2">
      <c r="N895" s="27" t="s">
        <v>398</v>
      </c>
      <c r="O895" s="27" t="s">
        <v>729</v>
      </c>
      <c r="P895" s="30">
        <v>2017</v>
      </c>
      <c r="Q895" s="31">
        <v>165</v>
      </c>
      <c r="R895" s="30">
        <v>65.12</v>
      </c>
    </row>
    <row r="896" spans="14:18" ht="15.75" customHeight="1" x14ac:dyDescent="0.2">
      <c r="N896" s="27" t="s">
        <v>398</v>
      </c>
      <c r="O896" s="27" t="s">
        <v>729</v>
      </c>
      <c r="P896" s="30">
        <v>2018</v>
      </c>
      <c r="Q896" s="30">
        <v>164</v>
      </c>
      <c r="R896" s="30">
        <v>60.71</v>
      </c>
    </row>
    <row r="897" spans="14:18" ht="15.75" customHeight="1" x14ac:dyDescent="0.2">
      <c r="N897" s="27" t="s">
        <v>398</v>
      </c>
      <c r="O897" s="27" t="s">
        <v>729</v>
      </c>
      <c r="P897" s="30">
        <v>2019</v>
      </c>
      <c r="Q897" s="30">
        <v>170</v>
      </c>
      <c r="R897" s="30">
        <v>64.41</v>
      </c>
    </row>
    <row r="898" spans="14:18" ht="15.75" customHeight="1" x14ac:dyDescent="0.2">
      <c r="N898" s="27" t="s">
        <v>398</v>
      </c>
      <c r="O898" s="27" t="s">
        <v>394</v>
      </c>
      <c r="P898" s="30">
        <v>2013</v>
      </c>
      <c r="Q898" s="30">
        <v>112</v>
      </c>
      <c r="R898" s="30">
        <v>32.97</v>
      </c>
    </row>
    <row r="899" spans="14:18" ht="15.75" customHeight="1" x14ac:dyDescent="0.2">
      <c r="N899" s="27" t="s">
        <v>398</v>
      </c>
      <c r="O899" s="27" t="s">
        <v>394</v>
      </c>
      <c r="P899" s="30">
        <v>2014</v>
      </c>
      <c r="Q899" s="30">
        <v>96</v>
      </c>
      <c r="R899" s="30">
        <v>31.19</v>
      </c>
    </row>
    <row r="900" spans="14:18" ht="15.75" customHeight="1" x14ac:dyDescent="0.2">
      <c r="N900" s="27" t="s">
        <v>398</v>
      </c>
      <c r="O900" s="27" t="s">
        <v>394</v>
      </c>
      <c r="P900" s="30">
        <v>2015</v>
      </c>
      <c r="Q900" s="30">
        <v>101</v>
      </c>
      <c r="R900" s="30">
        <v>32.090000000000003</v>
      </c>
    </row>
    <row r="901" spans="14:18" ht="15.75" customHeight="1" x14ac:dyDescent="0.2">
      <c r="N901" s="27" t="s">
        <v>398</v>
      </c>
      <c r="O901" s="27" t="s">
        <v>394</v>
      </c>
      <c r="P901" s="30">
        <v>2016</v>
      </c>
      <c r="Q901" s="31">
        <v>101</v>
      </c>
      <c r="R901" s="30">
        <v>32.58</v>
      </c>
    </row>
    <row r="902" spans="14:18" ht="15.75" customHeight="1" x14ac:dyDescent="0.2">
      <c r="N902" s="27" t="s">
        <v>398</v>
      </c>
      <c r="O902" s="27" t="s">
        <v>394</v>
      </c>
      <c r="P902" s="30">
        <v>2017</v>
      </c>
      <c r="Q902" s="30">
        <v>91</v>
      </c>
      <c r="R902" s="30">
        <v>31.01</v>
      </c>
    </row>
    <row r="903" spans="14:18" ht="15.75" customHeight="1" x14ac:dyDescent="0.2">
      <c r="N903" s="27" t="s">
        <v>398</v>
      </c>
      <c r="O903" s="27" t="s">
        <v>394</v>
      </c>
      <c r="P903" s="30">
        <v>2018</v>
      </c>
      <c r="Q903" s="30">
        <v>87</v>
      </c>
      <c r="R903" s="30">
        <v>30.26</v>
      </c>
    </row>
    <row r="904" spans="14:18" ht="15.75" customHeight="1" x14ac:dyDescent="0.2">
      <c r="N904" s="27" t="s">
        <v>398</v>
      </c>
      <c r="O904" s="27" t="s">
        <v>394</v>
      </c>
      <c r="P904" s="30">
        <v>2019</v>
      </c>
      <c r="Q904" s="30">
        <v>88</v>
      </c>
      <c r="R904" s="30">
        <v>30.8</v>
      </c>
    </row>
    <row r="905" spans="14:18" ht="15.75" customHeight="1" x14ac:dyDescent="0.2">
      <c r="N905" s="27" t="s">
        <v>398</v>
      </c>
      <c r="O905" s="27" t="s">
        <v>577</v>
      </c>
      <c r="P905" s="30">
        <v>2013</v>
      </c>
      <c r="Q905" s="30">
        <v>134</v>
      </c>
      <c r="R905" s="30">
        <v>38.47</v>
      </c>
    </row>
    <row r="906" spans="14:18" ht="15.75" customHeight="1" x14ac:dyDescent="0.2">
      <c r="N906" s="27" t="s">
        <v>398</v>
      </c>
      <c r="O906" s="27" t="s">
        <v>577</v>
      </c>
      <c r="P906" s="30">
        <v>2014</v>
      </c>
      <c r="Q906" s="30">
        <v>141</v>
      </c>
      <c r="R906" s="30">
        <v>40.42</v>
      </c>
    </row>
    <row r="907" spans="14:18" ht="15.75" customHeight="1" x14ac:dyDescent="0.2">
      <c r="N907" s="27" t="s">
        <v>398</v>
      </c>
      <c r="O907" s="27" t="s">
        <v>577</v>
      </c>
      <c r="P907" s="30">
        <v>2015</v>
      </c>
      <c r="Q907" s="31">
        <v>143</v>
      </c>
      <c r="R907" s="30">
        <v>42.07</v>
      </c>
    </row>
    <row r="908" spans="14:18" ht="15.75" customHeight="1" x14ac:dyDescent="0.2">
      <c r="N908" s="27" t="s">
        <v>398</v>
      </c>
      <c r="O908" s="27" t="s">
        <v>577</v>
      </c>
      <c r="P908" s="30">
        <v>2016</v>
      </c>
      <c r="Q908" s="30">
        <v>135</v>
      </c>
      <c r="R908" s="30">
        <v>44.49</v>
      </c>
    </row>
    <row r="909" spans="14:18" ht="15.75" customHeight="1" x14ac:dyDescent="0.2">
      <c r="N909" s="27" t="s">
        <v>398</v>
      </c>
      <c r="O909" s="27" t="s">
        <v>577</v>
      </c>
      <c r="P909" s="30">
        <v>2017</v>
      </c>
      <c r="Q909" s="30">
        <v>138</v>
      </c>
      <c r="R909" s="30">
        <v>43.24</v>
      </c>
    </row>
    <row r="910" spans="14:18" ht="15.75" customHeight="1" x14ac:dyDescent="0.2">
      <c r="N910" s="27" t="s">
        <v>398</v>
      </c>
      <c r="O910" s="27" t="s">
        <v>577</v>
      </c>
      <c r="P910" s="30">
        <v>2018</v>
      </c>
      <c r="Q910" s="30">
        <v>132</v>
      </c>
      <c r="R910" s="30">
        <v>41.71</v>
      </c>
    </row>
    <row r="911" spans="14:18" ht="15.75" customHeight="1" x14ac:dyDescent="0.2">
      <c r="N911" s="27" t="s">
        <v>398</v>
      </c>
      <c r="O911" s="27" t="s">
        <v>577</v>
      </c>
      <c r="P911" s="30">
        <v>2019</v>
      </c>
      <c r="Q911" s="30">
        <v>130</v>
      </c>
      <c r="R911" s="30">
        <v>43.11</v>
      </c>
    </row>
    <row r="912" spans="14:18" ht="15.75" customHeight="1" x14ac:dyDescent="0.2">
      <c r="N912" s="27" t="s">
        <v>398</v>
      </c>
      <c r="O912" s="27" t="s">
        <v>472</v>
      </c>
      <c r="P912" s="30">
        <v>2013</v>
      </c>
      <c r="Q912" s="30">
        <v>77</v>
      </c>
      <c r="R912" s="30">
        <v>28.28</v>
      </c>
    </row>
    <row r="913" spans="14:18" ht="15.75" customHeight="1" x14ac:dyDescent="0.2">
      <c r="N913" s="27" t="s">
        <v>398</v>
      </c>
      <c r="O913" s="27" t="s">
        <v>472</v>
      </c>
      <c r="P913" s="30">
        <v>2014</v>
      </c>
      <c r="Q913" s="31">
        <v>91</v>
      </c>
      <c r="R913" s="30">
        <v>30.71</v>
      </c>
    </row>
    <row r="914" spans="14:18" ht="15.75" customHeight="1" x14ac:dyDescent="0.2">
      <c r="N914" s="27" t="s">
        <v>398</v>
      </c>
      <c r="O914" s="27" t="s">
        <v>472</v>
      </c>
      <c r="P914" s="30">
        <v>2015</v>
      </c>
      <c r="Q914" s="30">
        <v>90</v>
      </c>
      <c r="R914" s="30">
        <v>30.84</v>
      </c>
    </row>
    <row r="915" spans="14:18" ht="15.75" customHeight="1" x14ac:dyDescent="0.2">
      <c r="N915" s="27" t="s">
        <v>398</v>
      </c>
      <c r="O915" s="27" t="s">
        <v>472</v>
      </c>
      <c r="P915" s="30">
        <v>2016</v>
      </c>
      <c r="Q915" s="30">
        <v>103</v>
      </c>
      <c r="R915" s="30">
        <v>32.590000000000003</v>
      </c>
    </row>
    <row r="916" spans="14:18" ht="15.75" customHeight="1" x14ac:dyDescent="0.2">
      <c r="N916" s="27" t="s">
        <v>398</v>
      </c>
      <c r="O916" s="27" t="s">
        <v>472</v>
      </c>
      <c r="P916" s="30">
        <v>2017</v>
      </c>
      <c r="Q916" s="30">
        <v>104</v>
      </c>
      <c r="R916" s="30">
        <v>33.61</v>
      </c>
    </row>
    <row r="917" spans="14:18" ht="15.75" customHeight="1" x14ac:dyDescent="0.2">
      <c r="N917" s="27" t="s">
        <v>398</v>
      </c>
      <c r="O917" s="27" t="s">
        <v>472</v>
      </c>
      <c r="P917" s="30">
        <v>2018</v>
      </c>
      <c r="Q917" s="30">
        <v>105</v>
      </c>
      <c r="R917" s="30">
        <v>31.91</v>
      </c>
    </row>
    <row r="918" spans="14:18" ht="15.75" customHeight="1" x14ac:dyDescent="0.2">
      <c r="N918" s="27" t="s">
        <v>398</v>
      </c>
      <c r="O918" s="27" t="s">
        <v>472</v>
      </c>
      <c r="P918" s="30">
        <v>2019</v>
      </c>
      <c r="Q918" s="30">
        <v>108</v>
      </c>
      <c r="R918" s="30">
        <v>33.86</v>
      </c>
    </row>
    <row r="919" spans="14:18" ht="15.75" customHeight="1" x14ac:dyDescent="0.2">
      <c r="N919" s="27" t="s">
        <v>398</v>
      </c>
      <c r="O919" s="27" t="s">
        <v>447</v>
      </c>
      <c r="P919" s="30">
        <v>2013</v>
      </c>
      <c r="Q919" s="31">
        <v>101</v>
      </c>
      <c r="R919" s="30">
        <v>30.15</v>
      </c>
    </row>
    <row r="920" spans="14:18" ht="15.75" customHeight="1" x14ac:dyDescent="0.2">
      <c r="N920" s="27" t="s">
        <v>398</v>
      </c>
      <c r="O920" s="27" t="s">
        <v>447</v>
      </c>
      <c r="P920" s="30">
        <v>2014</v>
      </c>
      <c r="Q920" s="30">
        <v>106</v>
      </c>
      <c r="R920" s="30">
        <v>31.89</v>
      </c>
    </row>
    <row r="921" spans="14:18" ht="15.75" customHeight="1" x14ac:dyDescent="0.2">
      <c r="N921" s="27" t="s">
        <v>398</v>
      </c>
      <c r="O921" s="27" t="s">
        <v>447</v>
      </c>
      <c r="P921" s="30">
        <v>2015</v>
      </c>
      <c r="Q921" s="30">
        <v>98</v>
      </c>
      <c r="R921" s="30">
        <v>31.81</v>
      </c>
    </row>
    <row r="922" spans="14:18" ht="15.75" customHeight="1" x14ac:dyDescent="0.2">
      <c r="N922" s="27" t="s">
        <v>398</v>
      </c>
      <c r="O922" s="27" t="s">
        <v>447</v>
      </c>
      <c r="P922" s="30">
        <v>2016</v>
      </c>
      <c r="Q922" s="30">
        <v>98</v>
      </c>
      <c r="R922" s="30">
        <v>31.95</v>
      </c>
    </row>
    <row r="923" spans="14:18" ht="15.75" customHeight="1" x14ac:dyDescent="0.2">
      <c r="N923" s="27" t="s">
        <v>398</v>
      </c>
      <c r="O923" s="27" t="s">
        <v>447</v>
      </c>
      <c r="P923" s="30">
        <v>2017</v>
      </c>
      <c r="Q923" s="30">
        <v>99</v>
      </c>
      <c r="R923" s="30">
        <v>33.01</v>
      </c>
    </row>
    <row r="924" spans="14:18" ht="15.75" customHeight="1" x14ac:dyDescent="0.2">
      <c r="N924" s="27" t="s">
        <v>398</v>
      </c>
      <c r="O924" s="27" t="s">
        <v>447</v>
      </c>
      <c r="P924" s="30">
        <v>2018</v>
      </c>
      <c r="Q924" s="30">
        <v>100</v>
      </c>
      <c r="R924" s="30">
        <v>31.15</v>
      </c>
    </row>
    <row r="925" spans="14:18" ht="15.75" customHeight="1" x14ac:dyDescent="0.2">
      <c r="N925" s="27" t="s">
        <v>398</v>
      </c>
      <c r="O925" s="27" t="s">
        <v>447</v>
      </c>
      <c r="P925" s="30">
        <v>2019</v>
      </c>
      <c r="Q925" s="31">
        <v>101</v>
      </c>
      <c r="R925" s="30">
        <v>32.44</v>
      </c>
    </row>
    <row r="926" spans="14:18" ht="15.75" customHeight="1" x14ac:dyDescent="0.2">
      <c r="N926" s="27" t="s">
        <v>398</v>
      </c>
      <c r="O926" s="27" t="s">
        <v>717</v>
      </c>
      <c r="P926" s="30">
        <v>2013</v>
      </c>
      <c r="Q926" s="30">
        <v>131</v>
      </c>
      <c r="R926" s="30">
        <v>37.86</v>
      </c>
    </row>
    <row r="927" spans="14:18" ht="15.75" customHeight="1" x14ac:dyDescent="0.2">
      <c r="N927" s="27" t="s">
        <v>398</v>
      </c>
      <c r="O927" s="27" t="s">
        <v>717</v>
      </c>
      <c r="P927" s="30">
        <v>2014</v>
      </c>
      <c r="Q927" s="30">
        <v>137</v>
      </c>
      <c r="R927" s="30">
        <v>39.840000000000003</v>
      </c>
    </row>
    <row r="928" spans="14:18" ht="15.75" customHeight="1" x14ac:dyDescent="0.2">
      <c r="N928" s="27" t="s">
        <v>398</v>
      </c>
      <c r="O928" s="27" t="s">
        <v>717</v>
      </c>
      <c r="P928" s="30">
        <v>2015</v>
      </c>
      <c r="Q928" s="30">
        <v>154</v>
      </c>
      <c r="R928" s="30">
        <v>45.99</v>
      </c>
    </row>
    <row r="929" spans="14:18" ht="15.75" customHeight="1" x14ac:dyDescent="0.2">
      <c r="N929" s="27" t="s">
        <v>398</v>
      </c>
      <c r="O929" s="27" t="s">
        <v>717</v>
      </c>
      <c r="P929" s="30">
        <v>2016</v>
      </c>
      <c r="Q929" s="30">
        <v>164</v>
      </c>
      <c r="R929" s="30">
        <v>57.89</v>
      </c>
    </row>
    <row r="930" spans="14:18" ht="15.75" customHeight="1" x14ac:dyDescent="0.2">
      <c r="N930" s="27" t="s">
        <v>398</v>
      </c>
      <c r="O930" s="27" t="s">
        <v>717</v>
      </c>
      <c r="P930" s="30">
        <v>2017</v>
      </c>
      <c r="Q930" s="30">
        <v>163</v>
      </c>
      <c r="R930" s="30">
        <v>56.81</v>
      </c>
    </row>
    <row r="931" spans="14:18" ht="15.75" customHeight="1" x14ac:dyDescent="0.2">
      <c r="N931" s="27" t="s">
        <v>398</v>
      </c>
      <c r="O931" s="27" t="s">
        <v>717</v>
      </c>
      <c r="P931" s="30">
        <v>2018</v>
      </c>
      <c r="Q931" s="31">
        <v>162</v>
      </c>
      <c r="R931" s="30">
        <v>56.79</v>
      </c>
    </row>
    <row r="932" spans="14:18" ht="15.75" customHeight="1" x14ac:dyDescent="0.2">
      <c r="N932" s="27" t="s">
        <v>398</v>
      </c>
      <c r="O932" s="27" t="s">
        <v>717</v>
      </c>
      <c r="P932" s="30">
        <v>2019</v>
      </c>
      <c r="Q932" s="30">
        <v>162</v>
      </c>
      <c r="R932" s="30">
        <v>55.77</v>
      </c>
    </row>
    <row r="933" spans="14:18" ht="15.75" customHeight="1" x14ac:dyDescent="0.2">
      <c r="N933" s="27" t="s">
        <v>398</v>
      </c>
      <c r="O933" s="27" t="s">
        <v>591</v>
      </c>
      <c r="P933" s="30">
        <v>2013</v>
      </c>
      <c r="Q933" s="30">
        <v>136</v>
      </c>
      <c r="R933" s="30">
        <v>39.04</v>
      </c>
    </row>
    <row r="934" spans="14:18" ht="15.75" customHeight="1" x14ac:dyDescent="0.2">
      <c r="N934" s="27" t="s">
        <v>398</v>
      </c>
      <c r="O934" s="27" t="s">
        <v>591</v>
      </c>
      <c r="P934" s="30">
        <v>2014</v>
      </c>
      <c r="Q934" s="30">
        <v>136</v>
      </c>
      <c r="R934" s="30">
        <v>39.72</v>
      </c>
    </row>
    <row r="935" spans="14:18" ht="15.75" customHeight="1" x14ac:dyDescent="0.2">
      <c r="N935" s="27" t="s">
        <v>398</v>
      </c>
      <c r="O935" s="27" t="s">
        <v>591</v>
      </c>
      <c r="P935" s="30">
        <v>2015</v>
      </c>
      <c r="Q935" s="30">
        <v>130</v>
      </c>
      <c r="R935" s="30">
        <v>39.19</v>
      </c>
    </row>
    <row r="936" spans="14:18" ht="15.75" customHeight="1" x14ac:dyDescent="0.2">
      <c r="N936" s="27" t="s">
        <v>398</v>
      </c>
      <c r="O936" s="27" t="s">
        <v>591</v>
      </c>
      <c r="P936" s="30">
        <v>2016</v>
      </c>
      <c r="Q936" s="30">
        <v>131</v>
      </c>
      <c r="R936" s="30">
        <v>42.64</v>
      </c>
    </row>
    <row r="937" spans="14:18" ht="15.75" customHeight="1" x14ac:dyDescent="0.2">
      <c r="N937" s="27" t="s">
        <v>398</v>
      </c>
      <c r="O937" s="27" t="s">
        <v>591</v>
      </c>
      <c r="P937" s="30">
        <v>2017</v>
      </c>
      <c r="Q937" s="31">
        <v>133</v>
      </c>
      <c r="R937" s="30">
        <v>42.42</v>
      </c>
    </row>
    <row r="938" spans="14:18" ht="15.75" customHeight="1" x14ac:dyDescent="0.2">
      <c r="N938" s="27" t="s">
        <v>398</v>
      </c>
      <c r="O938" s="27" t="s">
        <v>591</v>
      </c>
      <c r="P938" s="30">
        <v>2018</v>
      </c>
      <c r="Q938" s="30">
        <v>135</v>
      </c>
      <c r="R938" s="30">
        <v>43.13</v>
      </c>
    </row>
    <row r="939" spans="14:18" ht="15.75" customHeight="1" x14ac:dyDescent="0.2">
      <c r="N939" s="27" t="s">
        <v>398</v>
      </c>
      <c r="O939" s="27" t="s">
        <v>591</v>
      </c>
      <c r="P939" s="30">
        <v>2019</v>
      </c>
      <c r="Q939" s="30">
        <v>135</v>
      </c>
      <c r="R939" s="30">
        <v>43.98</v>
      </c>
    </row>
    <row r="940" spans="14:18" ht="15.75" customHeight="1" x14ac:dyDescent="0.2">
      <c r="N940" s="27" t="s">
        <v>398</v>
      </c>
      <c r="O940" s="27" t="s">
        <v>557</v>
      </c>
      <c r="P940" s="30">
        <v>2013</v>
      </c>
      <c r="Q940" s="30">
        <v>141</v>
      </c>
      <c r="R940" s="30">
        <v>41.51</v>
      </c>
    </row>
    <row r="941" spans="14:18" ht="15.75" customHeight="1" x14ac:dyDescent="0.2">
      <c r="N941" s="27" t="s">
        <v>398</v>
      </c>
      <c r="O941" s="27" t="s">
        <v>557</v>
      </c>
      <c r="P941" s="30">
        <v>2014</v>
      </c>
      <c r="Q941" s="30">
        <v>134</v>
      </c>
      <c r="R941" s="30">
        <v>38.83</v>
      </c>
    </row>
    <row r="942" spans="14:18" ht="15.75" customHeight="1" x14ac:dyDescent="0.2">
      <c r="N942" s="27" t="s">
        <v>398</v>
      </c>
      <c r="O942" s="27" t="s">
        <v>557</v>
      </c>
      <c r="P942" s="30">
        <v>2015</v>
      </c>
      <c r="Q942" s="30">
        <v>127</v>
      </c>
      <c r="R942" s="30">
        <v>38.83</v>
      </c>
    </row>
    <row r="943" spans="14:18" ht="15.75" customHeight="1" x14ac:dyDescent="0.2">
      <c r="N943" s="27" t="s">
        <v>398</v>
      </c>
      <c r="O943" s="27" t="s">
        <v>557</v>
      </c>
      <c r="P943" s="30">
        <v>2016</v>
      </c>
      <c r="Q943" s="31">
        <v>125</v>
      </c>
      <c r="R943" s="30">
        <v>40.43</v>
      </c>
    </row>
    <row r="944" spans="14:18" ht="15.75" customHeight="1" x14ac:dyDescent="0.2">
      <c r="N944" s="27" t="s">
        <v>398</v>
      </c>
      <c r="O944" s="27" t="s">
        <v>557</v>
      </c>
      <c r="P944" s="30">
        <v>2017</v>
      </c>
      <c r="Q944" s="30">
        <v>126</v>
      </c>
      <c r="R944" s="30">
        <v>40.46</v>
      </c>
    </row>
    <row r="945" spans="14:18" ht="15.75" customHeight="1" x14ac:dyDescent="0.2">
      <c r="N945" s="27" t="s">
        <v>398</v>
      </c>
      <c r="O945" s="27" t="s">
        <v>557</v>
      </c>
      <c r="P945" s="30">
        <v>2018</v>
      </c>
      <c r="Q945" s="30">
        <v>127</v>
      </c>
      <c r="R945" s="30">
        <v>40.67</v>
      </c>
    </row>
    <row r="946" spans="14:18" ht="15.75" customHeight="1" x14ac:dyDescent="0.2">
      <c r="N946" s="27" t="s">
        <v>398</v>
      </c>
      <c r="O946" s="27" t="s">
        <v>557</v>
      </c>
      <c r="P946" s="30">
        <v>2019</v>
      </c>
      <c r="Q946" s="30">
        <v>132</v>
      </c>
      <c r="R946" s="30">
        <v>43.42</v>
      </c>
    </row>
    <row r="947" spans="14:18" ht="15.75" customHeight="1" x14ac:dyDescent="0.2">
      <c r="N947" s="27" t="s">
        <v>398</v>
      </c>
      <c r="O947" s="27" t="s">
        <v>588</v>
      </c>
      <c r="P947" s="30">
        <v>2013</v>
      </c>
      <c r="Q947" s="30">
        <v>146</v>
      </c>
      <c r="R947" s="30">
        <v>43.09</v>
      </c>
    </row>
    <row r="948" spans="14:18" ht="15.75" customHeight="1" x14ac:dyDescent="0.2">
      <c r="N948" s="27" t="s">
        <v>398</v>
      </c>
      <c r="O948" s="27" t="s">
        <v>588</v>
      </c>
      <c r="P948" s="30">
        <v>2014</v>
      </c>
      <c r="Q948" s="30">
        <v>138</v>
      </c>
      <c r="R948" s="30">
        <v>40.11</v>
      </c>
    </row>
    <row r="949" spans="14:18" ht="15.75" customHeight="1" x14ac:dyDescent="0.2">
      <c r="N949" s="27" t="s">
        <v>398</v>
      </c>
      <c r="O949" s="27" t="s">
        <v>588</v>
      </c>
      <c r="P949" s="30">
        <v>2015</v>
      </c>
      <c r="Q949" s="31">
        <v>140</v>
      </c>
      <c r="R949" s="30">
        <v>41.01</v>
      </c>
    </row>
    <row r="950" spans="14:18" ht="15.75" customHeight="1" x14ac:dyDescent="0.2">
      <c r="N950" s="27" t="s">
        <v>398</v>
      </c>
      <c r="O950" s="27" t="s">
        <v>588</v>
      </c>
      <c r="P950" s="30">
        <v>2016</v>
      </c>
      <c r="Q950" s="30">
        <v>132</v>
      </c>
      <c r="R950" s="30">
        <v>42.93</v>
      </c>
    </row>
    <row r="951" spans="14:18" ht="15.75" customHeight="1" x14ac:dyDescent="0.2">
      <c r="N951" s="27" t="s">
        <v>398</v>
      </c>
      <c r="O951" s="27" t="s">
        <v>588</v>
      </c>
      <c r="P951" s="30">
        <v>2017</v>
      </c>
      <c r="Q951" s="30">
        <v>135</v>
      </c>
      <c r="R951" s="30">
        <v>42.9</v>
      </c>
    </row>
    <row r="952" spans="14:18" ht="15.75" customHeight="1" x14ac:dyDescent="0.2">
      <c r="N952" s="27" t="s">
        <v>398</v>
      </c>
      <c r="O952" s="27" t="s">
        <v>588</v>
      </c>
      <c r="P952" s="30">
        <v>2018</v>
      </c>
      <c r="Q952" s="30">
        <v>134</v>
      </c>
      <c r="R952" s="30">
        <v>42.96</v>
      </c>
    </row>
    <row r="953" spans="14:18" ht="15.75" customHeight="1" x14ac:dyDescent="0.2">
      <c r="N953" s="27" t="s">
        <v>398</v>
      </c>
      <c r="O953" s="27" t="s">
        <v>588</v>
      </c>
      <c r="P953" s="30">
        <v>2019</v>
      </c>
      <c r="Q953" s="30">
        <v>137</v>
      </c>
      <c r="R953" s="30">
        <v>44.68</v>
      </c>
    </row>
    <row r="954" spans="14:18" ht="15.75" customHeight="1" x14ac:dyDescent="0.2">
      <c r="N954" s="27" t="s">
        <v>398</v>
      </c>
      <c r="O954" s="27" t="s">
        <v>551</v>
      </c>
      <c r="P954" s="30">
        <v>2013</v>
      </c>
      <c r="Q954" s="30">
        <v>110</v>
      </c>
      <c r="R954" s="30">
        <v>32.86</v>
      </c>
    </row>
    <row r="955" spans="14:18" ht="15.75" customHeight="1" x14ac:dyDescent="0.2">
      <c r="N955" s="27" t="s">
        <v>398</v>
      </c>
      <c r="O955" s="27" t="s">
        <v>551</v>
      </c>
      <c r="P955" s="30">
        <v>2014</v>
      </c>
      <c r="Q955" s="31">
        <v>113</v>
      </c>
      <c r="R955" s="30">
        <v>34.32</v>
      </c>
    </row>
    <row r="956" spans="14:18" ht="15.75" customHeight="1" x14ac:dyDescent="0.2">
      <c r="N956" s="27" t="s">
        <v>398</v>
      </c>
      <c r="O956" s="27" t="s">
        <v>551</v>
      </c>
      <c r="P956" s="30">
        <v>2015</v>
      </c>
      <c r="Q956" s="30">
        <v>115</v>
      </c>
      <c r="R956" s="30">
        <v>35.35</v>
      </c>
    </row>
    <row r="957" spans="14:18" ht="15.75" customHeight="1" x14ac:dyDescent="0.2">
      <c r="N957" s="27" t="s">
        <v>398</v>
      </c>
      <c r="O957" s="27" t="s">
        <v>551</v>
      </c>
      <c r="P957" s="30">
        <v>2016</v>
      </c>
      <c r="Q957" s="30">
        <v>117</v>
      </c>
      <c r="R957" s="30">
        <v>35.97</v>
      </c>
    </row>
    <row r="958" spans="14:18" ht="15.75" customHeight="1" x14ac:dyDescent="0.2">
      <c r="N958" s="27" t="s">
        <v>398</v>
      </c>
      <c r="O958" s="27" t="s">
        <v>551</v>
      </c>
      <c r="P958" s="30">
        <v>2017</v>
      </c>
      <c r="Q958" s="30">
        <v>123</v>
      </c>
      <c r="R958" s="30">
        <v>39.83</v>
      </c>
    </row>
    <row r="959" spans="14:18" ht="15.75" customHeight="1" x14ac:dyDescent="0.2">
      <c r="N959" s="27" t="s">
        <v>398</v>
      </c>
      <c r="O959" s="27" t="s">
        <v>551</v>
      </c>
      <c r="P959" s="30">
        <v>2018</v>
      </c>
      <c r="Q959" s="30">
        <v>125</v>
      </c>
      <c r="R959" s="30">
        <v>40.159999999999997</v>
      </c>
    </row>
    <row r="960" spans="14:18" ht="15.75" customHeight="1" x14ac:dyDescent="0.2">
      <c r="N960" s="27" t="s">
        <v>398</v>
      </c>
      <c r="O960" s="27" t="s">
        <v>551</v>
      </c>
      <c r="P960" s="30">
        <v>2019</v>
      </c>
      <c r="Q960" s="30">
        <v>128</v>
      </c>
      <c r="R960" s="30">
        <v>42.51</v>
      </c>
    </row>
    <row r="961" spans="14:18" ht="15.75" customHeight="1" x14ac:dyDescent="0.2">
      <c r="N961" s="27" t="s">
        <v>398</v>
      </c>
      <c r="O961" s="27" t="s">
        <v>791</v>
      </c>
      <c r="P961" s="30">
        <v>2013</v>
      </c>
      <c r="Q961" s="31">
        <v>176</v>
      </c>
      <c r="R961" s="30">
        <v>78.53</v>
      </c>
    </row>
    <row r="962" spans="14:18" ht="15.75" customHeight="1" x14ac:dyDescent="0.2">
      <c r="N962" s="27" t="s">
        <v>398</v>
      </c>
      <c r="O962" s="27" t="s">
        <v>791</v>
      </c>
      <c r="P962" s="30">
        <v>2014</v>
      </c>
      <c r="Q962" s="30">
        <v>177</v>
      </c>
      <c r="R962" s="30">
        <v>77.040000000000006</v>
      </c>
    </row>
    <row r="963" spans="14:18" ht="15.75" customHeight="1" x14ac:dyDescent="0.2">
      <c r="N963" s="27" t="s">
        <v>398</v>
      </c>
      <c r="O963" s="27" t="s">
        <v>791</v>
      </c>
      <c r="P963" s="30">
        <v>2015</v>
      </c>
      <c r="Q963" s="30">
        <v>177</v>
      </c>
      <c r="R963" s="30">
        <v>77.290000000000006</v>
      </c>
    </row>
    <row r="964" spans="14:18" ht="15.75" customHeight="1" x14ac:dyDescent="0.2">
      <c r="N964" s="27" t="s">
        <v>398</v>
      </c>
      <c r="O964" s="27" t="s">
        <v>791</v>
      </c>
      <c r="P964" s="30">
        <v>2016</v>
      </c>
      <c r="Q964" s="30">
        <v>177</v>
      </c>
      <c r="R964" s="30">
        <v>81.349999999999994</v>
      </c>
    </row>
    <row r="965" spans="14:18" ht="15.75" customHeight="1" x14ac:dyDescent="0.2">
      <c r="N965" s="27" t="s">
        <v>398</v>
      </c>
      <c r="O965" s="27" t="s">
        <v>791</v>
      </c>
      <c r="P965" s="30">
        <v>2017</v>
      </c>
      <c r="Q965" s="30">
        <v>177</v>
      </c>
      <c r="R965" s="30">
        <v>81.489999999999995</v>
      </c>
    </row>
    <row r="966" spans="14:18" ht="15.75" customHeight="1" x14ac:dyDescent="0.2">
      <c r="N966" s="27" t="s">
        <v>398</v>
      </c>
      <c r="O966" s="27" t="s">
        <v>791</v>
      </c>
      <c r="P966" s="30">
        <v>2018</v>
      </c>
      <c r="Q966" s="30">
        <v>177</v>
      </c>
      <c r="R966" s="30">
        <v>79.22</v>
      </c>
    </row>
    <row r="967" spans="14:18" ht="15.75" customHeight="1" x14ac:dyDescent="0.2">
      <c r="N967" s="27" t="s">
        <v>398</v>
      </c>
      <c r="O967" s="27" t="s">
        <v>791</v>
      </c>
      <c r="P967" s="30">
        <v>2019</v>
      </c>
      <c r="Q967" s="31">
        <v>174</v>
      </c>
      <c r="R967" s="30">
        <v>71.78</v>
      </c>
    </row>
    <row r="968" spans="14:18" ht="15.75" customHeight="1" x14ac:dyDescent="0.2">
      <c r="N968" s="27" t="s">
        <v>398</v>
      </c>
      <c r="O968" s="27" t="s">
        <v>433</v>
      </c>
      <c r="P968" s="30">
        <v>2013</v>
      </c>
      <c r="Q968" s="30">
        <v>138</v>
      </c>
      <c r="R968" s="30">
        <v>39.93</v>
      </c>
    </row>
    <row r="969" spans="14:18" ht="15.75" customHeight="1" x14ac:dyDescent="0.2">
      <c r="N969" s="27" t="s">
        <v>398</v>
      </c>
      <c r="O969" s="27" t="s">
        <v>433</v>
      </c>
      <c r="P969" s="30">
        <v>2014</v>
      </c>
      <c r="Q969" s="30">
        <v>133</v>
      </c>
      <c r="R969" s="30">
        <v>38.69</v>
      </c>
    </row>
    <row r="970" spans="14:18" ht="15.75" customHeight="1" x14ac:dyDescent="0.2">
      <c r="N970" s="27" t="s">
        <v>398</v>
      </c>
      <c r="O970" s="27" t="s">
        <v>433</v>
      </c>
      <c r="P970" s="30">
        <v>2015</v>
      </c>
      <c r="Q970" s="30">
        <v>126</v>
      </c>
      <c r="R970" s="30">
        <v>38.68</v>
      </c>
    </row>
    <row r="971" spans="14:18" ht="15.75" customHeight="1" x14ac:dyDescent="0.2">
      <c r="N971" s="27" t="s">
        <v>398</v>
      </c>
      <c r="O971" s="27" t="s">
        <v>433</v>
      </c>
      <c r="P971" s="30">
        <v>2016</v>
      </c>
      <c r="Q971" s="30">
        <v>96</v>
      </c>
      <c r="R971" s="30">
        <v>31.6</v>
      </c>
    </row>
    <row r="972" spans="14:18" ht="15.75" customHeight="1" x14ac:dyDescent="0.2">
      <c r="N972" s="27" t="s">
        <v>398</v>
      </c>
      <c r="O972" s="27" t="s">
        <v>433</v>
      </c>
      <c r="P972" s="30">
        <v>2017</v>
      </c>
      <c r="Q972" s="30">
        <v>97</v>
      </c>
      <c r="R972" s="30">
        <v>32.22</v>
      </c>
    </row>
    <row r="973" spans="14:18" ht="15.75" customHeight="1" x14ac:dyDescent="0.2">
      <c r="N973" s="27" t="s">
        <v>398</v>
      </c>
      <c r="O973" s="27" t="s">
        <v>433</v>
      </c>
      <c r="P973" s="30">
        <v>2018</v>
      </c>
      <c r="Q973" s="31">
        <v>97</v>
      </c>
      <c r="R973" s="30">
        <v>30.91</v>
      </c>
    </row>
    <row r="974" spans="14:18" ht="15.75" customHeight="1" x14ac:dyDescent="0.2">
      <c r="N974" s="27" t="s">
        <v>398</v>
      </c>
      <c r="O974" s="27" t="s">
        <v>433</v>
      </c>
      <c r="P974" s="30">
        <v>2019</v>
      </c>
      <c r="Q974" s="30">
        <v>72</v>
      </c>
      <c r="R974" s="30">
        <v>29.61</v>
      </c>
    </row>
    <row r="975" spans="14:18" ht="15.75" customHeight="1" x14ac:dyDescent="0.2">
      <c r="N975" s="27" t="s">
        <v>398</v>
      </c>
      <c r="O975" s="27" t="s">
        <v>747</v>
      </c>
      <c r="P975" s="30">
        <v>2013</v>
      </c>
      <c r="Q975" s="30">
        <v>169</v>
      </c>
      <c r="R975" s="30">
        <v>69.22</v>
      </c>
    </row>
    <row r="976" spans="14:18" ht="15.75" customHeight="1" x14ac:dyDescent="0.2">
      <c r="N976" s="27" t="s">
        <v>398</v>
      </c>
      <c r="O976" s="27" t="s">
        <v>747</v>
      </c>
      <c r="P976" s="30">
        <v>2014</v>
      </c>
      <c r="Q976" s="30">
        <v>167</v>
      </c>
      <c r="R976" s="30">
        <v>67.260000000000005</v>
      </c>
    </row>
    <row r="977" spans="14:18" ht="15.75" customHeight="1" x14ac:dyDescent="0.2">
      <c r="N977" s="27" t="s">
        <v>398</v>
      </c>
      <c r="O977" s="27" t="s">
        <v>747</v>
      </c>
      <c r="P977" s="30">
        <v>2015</v>
      </c>
      <c r="Q977" s="30">
        <v>168</v>
      </c>
      <c r="R977" s="30">
        <v>66.36</v>
      </c>
    </row>
    <row r="978" spans="14:18" ht="15.75" customHeight="1" x14ac:dyDescent="0.2">
      <c r="N978" s="27" t="s">
        <v>398</v>
      </c>
      <c r="O978" s="27" t="s">
        <v>747</v>
      </c>
      <c r="P978" s="30">
        <v>2016</v>
      </c>
      <c r="Q978" s="30">
        <v>170</v>
      </c>
      <c r="R978" s="30">
        <v>67.069999999999993</v>
      </c>
    </row>
    <row r="979" spans="14:18" ht="15.75" customHeight="1" x14ac:dyDescent="0.2">
      <c r="N979" s="27" t="s">
        <v>398</v>
      </c>
      <c r="O979" s="27" t="s">
        <v>747</v>
      </c>
      <c r="P979" s="30">
        <v>2017</v>
      </c>
      <c r="Q979" s="31">
        <v>166</v>
      </c>
      <c r="R979" s="30">
        <v>65.8</v>
      </c>
    </row>
    <row r="980" spans="14:18" ht="15.75" customHeight="1" x14ac:dyDescent="0.2">
      <c r="N980" s="27" t="s">
        <v>398</v>
      </c>
      <c r="O980" s="27" t="s">
        <v>747</v>
      </c>
      <c r="P980" s="30">
        <v>2018</v>
      </c>
      <c r="Q980" s="30">
        <v>167</v>
      </c>
      <c r="R980" s="30">
        <v>62.23</v>
      </c>
    </row>
    <row r="981" spans="14:18" ht="15.75" customHeight="1" x14ac:dyDescent="0.2">
      <c r="N981" s="27" t="s">
        <v>398</v>
      </c>
      <c r="O981" s="27" t="s">
        <v>747</v>
      </c>
      <c r="P981" s="30">
        <v>2019</v>
      </c>
      <c r="Q981" s="30">
        <v>168</v>
      </c>
      <c r="R981" s="30">
        <v>61.66</v>
      </c>
    </row>
    <row r="982" spans="14:18" ht="15.75" customHeight="1" x14ac:dyDescent="0.2">
      <c r="N982" s="27" t="s">
        <v>18</v>
      </c>
      <c r="O982" s="27" t="s">
        <v>345</v>
      </c>
      <c r="P982" s="30">
        <v>2013</v>
      </c>
      <c r="Q982" s="30">
        <v>102</v>
      </c>
      <c r="R982" s="30">
        <v>30.88</v>
      </c>
    </row>
    <row r="983" spans="14:18" ht="15.75" customHeight="1" x14ac:dyDescent="0.2">
      <c r="N983" s="27" t="s">
        <v>18</v>
      </c>
      <c r="O983" s="27" t="s">
        <v>345</v>
      </c>
      <c r="P983" s="30">
        <v>2014</v>
      </c>
      <c r="Q983" s="30">
        <v>85</v>
      </c>
      <c r="R983" s="30">
        <v>29.92</v>
      </c>
    </row>
    <row r="984" spans="14:18" ht="15.75" customHeight="1" x14ac:dyDescent="0.2">
      <c r="N984" s="27" t="s">
        <v>18</v>
      </c>
      <c r="O984" s="27" t="s">
        <v>345</v>
      </c>
      <c r="P984" s="30">
        <v>2015</v>
      </c>
      <c r="Q984" s="30">
        <v>82</v>
      </c>
      <c r="R984" s="30">
        <v>28.77</v>
      </c>
    </row>
    <row r="985" spans="14:18" ht="15.75" customHeight="1" x14ac:dyDescent="0.2">
      <c r="N985" s="27" t="s">
        <v>18</v>
      </c>
      <c r="O985" s="27" t="s">
        <v>345</v>
      </c>
      <c r="P985" s="30">
        <v>2016</v>
      </c>
      <c r="Q985" s="31">
        <v>82</v>
      </c>
      <c r="R985" s="30">
        <v>29.92</v>
      </c>
    </row>
    <row r="986" spans="14:18" ht="15.75" customHeight="1" x14ac:dyDescent="0.2">
      <c r="N986" s="27" t="s">
        <v>18</v>
      </c>
      <c r="O986" s="27" t="s">
        <v>345</v>
      </c>
      <c r="P986" s="30">
        <v>2017</v>
      </c>
      <c r="Q986" s="30">
        <v>76</v>
      </c>
      <c r="R986" s="30">
        <v>29.92</v>
      </c>
    </row>
    <row r="987" spans="14:18" ht="15.75" customHeight="1" x14ac:dyDescent="0.2">
      <c r="N987" s="27" t="s">
        <v>18</v>
      </c>
      <c r="O987" s="27" t="s">
        <v>345</v>
      </c>
      <c r="P987" s="30">
        <v>2018</v>
      </c>
      <c r="Q987" s="30">
        <v>75</v>
      </c>
      <c r="R987" s="30">
        <v>29.49</v>
      </c>
    </row>
    <row r="988" spans="14:18" ht="15.75" customHeight="1" x14ac:dyDescent="0.2">
      <c r="N988" s="27" t="s">
        <v>18</v>
      </c>
      <c r="O988" s="27" t="s">
        <v>345</v>
      </c>
      <c r="P988" s="30">
        <v>2019</v>
      </c>
      <c r="Q988" s="30">
        <v>82</v>
      </c>
      <c r="R988" s="30">
        <v>29.84</v>
      </c>
    </row>
    <row r="989" spans="14:18" ht="15.75" customHeight="1" x14ac:dyDescent="0.2">
      <c r="N989" s="27" t="s">
        <v>18</v>
      </c>
      <c r="O989" s="27" t="s">
        <v>82</v>
      </c>
      <c r="P989" s="30">
        <v>2013</v>
      </c>
      <c r="Q989" s="30">
        <v>17</v>
      </c>
      <c r="R989" s="30">
        <v>10.24</v>
      </c>
    </row>
    <row r="990" spans="14:18" ht="15.75" customHeight="1" x14ac:dyDescent="0.2">
      <c r="N990" s="27" t="s">
        <v>18</v>
      </c>
      <c r="O990" s="27" t="s">
        <v>82</v>
      </c>
      <c r="P990" s="30">
        <v>2014</v>
      </c>
      <c r="Q990" s="30">
        <v>14</v>
      </c>
      <c r="R990" s="30">
        <v>10.23</v>
      </c>
    </row>
    <row r="991" spans="14:18" ht="15.75" customHeight="1" x14ac:dyDescent="0.2">
      <c r="N991" s="27" t="s">
        <v>18</v>
      </c>
      <c r="O991" s="27" t="s">
        <v>82</v>
      </c>
      <c r="P991" s="30">
        <v>2015</v>
      </c>
      <c r="Q991" s="31">
        <v>12</v>
      </c>
      <c r="R991" s="30">
        <v>11.47</v>
      </c>
    </row>
    <row r="992" spans="14:18" ht="15.75" customHeight="1" x14ac:dyDescent="0.2">
      <c r="N992" s="27" t="s">
        <v>18</v>
      </c>
      <c r="O992" s="27" t="s">
        <v>82</v>
      </c>
      <c r="P992" s="30">
        <v>2016</v>
      </c>
      <c r="Q992" s="30">
        <v>16</v>
      </c>
      <c r="R992" s="30">
        <v>14.8</v>
      </c>
    </row>
    <row r="993" spans="14:18" ht="15.75" customHeight="1" x14ac:dyDescent="0.2">
      <c r="N993" s="27" t="s">
        <v>18</v>
      </c>
      <c r="O993" s="27" t="s">
        <v>82</v>
      </c>
      <c r="P993" s="30">
        <v>2017</v>
      </c>
      <c r="Q993" s="30">
        <v>16</v>
      </c>
      <c r="R993" s="30">
        <v>14.97</v>
      </c>
    </row>
    <row r="994" spans="14:18" ht="15.75" customHeight="1" x14ac:dyDescent="0.2">
      <c r="N994" s="27" t="s">
        <v>18</v>
      </c>
      <c r="O994" s="27" t="s">
        <v>82</v>
      </c>
      <c r="P994" s="30">
        <v>2018</v>
      </c>
      <c r="Q994" s="30">
        <v>15</v>
      </c>
      <c r="R994" s="30">
        <v>14.39</v>
      </c>
    </row>
    <row r="995" spans="14:18" ht="15.75" customHeight="1" x14ac:dyDescent="0.2">
      <c r="N995" s="27" t="s">
        <v>18</v>
      </c>
      <c r="O995" s="27" t="s">
        <v>82</v>
      </c>
      <c r="P995" s="30">
        <v>2019</v>
      </c>
      <c r="Q995" s="30">
        <v>13</v>
      </c>
      <c r="R995" s="30">
        <v>14.6</v>
      </c>
    </row>
    <row r="996" spans="14:18" ht="15.75" customHeight="1" x14ac:dyDescent="0.2">
      <c r="N996" s="27" t="s">
        <v>18</v>
      </c>
      <c r="O996" s="27" t="s">
        <v>208</v>
      </c>
      <c r="P996" s="30">
        <v>2013</v>
      </c>
      <c r="Q996" s="30">
        <v>5</v>
      </c>
      <c r="R996" s="30">
        <v>6.82</v>
      </c>
    </row>
    <row r="997" spans="14:18" ht="15.75" customHeight="1" x14ac:dyDescent="0.2">
      <c r="N997" s="27" t="s">
        <v>18</v>
      </c>
      <c r="O997" s="27" t="s">
        <v>208</v>
      </c>
      <c r="P997" s="30">
        <v>2014</v>
      </c>
      <c r="Q997" s="31">
        <v>5</v>
      </c>
      <c r="R997" s="30">
        <v>6.82</v>
      </c>
    </row>
    <row r="998" spans="14:18" ht="15.75" customHeight="1" x14ac:dyDescent="0.2">
      <c r="N998" s="27" t="s">
        <v>18</v>
      </c>
      <c r="O998" s="27" t="s">
        <v>208</v>
      </c>
      <c r="P998" s="30">
        <v>2015</v>
      </c>
      <c r="Q998" s="30">
        <v>32</v>
      </c>
      <c r="R998" s="30">
        <v>19.87</v>
      </c>
    </row>
    <row r="999" spans="14:18" ht="15.75" customHeight="1" x14ac:dyDescent="0.2">
      <c r="N999" s="27" t="s">
        <v>18</v>
      </c>
      <c r="O999" s="27" t="s">
        <v>208</v>
      </c>
      <c r="P999" s="30">
        <v>2016</v>
      </c>
      <c r="Q999" s="30">
        <v>33</v>
      </c>
      <c r="R999" s="30">
        <v>19.87</v>
      </c>
    </row>
    <row r="1000" spans="14:18" ht="15.75" customHeight="1" x14ac:dyDescent="0.2">
      <c r="N1000" s="27" t="s">
        <v>18</v>
      </c>
      <c r="O1000" s="27" t="s">
        <v>208</v>
      </c>
      <c r="P1000" s="30">
        <v>2017</v>
      </c>
      <c r="Q1000" s="30">
        <v>35</v>
      </c>
      <c r="R1000" s="30">
        <v>21.03</v>
      </c>
    </row>
    <row r="1001" spans="14:18" ht="15.75" customHeight="1" x14ac:dyDescent="0.2">
      <c r="N1001" s="27" t="s">
        <v>18</v>
      </c>
      <c r="O1001" s="27" t="s">
        <v>208</v>
      </c>
      <c r="P1001" s="30">
        <v>2018</v>
      </c>
      <c r="Q1001" s="30">
        <v>37</v>
      </c>
      <c r="R1001" s="30">
        <v>22.21</v>
      </c>
    </row>
    <row r="1002" spans="14:18" ht="15.75" customHeight="1" x14ac:dyDescent="0.2">
      <c r="N1002" s="27" t="s">
        <v>18</v>
      </c>
      <c r="O1002" s="27" t="s">
        <v>208</v>
      </c>
      <c r="P1002" s="30">
        <v>2019</v>
      </c>
      <c r="Q1002" s="30">
        <v>37</v>
      </c>
      <c r="R1002" s="30">
        <v>24.63</v>
      </c>
    </row>
    <row r="1003" spans="14:18" ht="15.75" customHeight="1" x14ac:dyDescent="0.2">
      <c r="N1003" s="27" t="s">
        <v>18</v>
      </c>
      <c r="O1003" s="27" t="s">
        <v>100</v>
      </c>
      <c r="P1003" s="30">
        <v>2013</v>
      </c>
      <c r="Q1003" s="31">
        <v>12</v>
      </c>
      <c r="R1003" s="30">
        <v>9.4</v>
      </c>
    </row>
    <row r="1004" spans="14:18" ht="15.75" customHeight="1" x14ac:dyDescent="0.2">
      <c r="N1004" s="27" t="s">
        <v>18</v>
      </c>
      <c r="O1004" s="27" t="s">
        <v>100</v>
      </c>
      <c r="P1004" s="30">
        <v>2014</v>
      </c>
      <c r="Q1004" s="30">
        <v>12</v>
      </c>
      <c r="R1004" s="30">
        <v>10.01</v>
      </c>
    </row>
    <row r="1005" spans="14:18" ht="15.75" customHeight="1" x14ac:dyDescent="0.2">
      <c r="N1005" s="27" t="s">
        <v>18</v>
      </c>
      <c r="O1005" s="27" t="s">
        <v>100</v>
      </c>
      <c r="P1005" s="30">
        <v>2015</v>
      </c>
      <c r="Q1005" s="30">
        <v>7</v>
      </c>
      <c r="R1005" s="30">
        <v>10.85</v>
      </c>
    </row>
    <row r="1006" spans="14:18" ht="15.75" customHeight="1" x14ac:dyDescent="0.2">
      <c r="N1006" s="27" t="s">
        <v>18</v>
      </c>
      <c r="O1006" s="27" t="s">
        <v>100</v>
      </c>
      <c r="P1006" s="30">
        <v>2016</v>
      </c>
      <c r="Q1006" s="30">
        <v>11</v>
      </c>
      <c r="R1006" s="30">
        <v>13.18</v>
      </c>
    </row>
    <row r="1007" spans="14:18" ht="15.75" customHeight="1" x14ac:dyDescent="0.2">
      <c r="N1007" s="27" t="s">
        <v>18</v>
      </c>
      <c r="O1007" s="27" t="s">
        <v>100</v>
      </c>
      <c r="P1007" s="30">
        <v>2017</v>
      </c>
      <c r="Q1007" s="30">
        <v>11</v>
      </c>
      <c r="R1007" s="30">
        <v>13.47</v>
      </c>
    </row>
    <row r="1008" spans="14:18" ht="15.75" customHeight="1" x14ac:dyDescent="0.2">
      <c r="N1008" s="27" t="s">
        <v>18</v>
      </c>
      <c r="O1008" s="27" t="s">
        <v>100</v>
      </c>
      <c r="P1008" s="30">
        <v>2018</v>
      </c>
      <c r="Q1008" s="30">
        <v>11</v>
      </c>
      <c r="R1008" s="30">
        <v>14.04</v>
      </c>
    </row>
    <row r="1009" spans="14:18" ht="15.75" customHeight="1" x14ac:dyDescent="0.2">
      <c r="N1009" s="27" t="s">
        <v>18</v>
      </c>
      <c r="O1009" s="27" t="s">
        <v>100</v>
      </c>
      <c r="P1009" s="30">
        <v>2019</v>
      </c>
      <c r="Q1009" s="31">
        <v>16</v>
      </c>
      <c r="R1009" s="30">
        <v>15.33</v>
      </c>
    </row>
    <row r="1010" spans="14:18" ht="15.75" customHeight="1" x14ac:dyDescent="0.2">
      <c r="N1010" s="27" t="s">
        <v>18</v>
      </c>
      <c r="O1010" s="27" t="s">
        <v>63</v>
      </c>
      <c r="P1010" s="30">
        <v>2013</v>
      </c>
      <c r="Q1010" s="30">
        <v>21</v>
      </c>
      <c r="R1010" s="30">
        <v>12.94</v>
      </c>
    </row>
    <row r="1011" spans="14:18" ht="15.75" customHeight="1" x14ac:dyDescent="0.2">
      <c r="N1011" s="27" t="s">
        <v>18</v>
      </c>
      <c r="O1011" s="27" t="s">
        <v>63</v>
      </c>
      <c r="P1011" s="30">
        <v>2014</v>
      </c>
      <c r="Q1011" s="30">
        <v>23</v>
      </c>
      <c r="R1011" s="30">
        <v>12.8</v>
      </c>
    </row>
    <row r="1012" spans="14:18" ht="15.75" customHeight="1" x14ac:dyDescent="0.2">
      <c r="N1012" s="27" t="s">
        <v>18</v>
      </c>
      <c r="O1012" s="27" t="s">
        <v>63</v>
      </c>
      <c r="P1012" s="30">
        <v>2015</v>
      </c>
      <c r="Q1012" s="30">
        <v>15</v>
      </c>
      <c r="R1012" s="30">
        <v>11.98</v>
      </c>
    </row>
    <row r="1013" spans="14:18" ht="15.75" customHeight="1" x14ac:dyDescent="0.2">
      <c r="N1013" s="27" t="s">
        <v>18</v>
      </c>
      <c r="O1013" s="27" t="s">
        <v>63</v>
      </c>
      <c r="P1013" s="30">
        <v>2016</v>
      </c>
      <c r="Q1013" s="30">
        <v>13</v>
      </c>
      <c r="R1013" s="30">
        <v>14.18</v>
      </c>
    </row>
    <row r="1014" spans="14:18" ht="15.75" customHeight="1" x14ac:dyDescent="0.2">
      <c r="N1014" s="27" t="s">
        <v>18</v>
      </c>
      <c r="O1014" s="27" t="s">
        <v>63</v>
      </c>
      <c r="P1014" s="30">
        <v>2017</v>
      </c>
      <c r="Q1014" s="30">
        <v>9</v>
      </c>
      <c r="R1014" s="30">
        <v>12.75</v>
      </c>
    </row>
    <row r="1015" spans="14:18" ht="15.75" customHeight="1" x14ac:dyDescent="0.2">
      <c r="N1015" s="27" t="s">
        <v>18</v>
      </c>
      <c r="O1015" s="27" t="s">
        <v>63</v>
      </c>
      <c r="P1015" s="30">
        <v>2018</v>
      </c>
      <c r="Q1015" s="31">
        <v>7</v>
      </c>
      <c r="R1015" s="30">
        <v>13.16</v>
      </c>
    </row>
    <row r="1016" spans="14:18" ht="15.75" customHeight="1" x14ac:dyDescent="0.2">
      <c r="N1016" s="27" t="s">
        <v>18</v>
      </c>
      <c r="O1016" s="27" t="s">
        <v>63</v>
      </c>
      <c r="P1016" s="30">
        <v>2019</v>
      </c>
      <c r="Q1016" s="30">
        <v>9</v>
      </c>
      <c r="R1016" s="30">
        <v>12.07</v>
      </c>
    </row>
    <row r="1017" spans="14:18" ht="15.75" customHeight="1" x14ac:dyDescent="0.2">
      <c r="N1017" s="27" t="s">
        <v>18</v>
      </c>
      <c r="O1017" s="27" t="s">
        <v>295</v>
      </c>
      <c r="P1017" s="30">
        <v>2013</v>
      </c>
      <c r="Q1017" s="30">
        <v>68</v>
      </c>
      <c r="R1017" s="30">
        <v>26.86</v>
      </c>
    </row>
    <row r="1018" spans="14:18" ht="15.75" customHeight="1" x14ac:dyDescent="0.2">
      <c r="N1018" s="27" t="s">
        <v>18</v>
      </c>
      <c r="O1018" s="27" t="s">
        <v>295</v>
      </c>
      <c r="P1018" s="30">
        <v>2014</v>
      </c>
      <c r="Q1018" s="30">
        <v>66</v>
      </c>
      <c r="R1018" s="30">
        <v>26.86</v>
      </c>
    </row>
    <row r="1019" spans="14:18" ht="15.75" customHeight="1" x14ac:dyDescent="0.2">
      <c r="N1019" s="27" t="s">
        <v>18</v>
      </c>
      <c r="O1019" s="27" t="s">
        <v>295</v>
      </c>
      <c r="P1019" s="30">
        <v>2015</v>
      </c>
      <c r="Q1019" s="30">
        <v>66</v>
      </c>
      <c r="R1019" s="30">
        <v>27.51</v>
      </c>
    </row>
    <row r="1020" spans="14:18" ht="15.75" customHeight="1" x14ac:dyDescent="0.2">
      <c r="N1020" s="27" t="s">
        <v>18</v>
      </c>
      <c r="O1020" s="27" t="s">
        <v>295</v>
      </c>
      <c r="P1020" s="30">
        <v>2016</v>
      </c>
      <c r="Q1020" s="30">
        <v>68</v>
      </c>
      <c r="R1020" s="30">
        <v>28.45</v>
      </c>
    </row>
    <row r="1021" spans="14:18" ht="15.75" customHeight="1" x14ac:dyDescent="0.2">
      <c r="N1021" s="27" t="s">
        <v>18</v>
      </c>
      <c r="O1021" s="27" t="s">
        <v>295</v>
      </c>
      <c r="P1021" s="30">
        <v>2017</v>
      </c>
      <c r="Q1021" s="31">
        <v>65</v>
      </c>
      <c r="R1021" s="30">
        <v>27.83</v>
      </c>
    </row>
    <row r="1022" spans="14:18" ht="15.75" customHeight="1" x14ac:dyDescent="0.2">
      <c r="N1022" s="27" t="s">
        <v>18</v>
      </c>
      <c r="O1022" s="27" t="s">
        <v>295</v>
      </c>
      <c r="P1022" s="30">
        <v>2018</v>
      </c>
      <c r="Q1022" s="30">
        <v>62</v>
      </c>
      <c r="R1022" s="30">
        <v>27.37</v>
      </c>
    </row>
    <row r="1023" spans="14:18" ht="15.75" customHeight="1" x14ac:dyDescent="0.2">
      <c r="N1023" s="27" t="s">
        <v>18</v>
      </c>
      <c r="O1023" s="27" t="s">
        <v>295</v>
      </c>
      <c r="P1023" s="30">
        <v>2019</v>
      </c>
      <c r="Q1023" s="30">
        <v>63</v>
      </c>
      <c r="R1023" s="30">
        <v>29.02</v>
      </c>
    </row>
    <row r="1024" spans="14:18" ht="15.75" customHeight="1" x14ac:dyDescent="0.2">
      <c r="N1024" s="27" t="s">
        <v>18</v>
      </c>
      <c r="O1024" s="27" t="s">
        <v>498</v>
      </c>
      <c r="P1024" s="30">
        <v>2013</v>
      </c>
      <c r="Q1024" s="30">
        <v>87</v>
      </c>
      <c r="R1024" s="30">
        <v>28.58</v>
      </c>
    </row>
    <row r="1025" spans="14:18" ht="15.75" customHeight="1" x14ac:dyDescent="0.2">
      <c r="N1025" s="27" t="s">
        <v>18</v>
      </c>
      <c r="O1025" s="27" t="s">
        <v>498</v>
      </c>
      <c r="P1025" s="30">
        <v>2014</v>
      </c>
      <c r="Q1025" s="30">
        <v>100</v>
      </c>
      <c r="R1025" s="30">
        <v>31.42</v>
      </c>
    </row>
    <row r="1026" spans="14:18" ht="15.75" customHeight="1" x14ac:dyDescent="0.2">
      <c r="N1026" s="27" t="s">
        <v>18</v>
      </c>
      <c r="O1026" s="27" t="s">
        <v>498</v>
      </c>
      <c r="P1026" s="30">
        <v>2015</v>
      </c>
      <c r="Q1026" s="30">
        <v>106</v>
      </c>
      <c r="R1026" s="30">
        <v>32.909999999999997</v>
      </c>
    </row>
    <row r="1027" spans="14:18" ht="15.75" customHeight="1" x14ac:dyDescent="0.2">
      <c r="N1027" s="27" t="s">
        <v>18</v>
      </c>
      <c r="O1027" s="27" t="s">
        <v>498</v>
      </c>
      <c r="P1027" s="30">
        <v>2016</v>
      </c>
      <c r="Q1027" s="31">
        <v>113</v>
      </c>
      <c r="R1027" s="30">
        <v>34.46</v>
      </c>
    </row>
    <row r="1028" spans="14:18" ht="15.75" customHeight="1" x14ac:dyDescent="0.2">
      <c r="N1028" s="27" t="s">
        <v>18</v>
      </c>
      <c r="O1028" s="27" t="s">
        <v>498</v>
      </c>
      <c r="P1028" s="30">
        <v>2017</v>
      </c>
      <c r="Q1028" s="30">
        <v>109</v>
      </c>
      <c r="R1028" s="30">
        <v>35.01</v>
      </c>
    </row>
    <row r="1029" spans="14:18" ht="15.75" customHeight="1" x14ac:dyDescent="0.2">
      <c r="N1029" s="27" t="s">
        <v>18</v>
      </c>
      <c r="O1029" s="27" t="s">
        <v>498</v>
      </c>
      <c r="P1029" s="30">
        <v>2018</v>
      </c>
      <c r="Q1029" s="30">
        <v>111</v>
      </c>
      <c r="R1029" s="30">
        <v>35.22</v>
      </c>
    </row>
    <row r="1030" spans="14:18" ht="15.75" customHeight="1" x14ac:dyDescent="0.2">
      <c r="N1030" s="27" t="s">
        <v>18</v>
      </c>
      <c r="O1030" s="27" t="s">
        <v>498</v>
      </c>
      <c r="P1030" s="30">
        <v>2019</v>
      </c>
      <c r="Q1030" s="30">
        <v>111</v>
      </c>
      <c r="R1030" s="30">
        <v>35.11</v>
      </c>
    </row>
    <row r="1031" spans="14:18" ht="15.75" customHeight="1" x14ac:dyDescent="0.2">
      <c r="N1031" s="27" t="s">
        <v>18</v>
      </c>
      <c r="O1031" s="27" t="s">
        <v>159</v>
      </c>
      <c r="P1031" s="30">
        <v>2013</v>
      </c>
      <c r="Q1031" s="30">
        <v>24</v>
      </c>
      <c r="R1031" s="30">
        <v>13.83</v>
      </c>
    </row>
    <row r="1032" spans="14:18" ht="15.75" customHeight="1" x14ac:dyDescent="0.2">
      <c r="N1032" s="27" t="s">
        <v>18</v>
      </c>
      <c r="O1032" s="27" t="s">
        <v>159</v>
      </c>
      <c r="P1032" s="30">
        <v>2014</v>
      </c>
      <c r="Q1032" s="30">
        <v>25</v>
      </c>
      <c r="R1032" s="30">
        <v>14.45</v>
      </c>
    </row>
    <row r="1033" spans="14:18" ht="15.75" customHeight="1" x14ac:dyDescent="0.2">
      <c r="N1033" s="27" t="s">
        <v>18</v>
      </c>
      <c r="O1033" s="27" t="s">
        <v>159</v>
      </c>
      <c r="P1033" s="30">
        <v>2015</v>
      </c>
      <c r="Q1033" s="31">
        <v>24</v>
      </c>
      <c r="R1033" s="30">
        <v>16.52</v>
      </c>
    </row>
    <row r="1034" spans="14:18" ht="15.75" customHeight="1" x14ac:dyDescent="0.2">
      <c r="N1034" s="27" t="s">
        <v>18</v>
      </c>
      <c r="O1034" s="27" t="s">
        <v>159</v>
      </c>
      <c r="P1034" s="30">
        <v>2016</v>
      </c>
      <c r="Q1034" s="30">
        <v>27</v>
      </c>
      <c r="R1034" s="30">
        <v>18.260000000000002</v>
      </c>
    </row>
    <row r="1035" spans="14:18" ht="15.75" customHeight="1" x14ac:dyDescent="0.2">
      <c r="N1035" s="27" t="s">
        <v>18</v>
      </c>
      <c r="O1035" s="27" t="s">
        <v>159</v>
      </c>
      <c r="P1035" s="30">
        <v>2017</v>
      </c>
      <c r="Q1035" s="30">
        <v>30</v>
      </c>
      <c r="R1035" s="30">
        <v>19.79</v>
      </c>
    </row>
    <row r="1036" spans="14:18" ht="15.75" customHeight="1" x14ac:dyDescent="0.2">
      <c r="N1036" s="27" t="s">
        <v>18</v>
      </c>
      <c r="O1036" s="27" t="s">
        <v>159</v>
      </c>
      <c r="P1036" s="30">
        <v>2018</v>
      </c>
      <c r="Q1036" s="30">
        <v>25</v>
      </c>
      <c r="R1036" s="30">
        <v>19.850000000000001</v>
      </c>
    </row>
    <row r="1037" spans="14:18" ht="15.75" customHeight="1" x14ac:dyDescent="0.2">
      <c r="N1037" s="27" t="s">
        <v>18</v>
      </c>
      <c r="O1037" s="27" t="s">
        <v>159</v>
      </c>
      <c r="P1037" s="30">
        <v>2019</v>
      </c>
      <c r="Q1037" s="30">
        <v>28</v>
      </c>
      <c r="R1037" s="30">
        <v>21.74</v>
      </c>
    </row>
    <row r="1038" spans="14:18" ht="15.75" customHeight="1" x14ac:dyDescent="0.2">
      <c r="N1038" s="27" t="s">
        <v>18</v>
      </c>
      <c r="O1038" s="27" t="s">
        <v>351</v>
      </c>
      <c r="P1038" s="30">
        <v>2013</v>
      </c>
      <c r="Q1038" s="30">
        <v>94</v>
      </c>
      <c r="R1038" s="30">
        <v>29.34</v>
      </c>
    </row>
    <row r="1039" spans="14:18" ht="15.75" customHeight="1" x14ac:dyDescent="0.2">
      <c r="N1039" s="27" t="s">
        <v>18</v>
      </c>
      <c r="O1039" s="27" t="s">
        <v>351</v>
      </c>
      <c r="P1039" s="30">
        <v>2014</v>
      </c>
      <c r="Q1039" s="31">
        <v>83</v>
      </c>
      <c r="R1039" s="30">
        <v>29.54</v>
      </c>
    </row>
    <row r="1040" spans="14:18" ht="15.75" customHeight="1" x14ac:dyDescent="0.2">
      <c r="N1040" s="27" t="s">
        <v>18</v>
      </c>
      <c r="O1040" s="27" t="s">
        <v>351</v>
      </c>
      <c r="P1040" s="30">
        <v>2015</v>
      </c>
      <c r="Q1040" s="30">
        <v>76</v>
      </c>
      <c r="R1040" s="30">
        <v>28.33</v>
      </c>
    </row>
    <row r="1041" spans="14:18" ht="15.75" customHeight="1" x14ac:dyDescent="0.2">
      <c r="N1041" s="27" t="s">
        <v>18</v>
      </c>
      <c r="O1041" s="27" t="s">
        <v>351</v>
      </c>
      <c r="P1041" s="30">
        <v>2016</v>
      </c>
      <c r="Q1041" s="30">
        <v>81</v>
      </c>
      <c r="R1041" s="30">
        <v>29.54</v>
      </c>
    </row>
    <row r="1042" spans="14:18" ht="15.75" customHeight="1" x14ac:dyDescent="0.2">
      <c r="N1042" s="27" t="s">
        <v>18</v>
      </c>
      <c r="O1042" s="27" t="s">
        <v>351</v>
      </c>
      <c r="P1042" s="30">
        <v>2017</v>
      </c>
      <c r="Q1042" s="30">
        <v>75</v>
      </c>
      <c r="R1042" s="30">
        <v>29.88</v>
      </c>
    </row>
    <row r="1043" spans="14:18" ht="15.75" customHeight="1" x14ac:dyDescent="0.2">
      <c r="N1043" s="27" t="s">
        <v>18</v>
      </c>
      <c r="O1043" s="27" t="s">
        <v>351</v>
      </c>
      <c r="P1043" s="30">
        <v>2018</v>
      </c>
      <c r="Q1043" s="30">
        <v>77</v>
      </c>
      <c r="R1043" s="30">
        <v>29.59</v>
      </c>
    </row>
    <row r="1044" spans="14:18" ht="15.75" customHeight="1" x14ac:dyDescent="0.2">
      <c r="N1044" s="27" t="s">
        <v>18</v>
      </c>
      <c r="O1044" s="27" t="s">
        <v>351</v>
      </c>
      <c r="P1044" s="30">
        <v>2019</v>
      </c>
      <c r="Q1044" s="30">
        <v>74</v>
      </c>
      <c r="R1044" s="30">
        <v>29.67</v>
      </c>
    </row>
    <row r="1045" spans="14:18" ht="15.75" customHeight="1" x14ac:dyDescent="0.2">
      <c r="N1045" s="27" t="s">
        <v>18</v>
      </c>
      <c r="O1045" s="27" t="s">
        <v>322</v>
      </c>
      <c r="P1045" s="30">
        <v>2013</v>
      </c>
      <c r="Q1045" s="31">
        <v>64</v>
      </c>
      <c r="R1045" s="30">
        <v>26.61</v>
      </c>
    </row>
    <row r="1046" spans="14:18" ht="15.75" customHeight="1" x14ac:dyDescent="0.2">
      <c r="N1046" s="27" t="s">
        <v>18</v>
      </c>
      <c r="O1046" s="27" t="s">
        <v>322</v>
      </c>
      <c r="P1046" s="30">
        <v>2014</v>
      </c>
      <c r="Q1046" s="30">
        <v>65</v>
      </c>
      <c r="R1046" s="30">
        <v>26.82</v>
      </c>
    </row>
    <row r="1047" spans="14:18" ht="15.75" customHeight="1" x14ac:dyDescent="0.2">
      <c r="N1047" s="27" t="s">
        <v>18</v>
      </c>
      <c r="O1047" s="27" t="s">
        <v>322</v>
      </c>
      <c r="P1047" s="30">
        <v>2015</v>
      </c>
      <c r="Q1047" s="30">
        <v>58</v>
      </c>
      <c r="R1047" s="30">
        <v>26.12</v>
      </c>
    </row>
    <row r="1048" spans="14:18" ht="15.75" customHeight="1" x14ac:dyDescent="0.2">
      <c r="N1048" s="27" t="s">
        <v>18</v>
      </c>
      <c r="O1048" s="27" t="s">
        <v>322</v>
      </c>
      <c r="P1048" s="30">
        <v>2016</v>
      </c>
      <c r="Q1048" s="30">
        <v>63</v>
      </c>
      <c r="R1048" s="30">
        <v>27.91</v>
      </c>
    </row>
    <row r="1049" spans="14:18" ht="15.75" customHeight="1" x14ac:dyDescent="0.2">
      <c r="N1049" s="27" t="s">
        <v>18</v>
      </c>
      <c r="O1049" s="27" t="s">
        <v>322</v>
      </c>
      <c r="P1049" s="30">
        <v>2017</v>
      </c>
      <c r="Q1049" s="30">
        <v>74</v>
      </c>
      <c r="R1049" s="30">
        <v>29.59</v>
      </c>
    </row>
    <row r="1050" spans="14:18" ht="15.75" customHeight="1" x14ac:dyDescent="0.2">
      <c r="N1050" s="27" t="s">
        <v>18</v>
      </c>
      <c r="O1050" s="27" t="s">
        <v>322</v>
      </c>
      <c r="P1050" s="30">
        <v>2018</v>
      </c>
      <c r="Q1050" s="30">
        <v>69</v>
      </c>
      <c r="R1050" s="30">
        <v>28.94</v>
      </c>
    </row>
    <row r="1051" spans="14:18" ht="15.75" customHeight="1" x14ac:dyDescent="0.2">
      <c r="N1051" s="27" t="s">
        <v>18</v>
      </c>
      <c r="O1051" s="27" t="s">
        <v>322</v>
      </c>
      <c r="P1051" s="30">
        <v>2019</v>
      </c>
      <c r="Q1051" s="31">
        <v>64</v>
      </c>
      <c r="R1051" s="30">
        <v>29.03</v>
      </c>
    </row>
    <row r="1052" spans="14:18" ht="15.75" customHeight="1" x14ac:dyDescent="0.2">
      <c r="N1052" s="27" t="s">
        <v>18</v>
      </c>
      <c r="O1052" s="27" t="s">
        <v>38</v>
      </c>
      <c r="P1052" s="30">
        <v>2013</v>
      </c>
      <c r="Q1052" s="30">
        <v>6</v>
      </c>
      <c r="R1052" s="30">
        <v>7.08</v>
      </c>
    </row>
    <row r="1053" spans="14:18" ht="15.75" customHeight="1" x14ac:dyDescent="0.2">
      <c r="N1053" s="27" t="s">
        <v>18</v>
      </c>
      <c r="O1053" s="27" t="s">
        <v>38</v>
      </c>
      <c r="P1053" s="30">
        <v>2014</v>
      </c>
      <c r="Q1053" s="30">
        <v>7</v>
      </c>
      <c r="R1053" s="30">
        <v>7.43</v>
      </c>
    </row>
    <row r="1054" spans="14:18" ht="15.75" customHeight="1" x14ac:dyDescent="0.2">
      <c r="N1054" s="27" t="s">
        <v>18</v>
      </c>
      <c r="O1054" s="27" t="s">
        <v>38</v>
      </c>
      <c r="P1054" s="30">
        <v>2015</v>
      </c>
      <c r="Q1054" s="30">
        <v>3</v>
      </c>
      <c r="R1054" s="30">
        <v>8.24</v>
      </c>
    </row>
    <row r="1055" spans="14:18" ht="15.75" customHeight="1" x14ac:dyDescent="0.2">
      <c r="N1055" s="27" t="s">
        <v>18</v>
      </c>
      <c r="O1055" s="27" t="s">
        <v>38</v>
      </c>
      <c r="P1055" s="30">
        <v>2016</v>
      </c>
      <c r="Q1055" s="30">
        <v>4</v>
      </c>
      <c r="R1055" s="30">
        <v>8.89</v>
      </c>
    </row>
    <row r="1056" spans="14:18" ht="15.75" customHeight="1" x14ac:dyDescent="0.2">
      <c r="N1056" s="27" t="s">
        <v>18</v>
      </c>
      <c r="O1056" s="27" t="s">
        <v>38</v>
      </c>
      <c r="P1056" s="30">
        <v>2017</v>
      </c>
      <c r="Q1056" s="30">
        <v>4</v>
      </c>
      <c r="R1056" s="30">
        <v>10.36</v>
      </c>
    </row>
    <row r="1057" spans="14:18" ht="15.75" customHeight="1" x14ac:dyDescent="0.2">
      <c r="N1057" s="27" t="s">
        <v>18</v>
      </c>
      <c r="O1057" s="27" t="s">
        <v>38</v>
      </c>
      <c r="P1057" s="30">
        <v>2018</v>
      </c>
      <c r="Q1057" s="31">
        <v>9</v>
      </c>
      <c r="R1057" s="30">
        <v>13.99</v>
      </c>
    </row>
    <row r="1058" spans="14:18" ht="15.75" customHeight="1" x14ac:dyDescent="0.2">
      <c r="N1058" s="27" t="s">
        <v>18</v>
      </c>
      <c r="O1058" s="27" t="s">
        <v>38</v>
      </c>
      <c r="P1058" s="30">
        <v>2019</v>
      </c>
      <c r="Q1058" s="30">
        <v>5</v>
      </c>
      <c r="R1058" s="30">
        <v>9.8699999999999992</v>
      </c>
    </row>
    <row r="1059" spans="14:18" ht="15.75" customHeight="1" x14ac:dyDescent="0.2">
      <c r="N1059" s="27" t="s">
        <v>18</v>
      </c>
      <c r="O1059" s="27" t="s">
        <v>165</v>
      </c>
      <c r="P1059" s="30">
        <v>2013</v>
      </c>
      <c r="Q1059" s="30">
        <v>36</v>
      </c>
      <c r="R1059" s="30">
        <v>20.5</v>
      </c>
    </row>
    <row r="1060" spans="14:18" ht="15.75" customHeight="1" x14ac:dyDescent="0.2">
      <c r="N1060" s="27" t="s">
        <v>18</v>
      </c>
      <c r="O1060" s="27" t="s">
        <v>165</v>
      </c>
      <c r="P1060" s="30">
        <v>2014</v>
      </c>
      <c r="Q1060" s="30">
        <v>35</v>
      </c>
      <c r="R1060" s="30">
        <v>20.63</v>
      </c>
    </row>
    <row r="1061" spans="14:18" ht="15.75" customHeight="1" x14ac:dyDescent="0.2">
      <c r="N1061" s="27" t="s">
        <v>18</v>
      </c>
      <c r="O1061" s="27" t="s">
        <v>165</v>
      </c>
      <c r="P1061" s="30">
        <v>2015</v>
      </c>
      <c r="Q1061" s="30">
        <v>33</v>
      </c>
      <c r="R1061" s="30">
        <v>19.95</v>
      </c>
    </row>
    <row r="1062" spans="14:18" ht="15.75" customHeight="1" x14ac:dyDescent="0.2">
      <c r="N1062" s="27" t="s">
        <v>18</v>
      </c>
      <c r="O1062" s="27" t="s">
        <v>165</v>
      </c>
      <c r="P1062" s="30">
        <v>2016</v>
      </c>
      <c r="Q1062" s="30">
        <v>34</v>
      </c>
      <c r="R1062" s="30">
        <v>19.920000000000002</v>
      </c>
    </row>
    <row r="1063" spans="14:18" ht="15.75" customHeight="1" x14ac:dyDescent="0.2">
      <c r="N1063" s="27" t="s">
        <v>18</v>
      </c>
      <c r="O1063" s="27" t="s">
        <v>165</v>
      </c>
      <c r="P1063" s="30">
        <v>2017</v>
      </c>
      <c r="Q1063" s="31">
        <v>29</v>
      </c>
      <c r="R1063" s="30">
        <v>18.690000000000001</v>
      </c>
    </row>
    <row r="1064" spans="14:18" ht="15.75" customHeight="1" x14ac:dyDescent="0.2">
      <c r="N1064" s="27" t="s">
        <v>18</v>
      </c>
      <c r="O1064" s="27" t="s">
        <v>165</v>
      </c>
      <c r="P1064" s="30">
        <v>2018</v>
      </c>
      <c r="Q1064" s="30">
        <v>31</v>
      </c>
      <c r="R1064" s="30">
        <v>20.51</v>
      </c>
    </row>
    <row r="1065" spans="14:18" ht="15.75" customHeight="1" x14ac:dyDescent="0.2">
      <c r="N1065" s="27" t="s">
        <v>18</v>
      </c>
      <c r="O1065" s="27" t="s">
        <v>165</v>
      </c>
      <c r="P1065" s="30">
        <v>2019</v>
      </c>
      <c r="Q1065" s="30">
        <v>29</v>
      </c>
      <c r="R1065" s="30">
        <v>21.99</v>
      </c>
    </row>
    <row r="1066" spans="14:18" ht="15.75" customHeight="1" x14ac:dyDescent="0.2">
      <c r="N1066" s="27" t="s">
        <v>18</v>
      </c>
      <c r="O1066" s="27" t="s">
        <v>73</v>
      </c>
      <c r="P1066" s="30">
        <v>2013</v>
      </c>
      <c r="Q1066" s="30">
        <v>11</v>
      </c>
      <c r="R1066" s="30">
        <v>9.26</v>
      </c>
    </row>
    <row r="1067" spans="14:18" ht="15.75" customHeight="1" x14ac:dyDescent="0.2">
      <c r="N1067" s="27" t="s">
        <v>18</v>
      </c>
      <c r="O1067" s="27" t="s">
        <v>73</v>
      </c>
      <c r="P1067" s="30">
        <v>2014</v>
      </c>
      <c r="Q1067" s="30">
        <v>11</v>
      </c>
      <c r="R1067" s="30">
        <v>9.6300000000000008</v>
      </c>
    </row>
    <row r="1068" spans="14:18" ht="15.75" customHeight="1" x14ac:dyDescent="0.2">
      <c r="N1068" s="27" t="s">
        <v>18</v>
      </c>
      <c r="O1068" s="27" t="s">
        <v>73</v>
      </c>
      <c r="P1068" s="30">
        <v>2015</v>
      </c>
      <c r="Q1068" s="30">
        <v>10</v>
      </c>
      <c r="R1068" s="30">
        <v>11.19</v>
      </c>
    </row>
    <row r="1069" spans="14:18" ht="15.75" customHeight="1" x14ac:dyDescent="0.2">
      <c r="N1069" s="27" t="s">
        <v>18</v>
      </c>
      <c r="O1069" s="27" t="s">
        <v>73</v>
      </c>
      <c r="P1069" s="30">
        <v>2016</v>
      </c>
      <c r="Q1069" s="31">
        <v>14</v>
      </c>
      <c r="R1069" s="30">
        <v>14.31</v>
      </c>
    </row>
    <row r="1070" spans="14:18" ht="15.75" customHeight="1" x14ac:dyDescent="0.2">
      <c r="N1070" s="27" t="s">
        <v>18</v>
      </c>
      <c r="O1070" s="27" t="s">
        <v>73</v>
      </c>
      <c r="P1070" s="30">
        <v>2017</v>
      </c>
      <c r="Q1070" s="30">
        <v>12</v>
      </c>
      <c r="R1070" s="30">
        <v>13.55</v>
      </c>
    </row>
    <row r="1071" spans="14:18" ht="15.75" customHeight="1" x14ac:dyDescent="0.2">
      <c r="N1071" s="27" t="s">
        <v>18</v>
      </c>
      <c r="O1071" s="27" t="s">
        <v>73</v>
      </c>
      <c r="P1071" s="30">
        <v>2018</v>
      </c>
      <c r="Q1071" s="30">
        <v>12</v>
      </c>
      <c r="R1071" s="30">
        <v>14.08</v>
      </c>
    </row>
    <row r="1072" spans="14:18" ht="15.75" customHeight="1" x14ac:dyDescent="0.2">
      <c r="N1072" s="27" t="s">
        <v>18</v>
      </c>
      <c r="O1072" s="27" t="s">
        <v>73</v>
      </c>
      <c r="P1072" s="30">
        <v>2019</v>
      </c>
      <c r="Q1072" s="30">
        <v>11</v>
      </c>
      <c r="R1072" s="30">
        <v>12.27</v>
      </c>
    </row>
    <row r="1073" spans="14:18" ht="15.75" customHeight="1" x14ac:dyDescent="0.2">
      <c r="N1073" s="27" t="s">
        <v>18</v>
      </c>
      <c r="O1073" s="27" t="s">
        <v>20</v>
      </c>
      <c r="P1073" s="30">
        <v>2013</v>
      </c>
      <c r="Q1073" s="30">
        <v>1</v>
      </c>
      <c r="R1073" s="30">
        <v>6.38</v>
      </c>
    </row>
    <row r="1074" spans="14:18" ht="15.75" customHeight="1" x14ac:dyDescent="0.2">
      <c r="N1074" s="27" t="s">
        <v>18</v>
      </c>
      <c r="O1074" s="27" t="s">
        <v>20</v>
      </c>
      <c r="P1074" s="30">
        <v>2014</v>
      </c>
      <c r="Q1074" s="30">
        <v>1</v>
      </c>
      <c r="R1074" s="30">
        <v>6.4</v>
      </c>
    </row>
    <row r="1075" spans="14:18" ht="15.75" customHeight="1" x14ac:dyDescent="0.2">
      <c r="N1075" s="27" t="s">
        <v>18</v>
      </c>
      <c r="O1075" s="27" t="s">
        <v>20</v>
      </c>
      <c r="P1075" s="30">
        <v>2015</v>
      </c>
      <c r="Q1075" s="31">
        <v>1</v>
      </c>
      <c r="R1075" s="30">
        <v>7.52</v>
      </c>
    </row>
    <row r="1076" spans="14:18" ht="15.75" customHeight="1" x14ac:dyDescent="0.2">
      <c r="N1076" s="27" t="s">
        <v>18</v>
      </c>
      <c r="O1076" s="27" t="s">
        <v>20</v>
      </c>
      <c r="P1076" s="30">
        <v>2016</v>
      </c>
      <c r="Q1076" s="30">
        <v>1</v>
      </c>
      <c r="R1076" s="30">
        <v>8.59</v>
      </c>
    </row>
    <row r="1077" spans="14:18" ht="15.75" customHeight="1" x14ac:dyDescent="0.2">
      <c r="N1077" s="27" t="s">
        <v>18</v>
      </c>
      <c r="O1077" s="27" t="s">
        <v>20</v>
      </c>
      <c r="P1077" s="30">
        <v>2017</v>
      </c>
      <c r="Q1077" s="30">
        <v>3</v>
      </c>
      <c r="R1077" s="30">
        <v>8.92</v>
      </c>
    </row>
    <row r="1078" spans="14:18" ht="15.75" customHeight="1" x14ac:dyDescent="0.2">
      <c r="N1078" s="27" t="s">
        <v>18</v>
      </c>
      <c r="O1078" s="27" t="s">
        <v>20</v>
      </c>
      <c r="P1078" s="30">
        <v>2018</v>
      </c>
      <c r="Q1078" s="30">
        <v>4</v>
      </c>
      <c r="R1078" s="30">
        <v>10.26</v>
      </c>
    </row>
    <row r="1079" spans="14:18" ht="15.75" customHeight="1" x14ac:dyDescent="0.2">
      <c r="N1079" s="27" t="s">
        <v>18</v>
      </c>
      <c r="O1079" s="27" t="s">
        <v>20</v>
      </c>
      <c r="P1079" s="30">
        <v>2019</v>
      </c>
      <c r="Q1079" s="30">
        <v>2</v>
      </c>
      <c r="R1079" s="30">
        <v>7.9</v>
      </c>
    </row>
    <row r="1080" spans="14:18" ht="15.75" customHeight="1" x14ac:dyDescent="0.2">
      <c r="N1080" s="27" t="s">
        <v>18</v>
      </c>
      <c r="O1080" s="27" t="s">
        <v>183</v>
      </c>
      <c r="P1080" s="30">
        <v>2013</v>
      </c>
      <c r="Q1080" s="30">
        <v>37</v>
      </c>
      <c r="R1080" s="30">
        <v>21.6</v>
      </c>
    </row>
    <row r="1081" spans="14:18" ht="15.75" customHeight="1" x14ac:dyDescent="0.2">
      <c r="N1081" s="27" t="s">
        <v>18</v>
      </c>
      <c r="O1081" s="27" t="s">
        <v>183</v>
      </c>
      <c r="P1081" s="30">
        <v>2014</v>
      </c>
      <c r="Q1081" s="31">
        <v>39</v>
      </c>
      <c r="R1081" s="30">
        <v>21.89</v>
      </c>
    </row>
    <row r="1082" spans="14:18" ht="15.75" customHeight="1" x14ac:dyDescent="0.2">
      <c r="N1082" s="27" t="s">
        <v>18</v>
      </c>
      <c r="O1082" s="27" t="s">
        <v>183</v>
      </c>
      <c r="P1082" s="30">
        <v>2015</v>
      </c>
      <c r="Q1082" s="30">
        <v>38</v>
      </c>
      <c r="R1082" s="30">
        <v>21.15</v>
      </c>
    </row>
    <row r="1083" spans="14:18" ht="15.75" customHeight="1" x14ac:dyDescent="0.2">
      <c r="N1083" s="27" t="s">
        <v>18</v>
      </c>
      <c r="O1083" s="27" t="s">
        <v>183</v>
      </c>
      <c r="P1083" s="30">
        <v>2016</v>
      </c>
      <c r="Q1083" s="30">
        <v>45</v>
      </c>
      <c r="R1083" s="30">
        <v>23.83</v>
      </c>
    </row>
    <row r="1084" spans="14:18" ht="15.75" customHeight="1" x14ac:dyDescent="0.2">
      <c r="N1084" s="27" t="s">
        <v>18</v>
      </c>
      <c r="O1084" s="27" t="s">
        <v>183</v>
      </c>
      <c r="P1084" s="30">
        <v>2017</v>
      </c>
      <c r="Q1084" s="30">
        <v>39</v>
      </c>
      <c r="R1084" s="30">
        <v>22.24</v>
      </c>
    </row>
    <row r="1085" spans="14:18" ht="15.75" customHeight="1" x14ac:dyDescent="0.2">
      <c r="N1085" s="27" t="s">
        <v>18</v>
      </c>
      <c r="O1085" s="27" t="s">
        <v>183</v>
      </c>
      <c r="P1085" s="30">
        <v>2018</v>
      </c>
      <c r="Q1085" s="30">
        <v>33</v>
      </c>
      <c r="R1085" s="30">
        <v>21.87</v>
      </c>
    </row>
    <row r="1086" spans="14:18" ht="15.75" customHeight="1" x14ac:dyDescent="0.2">
      <c r="N1086" s="27" t="s">
        <v>18</v>
      </c>
      <c r="O1086" s="27" t="s">
        <v>183</v>
      </c>
      <c r="P1086" s="30">
        <v>2019</v>
      </c>
      <c r="Q1086" s="30">
        <v>32</v>
      </c>
      <c r="R1086" s="30">
        <v>22.21</v>
      </c>
    </row>
    <row r="1087" spans="14:18" ht="15.75" customHeight="1" x14ac:dyDescent="0.2">
      <c r="N1087" s="27" t="s">
        <v>18</v>
      </c>
      <c r="O1087" s="27" t="s">
        <v>341</v>
      </c>
      <c r="P1087" s="30">
        <v>2013</v>
      </c>
      <c r="Q1087" s="30">
        <v>84</v>
      </c>
      <c r="R1087" s="30">
        <v>28.46</v>
      </c>
    </row>
    <row r="1088" spans="14:18" ht="15.75" customHeight="1" x14ac:dyDescent="0.2">
      <c r="N1088" s="27" t="s">
        <v>18</v>
      </c>
      <c r="O1088" s="27" t="s">
        <v>341</v>
      </c>
      <c r="P1088" s="30">
        <v>2014</v>
      </c>
      <c r="Q1088" s="30">
        <v>99</v>
      </c>
      <c r="R1088" s="30">
        <v>31.33</v>
      </c>
    </row>
    <row r="1089" spans="14:18" ht="15.75" customHeight="1" x14ac:dyDescent="0.2">
      <c r="N1089" s="27" t="s">
        <v>18</v>
      </c>
      <c r="O1089" s="27" t="s">
        <v>341</v>
      </c>
      <c r="P1089" s="30">
        <v>2015</v>
      </c>
      <c r="Q1089" s="30">
        <v>91</v>
      </c>
      <c r="R1089" s="30">
        <v>31.01</v>
      </c>
    </row>
    <row r="1090" spans="14:18" ht="15.75" customHeight="1" x14ac:dyDescent="0.2">
      <c r="N1090" s="27" t="s">
        <v>18</v>
      </c>
      <c r="O1090" s="27" t="s">
        <v>341</v>
      </c>
      <c r="P1090" s="30">
        <v>2016</v>
      </c>
      <c r="Q1090" s="30">
        <v>89</v>
      </c>
      <c r="R1090" s="30">
        <v>30.35</v>
      </c>
    </row>
    <row r="1091" spans="14:18" ht="15.75" customHeight="1" x14ac:dyDescent="0.2">
      <c r="N1091" s="27" t="s">
        <v>18</v>
      </c>
      <c r="O1091" s="27" t="s">
        <v>341</v>
      </c>
      <c r="P1091" s="30">
        <v>2017</v>
      </c>
      <c r="Q1091" s="30">
        <v>88</v>
      </c>
      <c r="R1091" s="30">
        <v>30.89</v>
      </c>
    </row>
    <row r="1092" spans="14:18" ht="15.75" customHeight="1" x14ac:dyDescent="0.2">
      <c r="N1092" s="27" t="s">
        <v>18</v>
      </c>
      <c r="O1092" s="27" t="s">
        <v>341</v>
      </c>
      <c r="P1092" s="30">
        <v>2018</v>
      </c>
      <c r="Q1092" s="30">
        <v>74</v>
      </c>
      <c r="R1092" s="30">
        <v>29.19</v>
      </c>
    </row>
    <row r="1093" spans="14:18" ht="15.75" customHeight="1" x14ac:dyDescent="0.2">
      <c r="N1093" s="27" t="s">
        <v>18</v>
      </c>
      <c r="O1093" s="27" t="s">
        <v>341</v>
      </c>
      <c r="P1093" s="30">
        <v>2019</v>
      </c>
      <c r="Q1093" s="30">
        <v>65</v>
      </c>
      <c r="R1093" s="30">
        <v>29.08</v>
      </c>
    </row>
    <row r="1094" spans="14:18" ht="15.75" customHeight="1" x14ac:dyDescent="0.2">
      <c r="N1094" s="27" t="s">
        <v>18</v>
      </c>
      <c r="O1094" s="27" t="s">
        <v>337</v>
      </c>
      <c r="P1094" s="30">
        <v>2013</v>
      </c>
      <c r="Q1094" s="30">
        <v>56</v>
      </c>
      <c r="R1094" s="30">
        <v>26.09</v>
      </c>
    </row>
    <row r="1095" spans="14:18" ht="15.75" customHeight="1" x14ac:dyDescent="0.2">
      <c r="N1095" s="27" t="s">
        <v>18</v>
      </c>
      <c r="O1095" s="27" t="s">
        <v>337</v>
      </c>
      <c r="P1095" s="30">
        <v>2014</v>
      </c>
      <c r="Q1095" s="30">
        <v>64</v>
      </c>
      <c r="R1095" s="30">
        <v>26.73</v>
      </c>
    </row>
    <row r="1096" spans="14:18" ht="15.75" customHeight="1" x14ac:dyDescent="0.2">
      <c r="N1096" s="27" t="s">
        <v>18</v>
      </c>
      <c r="O1096" s="27" t="s">
        <v>337</v>
      </c>
      <c r="P1096" s="30">
        <v>2015</v>
      </c>
      <c r="Q1096" s="30">
        <v>65</v>
      </c>
      <c r="R1096" s="30">
        <v>27.44</v>
      </c>
    </row>
    <row r="1097" spans="14:18" ht="15.75" customHeight="1" x14ac:dyDescent="0.2">
      <c r="N1097" s="27" t="s">
        <v>18</v>
      </c>
      <c r="O1097" s="27" t="s">
        <v>337</v>
      </c>
      <c r="P1097" s="30">
        <v>2016</v>
      </c>
      <c r="Q1097" s="30">
        <v>67</v>
      </c>
      <c r="R1097" s="30">
        <v>28.17</v>
      </c>
    </row>
    <row r="1098" spans="14:18" ht="15.75" customHeight="1" x14ac:dyDescent="0.2">
      <c r="N1098" s="27" t="s">
        <v>18</v>
      </c>
      <c r="O1098" s="27" t="s">
        <v>337</v>
      </c>
      <c r="P1098" s="30">
        <v>2017</v>
      </c>
      <c r="Q1098" s="30">
        <v>71</v>
      </c>
      <c r="R1098" s="30">
        <v>29.01</v>
      </c>
    </row>
    <row r="1099" spans="14:18" ht="15.75" customHeight="1" x14ac:dyDescent="0.2">
      <c r="N1099" s="27" t="s">
        <v>18</v>
      </c>
      <c r="O1099" s="27" t="s">
        <v>337</v>
      </c>
      <c r="P1099" s="30">
        <v>2018</v>
      </c>
      <c r="Q1099" s="30">
        <v>73</v>
      </c>
      <c r="R1099" s="30">
        <v>29.11</v>
      </c>
    </row>
    <row r="1100" spans="14:18" ht="15.75" customHeight="1" x14ac:dyDescent="0.2">
      <c r="N1100" s="27" t="s">
        <v>18</v>
      </c>
      <c r="O1100" s="27" t="s">
        <v>337</v>
      </c>
      <c r="P1100" s="30">
        <v>2019</v>
      </c>
      <c r="Q1100" s="30">
        <v>87</v>
      </c>
      <c r="R1100" s="30">
        <v>30.44</v>
      </c>
    </row>
    <row r="1101" spans="14:18" ht="15.75" customHeight="1" x14ac:dyDescent="0.2">
      <c r="N1101" s="27" t="s">
        <v>18</v>
      </c>
      <c r="O1101" s="27" t="s">
        <v>94</v>
      </c>
      <c r="P1101" s="30">
        <v>2013</v>
      </c>
      <c r="Q1101" s="30">
        <v>15</v>
      </c>
      <c r="R1101" s="30">
        <v>10.06</v>
      </c>
    </row>
    <row r="1102" spans="14:18" ht="15.75" customHeight="1" x14ac:dyDescent="0.2">
      <c r="N1102" s="27" t="s">
        <v>18</v>
      </c>
      <c r="O1102" s="27" t="s">
        <v>94</v>
      </c>
      <c r="P1102" s="30">
        <v>2014</v>
      </c>
      <c r="Q1102" s="30">
        <v>16</v>
      </c>
      <c r="R1102" s="30">
        <v>10.87</v>
      </c>
    </row>
    <row r="1103" spans="14:18" ht="15.75" customHeight="1" x14ac:dyDescent="0.2">
      <c r="N1103" s="27" t="s">
        <v>18</v>
      </c>
      <c r="O1103" s="27" t="s">
        <v>94</v>
      </c>
      <c r="P1103" s="30">
        <v>2015</v>
      </c>
      <c r="Q1103" s="30">
        <v>11</v>
      </c>
      <c r="R1103" s="30">
        <v>11.2</v>
      </c>
    </row>
    <row r="1104" spans="14:18" ht="15.75" customHeight="1" x14ac:dyDescent="0.2">
      <c r="N1104" s="27" t="s">
        <v>18</v>
      </c>
      <c r="O1104" s="27" t="s">
        <v>94</v>
      </c>
      <c r="P1104" s="30">
        <v>2016</v>
      </c>
      <c r="Q1104" s="30">
        <v>9</v>
      </c>
      <c r="R1104" s="30">
        <v>12.4</v>
      </c>
    </row>
    <row r="1105" spans="14:18" ht="15.75" customHeight="1" x14ac:dyDescent="0.2">
      <c r="N1105" s="27" t="s">
        <v>18</v>
      </c>
      <c r="O1105" s="27" t="s">
        <v>94</v>
      </c>
      <c r="P1105" s="30">
        <v>2017</v>
      </c>
      <c r="Q1105" s="30">
        <v>14</v>
      </c>
      <c r="R1105" s="30">
        <v>14.08</v>
      </c>
    </row>
    <row r="1106" spans="14:18" ht="15.75" customHeight="1" x14ac:dyDescent="0.2">
      <c r="N1106" s="27" t="s">
        <v>18</v>
      </c>
      <c r="O1106" s="27" t="s">
        <v>94</v>
      </c>
      <c r="P1106" s="30">
        <v>2018</v>
      </c>
      <c r="Q1106" s="30">
        <v>16</v>
      </c>
      <c r="R1106" s="30">
        <v>14.59</v>
      </c>
    </row>
    <row r="1107" spans="14:18" ht="15.75" customHeight="1" x14ac:dyDescent="0.2">
      <c r="N1107" s="27" t="s">
        <v>18</v>
      </c>
      <c r="O1107" s="27" t="s">
        <v>94</v>
      </c>
      <c r="P1107" s="30">
        <v>2019</v>
      </c>
      <c r="Q1107" s="30">
        <v>15</v>
      </c>
      <c r="R1107" s="30">
        <v>15</v>
      </c>
    </row>
    <row r="1108" spans="14:18" ht="15.75" customHeight="1" x14ac:dyDescent="0.2">
      <c r="N1108" s="27" t="s">
        <v>18</v>
      </c>
      <c r="O1108" s="27" t="s">
        <v>88</v>
      </c>
      <c r="P1108" s="30">
        <v>2013</v>
      </c>
      <c r="Q1108" s="30">
        <v>9</v>
      </c>
      <c r="R1108" s="30">
        <v>8.49</v>
      </c>
    </row>
    <row r="1109" spans="14:18" ht="15.75" customHeight="1" x14ac:dyDescent="0.2">
      <c r="N1109" s="27" t="s">
        <v>18</v>
      </c>
      <c r="O1109" s="27" t="s">
        <v>88</v>
      </c>
      <c r="P1109" s="30">
        <v>2014</v>
      </c>
      <c r="Q1109" s="30">
        <v>8</v>
      </c>
      <c r="R1109" s="30">
        <v>8.5</v>
      </c>
    </row>
    <row r="1110" spans="14:18" ht="15.75" customHeight="1" x14ac:dyDescent="0.2">
      <c r="N1110" s="27" t="s">
        <v>18</v>
      </c>
      <c r="O1110" s="27" t="s">
        <v>88</v>
      </c>
      <c r="P1110" s="30">
        <v>2015</v>
      </c>
      <c r="Q1110" s="30">
        <v>21</v>
      </c>
      <c r="R1110" s="30">
        <v>13.87</v>
      </c>
    </row>
    <row r="1111" spans="14:18" ht="15.75" customHeight="1" x14ac:dyDescent="0.2">
      <c r="N1111" s="27" t="s">
        <v>18</v>
      </c>
      <c r="O1111" s="27" t="s">
        <v>88</v>
      </c>
      <c r="P1111" s="30">
        <v>2016</v>
      </c>
      <c r="Q1111" s="30">
        <v>19</v>
      </c>
      <c r="R1111" s="30">
        <v>15.3</v>
      </c>
    </row>
    <row r="1112" spans="14:18" ht="15.75" customHeight="1" x14ac:dyDescent="0.2">
      <c r="N1112" s="27" t="s">
        <v>18</v>
      </c>
      <c r="O1112" s="27" t="s">
        <v>88</v>
      </c>
      <c r="P1112" s="30">
        <v>2017</v>
      </c>
      <c r="Q1112" s="30">
        <v>10</v>
      </c>
      <c r="R1112" s="30">
        <v>13.03</v>
      </c>
    </row>
    <row r="1113" spans="14:18" ht="15.75" customHeight="1" x14ac:dyDescent="0.2">
      <c r="N1113" s="27" t="s">
        <v>18</v>
      </c>
      <c r="O1113" s="27" t="s">
        <v>88</v>
      </c>
      <c r="P1113" s="30">
        <v>2018</v>
      </c>
      <c r="Q1113" s="30">
        <v>13</v>
      </c>
      <c r="R1113" s="30">
        <v>14.1</v>
      </c>
    </row>
    <row r="1114" spans="14:18" ht="15.75" customHeight="1" x14ac:dyDescent="0.2">
      <c r="N1114" s="27" t="s">
        <v>18</v>
      </c>
      <c r="O1114" s="27" t="s">
        <v>88</v>
      </c>
      <c r="P1114" s="30">
        <v>2019</v>
      </c>
      <c r="Q1114" s="30">
        <v>14</v>
      </c>
      <c r="R1114" s="30">
        <v>14.71</v>
      </c>
    </row>
    <row r="1115" spans="14:18" ht="15.75" customHeight="1" x14ac:dyDescent="0.2">
      <c r="N1115" s="27" t="s">
        <v>18</v>
      </c>
      <c r="O1115" s="27" t="s">
        <v>240</v>
      </c>
      <c r="P1115" s="30">
        <v>2013</v>
      </c>
      <c r="Q1115" s="30">
        <v>57</v>
      </c>
      <c r="R1115" s="30">
        <v>26.11</v>
      </c>
    </row>
    <row r="1116" spans="14:18" ht="15.75" customHeight="1" x14ac:dyDescent="0.2">
      <c r="N1116" s="27" t="s">
        <v>18</v>
      </c>
      <c r="O1116" s="27" t="s">
        <v>240</v>
      </c>
      <c r="P1116" s="30">
        <v>2014</v>
      </c>
      <c r="Q1116" s="30">
        <v>49</v>
      </c>
      <c r="R1116" s="30">
        <v>23.75</v>
      </c>
    </row>
    <row r="1117" spans="14:18" ht="15.75" customHeight="1" x14ac:dyDescent="0.2">
      <c r="N1117" s="27" t="s">
        <v>18</v>
      </c>
      <c r="O1117" s="27" t="s">
        <v>240</v>
      </c>
      <c r="P1117" s="30">
        <v>2015</v>
      </c>
      <c r="Q1117" s="30">
        <v>73</v>
      </c>
      <c r="R1117" s="30">
        <v>27.94</v>
      </c>
    </row>
    <row r="1118" spans="14:18" ht="15.75" customHeight="1" x14ac:dyDescent="0.2">
      <c r="N1118" s="27" t="s">
        <v>18</v>
      </c>
      <c r="O1118" s="27" t="s">
        <v>240</v>
      </c>
      <c r="P1118" s="30">
        <v>2016</v>
      </c>
      <c r="Q1118" s="30">
        <v>77</v>
      </c>
      <c r="R1118" s="30">
        <v>28.93</v>
      </c>
    </row>
    <row r="1119" spans="14:18" ht="15.75" customHeight="1" x14ac:dyDescent="0.2">
      <c r="N1119" s="27" t="s">
        <v>18</v>
      </c>
      <c r="O1119" s="27" t="s">
        <v>240</v>
      </c>
      <c r="P1119" s="30">
        <v>2017</v>
      </c>
      <c r="Q1119" s="30">
        <v>52</v>
      </c>
      <c r="R1119" s="30">
        <v>26.26</v>
      </c>
    </row>
    <row r="1120" spans="14:18" ht="15.75" customHeight="1" x14ac:dyDescent="0.2">
      <c r="N1120" s="27" t="s">
        <v>18</v>
      </c>
      <c r="O1120" s="27" t="s">
        <v>240</v>
      </c>
      <c r="P1120" s="30">
        <v>2018</v>
      </c>
      <c r="Q1120" s="30">
        <v>46</v>
      </c>
      <c r="R1120" s="30">
        <v>24.12</v>
      </c>
    </row>
    <row r="1121" spans="14:18" ht="15.75" customHeight="1" x14ac:dyDescent="0.2">
      <c r="N1121" s="27" t="s">
        <v>18</v>
      </c>
      <c r="O1121" s="27" t="s">
        <v>240</v>
      </c>
      <c r="P1121" s="30">
        <v>2019</v>
      </c>
      <c r="Q1121" s="30">
        <v>43</v>
      </c>
      <c r="R1121" s="30">
        <v>24.98</v>
      </c>
    </row>
    <row r="1122" spans="14:18" ht="15.75" customHeight="1" x14ac:dyDescent="0.2">
      <c r="N1122" s="27" t="s">
        <v>18</v>
      </c>
      <c r="O1122" s="27" t="s">
        <v>355</v>
      </c>
      <c r="P1122" s="30">
        <v>2013</v>
      </c>
      <c r="Q1122" s="30">
        <v>85</v>
      </c>
      <c r="R1122" s="30">
        <v>28.47</v>
      </c>
    </row>
    <row r="1123" spans="14:18" ht="15.75" customHeight="1" x14ac:dyDescent="0.2">
      <c r="N1123" s="27" t="s">
        <v>18</v>
      </c>
      <c r="O1123" s="27" t="s">
        <v>355</v>
      </c>
      <c r="P1123" s="30">
        <v>2014</v>
      </c>
      <c r="Q1123" s="30">
        <v>80</v>
      </c>
      <c r="R1123" s="30">
        <v>29.29</v>
      </c>
    </row>
    <row r="1124" spans="14:18" ht="15.75" customHeight="1" x14ac:dyDescent="0.2">
      <c r="N1124" s="27" t="s">
        <v>18</v>
      </c>
      <c r="O1124" s="27" t="s">
        <v>355</v>
      </c>
      <c r="P1124" s="30">
        <v>2015</v>
      </c>
      <c r="Q1124" s="30">
        <v>87</v>
      </c>
      <c r="R1124" s="30">
        <v>30.63</v>
      </c>
    </row>
    <row r="1125" spans="14:18" ht="15.75" customHeight="1" x14ac:dyDescent="0.2">
      <c r="N1125" s="27" t="s">
        <v>18</v>
      </c>
      <c r="O1125" s="27" t="s">
        <v>355</v>
      </c>
      <c r="P1125" s="30">
        <v>2016</v>
      </c>
      <c r="Q1125" s="30">
        <v>90</v>
      </c>
      <c r="R1125" s="30">
        <v>30.5</v>
      </c>
    </row>
    <row r="1126" spans="14:18" ht="15.75" customHeight="1" x14ac:dyDescent="0.2">
      <c r="N1126" s="27" t="s">
        <v>18</v>
      </c>
      <c r="O1126" s="27" t="s">
        <v>355</v>
      </c>
      <c r="P1126" s="30">
        <v>2017</v>
      </c>
      <c r="Q1126" s="30">
        <v>82</v>
      </c>
      <c r="R1126" s="30">
        <v>30.45</v>
      </c>
    </row>
    <row r="1127" spans="14:18" ht="15.75" customHeight="1" x14ac:dyDescent="0.2">
      <c r="N1127" s="27" t="s">
        <v>18</v>
      </c>
      <c r="O1127" s="27" t="s">
        <v>355</v>
      </c>
      <c r="P1127" s="30">
        <v>2018</v>
      </c>
      <c r="Q1127" s="30">
        <v>78</v>
      </c>
      <c r="R1127" s="30">
        <v>29.61</v>
      </c>
    </row>
    <row r="1128" spans="14:18" ht="15.75" customHeight="1" x14ac:dyDescent="0.2">
      <c r="N1128" s="27" t="s">
        <v>18</v>
      </c>
      <c r="O1128" s="27" t="s">
        <v>355</v>
      </c>
      <c r="P1128" s="30">
        <v>2019</v>
      </c>
      <c r="Q1128" s="30">
        <v>75</v>
      </c>
      <c r="R1128" s="30">
        <v>29.68</v>
      </c>
    </row>
    <row r="1129" spans="14:18" ht="15.75" customHeight="1" x14ac:dyDescent="0.2">
      <c r="N1129" s="27" t="s">
        <v>18</v>
      </c>
      <c r="O1129" s="27" t="s">
        <v>139</v>
      </c>
      <c r="P1129" s="30">
        <v>2013</v>
      </c>
      <c r="Q1129" s="30">
        <v>39</v>
      </c>
      <c r="R1129" s="30">
        <v>22.89</v>
      </c>
    </row>
    <row r="1130" spans="14:18" ht="15.75" customHeight="1" x14ac:dyDescent="0.2">
      <c r="N1130" s="27" t="s">
        <v>18</v>
      </c>
      <c r="O1130" s="27" t="s">
        <v>139</v>
      </c>
      <c r="P1130" s="30">
        <v>2014</v>
      </c>
      <c r="Q1130" s="30">
        <v>37</v>
      </c>
      <c r="R1130" s="30">
        <v>21.1</v>
      </c>
    </row>
    <row r="1131" spans="14:18" ht="15.75" customHeight="1" x14ac:dyDescent="0.2">
      <c r="N1131" s="27" t="s">
        <v>18</v>
      </c>
      <c r="O1131" s="27" t="s">
        <v>139</v>
      </c>
      <c r="P1131" s="30">
        <v>2015</v>
      </c>
      <c r="Q1131" s="30">
        <v>28</v>
      </c>
      <c r="R1131" s="30">
        <v>18.12</v>
      </c>
    </row>
    <row r="1132" spans="14:18" ht="15.75" customHeight="1" x14ac:dyDescent="0.2">
      <c r="N1132" s="27" t="s">
        <v>18</v>
      </c>
      <c r="O1132" s="27" t="s">
        <v>139</v>
      </c>
      <c r="P1132" s="30">
        <v>2016</v>
      </c>
      <c r="Q1132" s="30">
        <v>24</v>
      </c>
      <c r="R1132" s="30">
        <v>17.38</v>
      </c>
    </row>
    <row r="1133" spans="14:18" ht="15.75" customHeight="1" x14ac:dyDescent="0.2">
      <c r="N1133" s="27" t="s">
        <v>18</v>
      </c>
      <c r="O1133" s="27" t="s">
        <v>139</v>
      </c>
      <c r="P1133" s="30">
        <v>2017</v>
      </c>
      <c r="Q1133" s="30">
        <v>28</v>
      </c>
      <c r="R1133" s="30">
        <v>18.62</v>
      </c>
    </row>
    <row r="1134" spans="14:18" ht="15.75" customHeight="1" x14ac:dyDescent="0.2">
      <c r="N1134" s="27" t="s">
        <v>18</v>
      </c>
      <c r="O1134" s="27" t="s">
        <v>139</v>
      </c>
      <c r="P1134" s="30">
        <v>2018</v>
      </c>
      <c r="Q1134" s="30">
        <v>24</v>
      </c>
      <c r="R1134" s="30">
        <v>19.63</v>
      </c>
    </row>
    <row r="1135" spans="14:18" ht="15.75" customHeight="1" x14ac:dyDescent="0.2">
      <c r="N1135" s="27" t="s">
        <v>18</v>
      </c>
      <c r="O1135" s="27" t="s">
        <v>139</v>
      </c>
      <c r="P1135" s="30">
        <v>2019</v>
      </c>
      <c r="Q1135" s="30">
        <v>24</v>
      </c>
      <c r="R1135" s="30">
        <v>19.53</v>
      </c>
    </row>
    <row r="1136" spans="14:18" ht="15.75" customHeight="1" x14ac:dyDescent="0.2">
      <c r="N1136" s="27" t="s">
        <v>18</v>
      </c>
      <c r="O1136" s="27" t="s">
        <v>151</v>
      </c>
      <c r="P1136" s="30">
        <v>2013</v>
      </c>
      <c r="Q1136" s="30">
        <v>7</v>
      </c>
      <c r="R1136" s="30">
        <v>7.35</v>
      </c>
    </row>
    <row r="1137" spans="14:18" ht="15.75" customHeight="1" x14ac:dyDescent="0.2">
      <c r="N1137" s="27" t="s">
        <v>18</v>
      </c>
      <c r="O1137" s="27" t="s">
        <v>151</v>
      </c>
      <c r="P1137" s="30">
        <v>2014</v>
      </c>
      <c r="Q1137" s="30">
        <v>6</v>
      </c>
      <c r="R1137" s="30">
        <v>7.02</v>
      </c>
    </row>
    <row r="1138" spans="14:18" ht="15.75" customHeight="1" x14ac:dyDescent="0.2">
      <c r="N1138" s="27" t="s">
        <v>18</v>
      </c>
      <c r="O1138" s="27" t="s">
        <v>151</v>
      </c>
      <c r="P1138" s="30">
        <v>2015</v>
      </c>
      <c r="Q1138" s="30">
        <v>27</v>
      </c>
      <c r="R1138" s="30">
        <v>17.670000000000002</v>
      </c>
    </row>
    <row r="1139" spans="14:18" ht="15.75" customHeight="1" x14ac:dyDescent="0.2">
      <c r="N1139" s="27" t="s">
        <v>18</v>
      </c>
      <c r="O1139" s="27" t="s">
        <v>151</v>
      </c>
      <c r="P1139" s="30">
        <v>2016</v>
      </c>
      <c r="Q1139" s="30">
        <v>28</v>
      </c>
      <c r="R1139" s="30">
        <v>18.36</v>
      </c>
    </row>
    <row r="1140" spans="14:18" ht="15.75" customHeight="1" x14ac:dyDescent="0.2">
      <c r="N1140" s="27" t="s">
        <v>18</v>
      </c>
      <c r="O1140" s="27" t="s">
        <v>151</v>
      </c>
      <c r="P1140" s="30">
        <v>2017</v>
      </c>
      <c r="Q1140" s="30">
        <v>32</v>
      </c>
      <c r="R1140" s="30">
        <v>20.309999999999999</v>
      </c>
    </row>
    <row r="1141" spans="14:18" ht="15.75" customHeight="1" x14ac:dyDescent="0.2">
      <c r="N1141" s="27" t="s">
        <v>18</v>
      </c>
      <c r="O1141" s="27" t="s">
        <v>151</v>
      </c>
      <c r="P1141" s="30">
        <v>2018</v>
      </c>
      <c r="Q1141" s="30">
        <v>30</v>
      </c>
      <c r="R1141" s="30">
        <v>20.49</v>
      </c>
    </row>
    <row r="1142" spans="14:18" ht="15.75" customHeight="1" x14ac:dyDescent="0.2">
      <c r="N1142" s="27" t="s">
        <v>18</v>
      </c>
      <c r="O1142" s="27" t="s">
        <v>151</v>
      </c>
      <c r="P1142" s="30">
        <v>2019</v>
      </c>
      <c r="Q1142" s="30">
        <v>26</v>
      </c>
      <c r="R1142" s="30">
        <v>20.49</v>
      </c>
    </row>
    <row r="1143" spans="14:18" ht="15.75" customHeight="1" x14ac:dyDescent="0.2">
      <c r="N1143" s="27" t="s">
        <v>18</v>
      </c>
      <c r="O1143" s="27" t="s">
        <v>171</v>
      </c>
      <c r="P1143" s="30">
        <v>2013</v>
      </c>
      <c r="Q1143" s="30">
        <v>33</v>
      </c>
      <c r="R1143" s="30">
        <v>18.239999999999998</v>
      </c>
    </row>
    <row r="1144" spans="14:18" ht="15.75" customHeight="1" x14ac:dyDescent="0.2">
      <c r="N1144" s="27" t="s">
        <v>18</v>
      </c>
      <c r="O1144" s="27" t="s">
        <v>171</v>
      </c>
      <c r="P1144" s="30">
        <v>2014</v>
      </c>
      <c r="Q1144" s="30">
        <v>32</v>
      </c>
      <c r="R1144" s="30">
        <v>19.2</v>
      </c>
    </row>
    <row r="1145" spans="14:18" ht="15.75" customHeight="1" x14ac:dyDescent="0.2">
      <c r="N1145" s="27" t="s">
        <v>18</v>
      </c>
      <c r="O1145" s="27" t="s">
        <v>171</v>
      </c>
      <c r="P1145" s="30">
        <v>2015</v>
      </c>
      <c r="Q1145" s="30">
        <v>31</v>
      </c>
      <c r="R1145" s="30">
        <v>18.8</v>
      </c>
    </row>
    <row r="1146" spans="14:18" ht="15.75" customHeight="1" x14ac:dyDescent="0.2">
      <c r="N1146" s="27" t="s">
        <v>18</v>
      </c>
      <c r="O1146" s="27" t="s">
        <v>171</v>
      </c>
      <c r="P1146" s="30">
        <v>2016</v>
      </c>
      <c r="Q1146" s="30">
        <v>35</v>
      </c>
      <c r="R1146" s="30">
        <v>19.95</v>
      </c>
    </row>
    <row r="1147" spans="14:18" ht="15.75" customHeight="1" x14ac:dyDescent="0.2">
      <c r="N1147" s="27" t="s">
        <v>18</v>
      </c>
      <c r="O1147" s="27" t="s">
        <v>171</v>
      </c>
      <c r="P1147" s="30">
        <v>2017</v>
      </c>
      <c r="Q1147" s="30">
        <v>36</v>
      </c>
      <c r="R1147" s="30">
        <v>21.37</v>
      </c>
    </row>
    <row r="1148" spans="14:18" ht="15.75" customHeight="1" x14ac:dyDescent="0.2">
      <c r="N1148" s="27" t="s">
        <v>18</v>
      </c>
      <c r="O1148" s="27" t="s">
        <v>171</v>
      </c>
      <c r="P1148" s="30">
        <v>2018</v>
      </c>
      <c r="Q1148" s="30">
        <v>36</v>
      </c>
      <c r="R1148" s="30">
        <v>22.2</v>
      </c>
    </row>
    <row r="1149" spans="14:18" ht="15.75" customHeight="1" x14ac:dyDescent="0.2">
      <c r="N1149" s="27" t="s">
        <v>18</v>
      </c>
      <c r="O1149" s="27" t="s">
        <v>171</v>
      </c>
      <c r="P1149" s="30">
        <v>2019</v>
      </c>
      <c r="Q1149" s="30">
        <v>30</v>
      </c>
      <c r="R1149" s="30">
        <v>22.06</v>
      </c>
    </row>
    <row r="1150" spans="14:18" ht="15.75" customHeight="1" x14ac:dyDescent="0.2">
      <c r="N1150" s="27" t="s">
        <v>18</v>
      </c>
      <c r="O1150" s="27" t="s">
        <v>105</v>
      </c>
      <c r="P1150" s="30">
        <v>2013</v>
      </c>
      <c r="Q1150" s="30">
        <v>4</v>
      </c>
      <c r="R1150" s="30">
        <v>6.68</v>
      </c>
    </row>
    <row r="1151" spans="14:18" ht="15.75" customHeight="1" x14ac:dyDescent="0.2">
      <c r="N1151" s="27" t="s">
        <v>18</v>
      </c>
      <c r="O1151" s="27" t="s">
        <v>105</v>
      </c>
      <c r="P1151" s="30">
        <v>2014</v>
      </c>
      <c r="Q1151" s="30">
        <v>4</v>
      </c>
      <c r="R1151" s="30">
        <v>6.7</v>
      </c>
    </row>
    <row r="1152" spans="14:18" ht="15.75" customHeight="1" x14ac:dyDescent="0.2">
      <c r="N1152" s="27" t="s">
        <v>18</v>
      </c>
      <c r="O1152" s="27" t="s">
        <v>105</v>
      </c>
      <c r="P1152" s="30">
        <v>2015</v>
      </c>
      <c r="Q1152" s="30">
        <v>19</v>
      </c>
      <c r="R1152" s="30">
        <v>13.61</v>
      </c>
    </row>
    <row r="1153" spans="14:18" ht="15.75" customHeight="1" x14ac:dyDescent="0.2">
      <c r="N1153" s="27" t="s">
        <v>18</v>
      </c>
      <c r="O1153" s="27" t="s">
        <v>105</v>
      </c>
      <c r="P1153" s="30">
        <v>2016</v>
      </c>
      <c r="Q1153" s="30">
        <v>15</v>
      </c>
      <c r="R1153" s="30">
        <v>14.43</v>
      </c>
    </row>
    <row r="1154" spans="14:18" ht="15.75" customHeight="1" x14ac:dyDescent="0.2">
      <c r="N1154" s="27" t="s">
        <v>18</v>
      </c>
      <c r="O1154" s="27" t="s">
        <v>105</v>
      </c>
      <c r="P1154" s="30">
        <v>2017</v>
      </c>
      <c r="Q1154" s="30">
        <v>15</v>
      </c>
      <c r="R1154" s="30">
        <v>14.72</v>
      </c>
    </row>
    <row r="1155" spans="14:18" ht="15.75" customHeight="1" x14ac:dyDescent="0.2">
      <c r="N1155" s="27" t="s">
        <v>18</v>
      </c>
      <c r="O1155" s="27" t="s">
        <v>105</v>
      </c>
      <c r="P1155" s="30">
        <v>2018</v>
      </c>
      <c r="Q1155" s="30">
        <v>17</v>
      </c>
      <c r="R1155" s="30">
        <v>14.72</v>
      </c>
    </row>
    <row r="1156" spans="14:18" ht="15.75" customHeight="1" x14ac:dyDescent="0.2">
      <c r="N1156" s="27" t="s">
        <v>18</v>
      </c>
      <c r="O1156" s="27" t="s">
        <v>105</v>
      </c>
      <c r="P1156" s="30">
        <v>2019</v>
      </c>
      <c r="Q1156" s="30">
        <v>17</v>
      </c>
      <c r="R1156" s="30">
        <v>15.66</v>
      </c>
    </row>
    <row r="1157" spans="14:18" ht="15.75" customHeight="1" x14ac:dyDescent="0.2">
      <c r="N1157" s="27" t="s">
        <v>18</v>
      </c>
      <c r="O1157" s="27" t="s">
        <v>487</v>
      </c>
      <c r="P1157" s="30">
        <v>2013</v>
      </c>
      <c r="Q1157" s="30">
        <v>116</v>
      </c>
      <c r="R1157" s="30">
        <v>34.270000000000003</v>
      </c>
    </row>
    <row r="1158" spans="14:18" ht="15.75" customHeight="1" x14ac:dyDescent="0.2">
      <c r="N1158" s="27" t="s">
        <v>18</v>
      </c>
      <c r="O1158" s="27" t="s">
        <v>487</v>
      </c>
      <c r="P1158" s="30">
        <v>2014</v>
      </c>
      <c r="Q1158" s="30">
        <v>123</v>
      </c>
      <c r="R1158" s="30">
        <v>36.43</v>
      </c>
    </row>
    <row r="1159" spans="14:18" ht="15.75" customHeight="1" x14ac:dyDescent="0.2">
      <c r="N1159" s="27" t="s">
        <v>18</v>
      </c>
      <c r="O1159" s="27" t="s">
        <v>487</v>
      </c>
      <c r="P1159" s="30">
        <v>2015</v>
      </c>
      <c r="Q1159" s="30">
        <v>117</v>
      </c>
      <c r="R1159" s="30">
        <v>36.26</v>
      </c>
    </row>
    <row r="1160" spans="14:18" ht="15.75" customHeight="1" x14ac:dyDescent="0.2">
      <c r="N1160" s="27" t="s">
        <v>18</v>
      </c>
      <c r="O1160" s="27" t="s">
        <v>487</v>
      </c>
      <c r="P1160" s="30">
        <v>2016</v>
      </c>
      <c r="Q1160" s="30">
        <v>118</v>
      </c>
      <c r="R1160" s="30">
        <v>36.090000000000003</v>
      </c>
    </row>
    <row r="1161" spans="14:18" ht="15.75" customHeight="1" x14ac:dyDescent="0.2">
      <c r="N1161" s="27" t="s">
        <v>18</v>
      </c>
      <c r="O1161" s="27" t="s">
        <v>487</v>
      </c>
      <c r="P1161" s="30">
        <v>2017</v>
      </c>
      <c r="Q1161" s="30">
        <v>111</v>
      </c>
      <c r="R1161" s="30">
        <v>35.74</v>
      </c>
    </row>
    <row r="1162" spans="14:18" ht="15.75" customHeight="1" x14ac:dyDescent="0.2">
      <c r="N1162" s="27" t="s">
        <v>18</v>
      </c>
      <c r="O1162" s="27" t="s">
        <v>487</v>
      </c>
      <c r="P1162" s="30">
        <v>2018</v>
      </c>
      <c r="Q1162" s="30">
        <v>109</v>
      </c>
      <c r="R1162" s="30">
        <v>32.43</v>
      </c>
    </row>
    <row r="1163" spans="14:18" ht="15.75" customHeight="1" x14ac:dyDescent="0.2">
      <c r="N1163" s="27" t="s">
        <v>18</v>
      </c>
      <c r="O1163" s="27" t="s">
        <v>487</v>
      </c>
      <c r="P1163" s="30">
        <v>2019</v>
      </c>
      <c r="Q1163" s="30">
        <v>95</v>
      </c>
      <c r="R1163" s="30">
        <v>31.66</v>
      </c>
    </row>
    <row r="1164" spans="14:18" ht="15.75" customHeight="1" x14ac:dyDescent="0.2">
      <c r="N1164" s="27" t="s">
        <v>18</v>
      </c>
      <c r="O1164" s="27" t="s">
        <v>306</v>
      </c>
      <c r="P1164" s="30">
        <v>2013</v>
      </c>
      <c r="Q1164" s="30">
        <v>45</v>
      </c>
      <c r="R1164" s="30">
        <v>23.3</v>
      </c>
    </row>
    <row r="1165" spans="14:18" ht="15.75" customHeight="1" x14ac:dyDescent="0.2">
      <c r="N1165" s="27" t="s">
        <v>18</v>
      </c>
      <c r="O1165" s="27" t="s">
        <v>306</v>
      </c>
      <c r="P1165" s="30">
        <v>2014</v>
      </c>
      <c r="Q1165" s="30">
        <v>51</v>
      </c>
      <c r="R1165" s="30">
        <v>23.84</v>
      </c>
    </row>
    <row r="1166" spans="14:18" ht="15.75" customHeight="1" x14ac:dyDescent="0.2">
      <c r="N1166" s="27" t="s">
        <v>18</v>
      </c>
      <c r="O1166" s="27" t="s">
        <v>306</v>
      </c>
      <c r="P1166" s="30">
        <v>2015</v>
      </c>
      <c r="Q1166" s="30">
        <v>48</v>
      </c>
      <c r="R1166" s="30">
        <v>24.16</v>
      </c>
    </row>
    <row r="1167" spans="14:18" ht="15.75" customHeight="1" x14ac:dyDescent="0.2">
      <c r="N1167" s="27" t="s">
        <v>18</v>
      </c>
      <c r="O1167" s="27" t="s">
        <v>306</v>
      </c>
      <c r="P1167" s="30">
        <v>2016</v>
      </c>
      <c r="Q1167" s="30">
        <v>46</v>
      </c>
      <c r="R1167" s="30">
        <v>23.84</v>
      </c>
    </row>
    <row r="1168" spans="14:18" ht="15.75" customHeight="1" x14ac:dyDescent="0.2">
      <c r="N1168" s="27" t="s">
        <v>18</v>
      </c>
      <c r="O1168" s="27" t="s">
        <v>306</v>
      </c>
      <c r="P1168" s="30">
        <v>2017</v>
      </c>
      <c r="Q1168" s="30">
        <v>47</v>
      </c>
      <c r="R1168" s="30">
        <v>24.76</v>
      </c>
    </row>
    <row r="1169" spans="14:18" ht="15.75" customHeight="1" x14ac:dyDescent="0.2">
      <c r="N1169" s="27" t="s">
        <v>18</v>
      </c>
      <c r="O1169" s="27" t="s">
        <v>306</v>
      </c>
      <c r="P1169" s="30">
        <v>2018</v>
      </c>
      <c r="Q1169" s="30">
        <v>65</v>
      </c>
      <c r="R1169" s="30">
        <v>27.44</v>
      </c>
    </row>
    <row r="1170" spans="14:18" ht="15.75" customHeight="1" x14ac:dyDescent="0.2">
      <c r="N1170" s="27" t="s">
        <v>18</v>
      </c>
      <c r="O1170" s="27" t="s">
        <v>306</v>
      </c>
      <c r="P1170" s="30">
        <v>2019</v>
      </c>
      <c r="Q1170" s="30">
        <v>77</v>
      </c>
      <c r="R1170" s="30">
        <v>29.74</v>
      </c>
    </row>
    <row r="1171" spans="14:18" ht="15.75" customHeight="1" x14ac:dyDescent="0.2">
      <c r="N1171" s="27" t="s">
        <v>18</v>
      </c>
      <c r="O1171" s="27" t="s">
        <v>464</v>
      </c>
      <c r="P1171" s="30">
        <v>2013</v>
      </c>
      <c r="Q1171" s="30">
        <v>113</v>
      </c>
      <c r="R1171" s="30">
        <v>32.97</v>
      </c>
    </row>
    <row r="1172" spans="14:18" ht="15.75" customHeight="1" x14ac:dyDescent="0.2">
      <c r="N1172" s="27" t="s">
        <v>18</v>
      </c>
      <c r="O1172" s="27" t="s">
        <v>464</v>
      </c>
      <c r="P1172" s="30">
        <v>2014</v>
      </c>
      <c r="Q1172" s="30">
        <v>114</v>
      </c>
      <c r="R1172" s="30">
        <v>34.78</v>
      </c>
    </row>
    <row r="1173" spans="14:18" ht="15.75" customHeight="1" x14ac:dyDescent="0.2">
      <c r="N1173" s="27" t="s">
        <v>18</v>
      </c>
      <c r="O1173" s="27" t="s">
        <v>464</v>
      </c>
      <c r="P1173" s="30">
        <v>2015</v>
      </c>
      <c r="Q1173" s="30">
        <v>114</v>
      </c>
      <c r="R1173" s="30">
        <v>34.630000000000003</v>
      </c>
    </row>
    <row r="1174" spans="14:18" ht="15.75" customHeight="1" x14ac:dyDescent="0.2">
      <c r="N1174" s="27" t="s">
        <v>18</v>
      </c>
      <c r="O1174" s="27" t="s">
        <v>464</v>
      </c>
      <c r="P1174" s="30">
        <v>2016</v>
      </c>
      <c r="Q1174" s="30">
        <v>106</v>
      </c>
      <c r="R1174" s="30">
        <v>32.79</v>
      </c>
    </row>
    <row r="1175" spans="14:18" ht="15.75" customHeight="1" x14ac:dyDescent="0.2">
      <c r="N1175" s="27" t="s">
        <v>18</v>
      </c>
      <c r="O1175" s="27" t="s">
        <v>464</v>
      </c>
      <c r="P1175" s="30">
        <v>2017</v>
      </c>
      <c r="Q1175" s="30">
        <v>106</v>
      </c>
      <c r="R1175" s="30">
        <v>33.65</v>
      </c>
    </row>
    <row r="1176" spans="14:18" ht="15.75" customHeight="1" x14ac:dyDescent="0.2">
      <c r="N1176" s="27" t="s">
        <v>18</v>
      </c>
      <c r="O1176" s="27" t="s">
        <v>464</v>
      </c>
      <c r="P1176" s="30">
        <v>2018</v>
      </c>
      <c r="Q1176" s="30">
        <v>103</v>
      </c>
      <c r="R1176" s="30">
        <v>31.21</v>
      </c>
    </row>
    <row r="1177" spans="14:18" ht="15.75" customHeight="1" x14ac:dyDescent="0.2">
      <c r="N1177" s="27" t="s">
        <v>18</v>
      </c>
      <c r="O1177" s="27" t="s">
        <v>464</v>
      </c>
      <c r="P1177" s="30">
        <v>2019</v>
      </c>
      <c r="Q1177" s="30">
        <v>104</v>
      </c>
      <c r="R1177" s="30">
        <v>32.74</v>
      </c>
    </row>
    <row r="1178" spans="14:18" ht="15.75" customHeight="1" x14ac:dyDescent="0.2">
      <c r="N1178" s="27" t="s">
        <v>18</v>
      </c>
      <c r="O1178" s="27" t="s">
        <v>13</v>
      </c>
      <c r="P1178" s="30">
        <v>2013</v>
      </c>
      <c r="Q1178" s="30">
        <v>3</v>
      </c>
      <c r="R1178" s="30">
        <v>6.52</v>
      </c>
    </row>
    <row r="1179" spans="14:18" ht="15.75" customHeight="1" x14ac:dyDescent="0.2">
      <c r="N1179" s="27" t="s">
        <v>18</v>
      </c>
      <c r="O1179" s="27" t="s">
        <v>13</v>
      </c>
      <c r="P1179" s="30">
        <v>2014</v>
      </c>
      <c r="Q1179" s="30">
        <v>3</v>
      </c>
      <c r="R1179" s="30">
        <v>6.52</v>
      </c>
    </row>
    <row r="1180" spans="14:18" ht="15.75" customHeight="1" x14ac:dyDescent="0.2">
      <c r="N1180" s="27" t="s">
        <v>18</v>
      </c>
      <c r="O1180" s="27" t="s">
        <v>13</v>
      </c>
      <c r="P1180" s="30">
        <v>2015</v>
      </c>
      <c r="Q1180" s="30">
        <v>2</v>
      </c>
      <c r="R1180" s="30">
        <v>7.75</v>
      </c>
    </row>
    <row r="1181" spans="14:18" ht="15.75" customHeight="1" x14ac:dyDescent="0.2">
      <c r="N1181" s="27" t="s">
        <v>18</v>
      </c>
      <c r="O1181" s="27" t="s">
        <v>13</v>
      </c>
      <c r="P1181" s="30">
        <v>2016</v>
      </c>
      <c r="Q1181" s="30">
        <v>3</v>
      </c>
      <c r="R1181" s="30">
        <v>8.7899999999999991</v>
      </c>
    </row>
    <row r="1182" spans="14:18" ht="15.75" customHeight="1" x14ac:dyDescent="0.2">
      <c r="N1182" s="27" t="s">
        <v>18</v>
      </c>
      <c r="O1182" s="27" t="s">
        <v>13</v>
      </c>
      <c r="P1182" s="30">
        <v>2017</v>
      </c>
      <c r="Q1182" s="30">
        <v>1</v>
      </c>
      <c r="R1182" s="30">
        <v>7.6</v>
      </c>
    </row>
    <row r="1183" spans="14:18" ht="15.75" customHeight="1" x14ac:dyDescent="0.2">
      <c r="N1183" s="27" t="s">
        <v>18</v>
      </c>
      <c r="O1183" s="27" t="s">
        <v>13</v>
      </c>
      <c r="P1183" s="30">
        <v>2018</v>
      </c>
      <c r="Q1183" s="30">
        <v>1</v>
      </c>
      <c r="R1183" s="30">
        <v>7.63</v>
      </c>
    </row>
    <row r="1184" spans="14:18" ht="15.75" customHeight="1" x14ac:dyDescent="0.2">
      <c r="N1184" s="27" t="s">
        <v>18</v>
      </c>
      <c r="O1184" s="27" t="s">
        <v>13</v>
      </c>
      <c r="P1184" s="30">
        <v>2019</v>
      </c>
      <c r="Q1184" s="30">
        <v>1</v>
      </c>
      <c r="R1184" s="30">
        <v>7.82</v>
      </c>
    </row>
    <row r="1185" spans="14:18" ht="15.75" customHeight="1" x14ac:dyDescent="0.2">
      <c r="N1185" s="27" t="s">
        <v>18</v>
      </c>
      <c r="O1185" s="27" t="s">
        <v>32</v>
      </c>
      <c r="P1185" s="30">
        <v>2013</v>
      </c>
      <c r="Q1185" s="30">
        <v>2</v>
      </c>
      <c r="R1185" s="30">
        <v>6.48</v>
      </c>
    </row>
    <row r="1186" spans="14:18" ht="15.75" customHeight="1" x14ac:dyDescent="0.2">
      <c r="N1186" s="27" t="s">
        <v>18</v>
      </c>
      <c r="O1186" s="27" t="s">
        <v>32</v>
      </c>
      <c r="P1186" s="30">
        <v>2014</v>
      </c>
      <c r="Q1186" s="30">
        <v>2</v>
      </c>
      <c r="R1186" s="30">
        <v>6.46</v>
      </c>
    </row>
    <row r="1187" spans="14:18" ht="15.75" customHeight="1" x14ac:dyDescent="0.2">
      <c r="N1187" s="27" t="s">
        <v>18</v>
      </c>
      <c r="O1187" s="27" t="s">
        <v>32</v>
      </c>
      <c r="P1187" s="30">
        <v>2015</v>
      </c>
      <c r="Q1187" s="30">
        <v>4</v>
      </c>
      <c r="R1187" s="30">
        <v>9.2200000000000006</v>
      </c>
    </row>
    <row r="1188" spans="14:18" ht="15.75" customHeight="1" x14ac:dyDescent="0.2">
      <c r="N1188" s="27" t="s">
        <v>18</v>
      </c>
      <c r="O1188" s="27" t="s">
        <v>32</v>
      </c>
      <c r="P1188" s="30">
        <v>2016</v>
      </c>
      <c r="Q1188" s="30">
        <v>2</v>
      </c>
      <c r="R1188" s="30">
        <v>8.76</v>
      </c>
    </row>
    <row r="1189" spans="14:18" ht="15.75" customHeight="1" x14ac:dyDescent="0.2">
      <c r="N1189" s="27" t="s">
        <v>18</v>
      </c>
      <c r="O1189" s="27" t="s">
        <v>32</v>
      </c>
      <c r="P1189" s="30">
        <v>2017</v>
      </c>
      <c r="Q1189" s="30">
        <v>5</v>
      </c>
      <c r="R1189" s="30">
        <v>11.28</v>
      </c>
    </row>
    <row r="1190" spans="14:18" ht="15.75" customHeight="1" x14ac:dyDescent="0.2">
      <c r="N1190" s="27" t="s">
        <v>18</v>
      </c>
      <c r="O1190" s="27" t="s">
        <v>32</v>
      </c>
      <c r="P1190" s="30">
        <v>2018</v>
      </c>
      <c r="Q1190" s="30">
        <v>3</v>
      </c>
      <c r="R1190" s="30">
        <v>10.01</v>
      </c>
    </row>
    <row r="1191" spans="14:18" ht="15.75" customHeight="1" x14ac:dyDescent="0.2">
      <c r="N1191" s="27" t="s">
        <v>18</v>
      </c>
      <c r="O1191" s="27" t="s">
        <v>32</v>
      </c>
      <c r="P1191" s="30">
        <v>2019</v>
      </c>
      <c r="Q1191" s="30">
        <v>4</v>
      </c>
      <c r="R1191" s="30">
        <v>8.6300000000000008</v>
      </c>
    </row>
    <row r="1192" spans="14:18" ht="15.75" customHeight="1" x14ac:dyDescent="0.2">
      <c r="N1192" s="27" t="s">
        <v>18</v>
      </c>
      <c r="O1192" s="27" t="s">
        <v>279</v>
      </c>
      <c r="P1192" s="30">
        <v>2013</v>
      </c>
      <c r="Q1192" s="30">
        <v>22</v>
      </c>
      <c r="R1192" s="30">
        <v>13.11</v>
      </c>
    </row>
    <row r="1193" spans="14:18" ht="15.75" customHeight="1" x14ac:dyDescent="0.2">
      <c r="N1193" s="27" t="s">
        <v>18</v>
      </c>
      <c r="O1193" s="27" t="s">
        <v>279</v>
      </c>
      <c r="P1193" s="30">
        <v>2014</v>
      </c>
      <c r="Q1193" s="30">
        <v>19</v>
      </c>
      <c r="R1193" s="30">
        <v>11.03</v>
      </c>
    </row>
    <row r="1194" spans="14:18" ht="15.75" customHeight="1" x14ac:dyDescent="0.2">
      <c r="N1194" s="27" t="s">
        <v>18</v>
      </c>
      <c r="O1194" s="27" t="s">
        <v>279</v>
      </c>
      <c r="P1194" s="30">
        <v>2015</v>
      </c>
      <c r="Q1194" s="30">
        <v>18</v>
      </c>
      <c r="R1194" s="30">
        <v>12.71</v>
      </c>
    </row>
    <row r="1195" spans="14:18" ht="15.75" customHeight="1" x14ac:dyDescent="0.2">
      <c r="N1195" s="27" t="s">
        <v>18</v>
      </c>
      <c r="O1195" s="27" t="s">
        <v>279</v>
      </c>
      <c r="P1195" s="30">
        <v>2016</v>
      </c>
      <c r="Q1195" s="30">
        <v>47</v>
      </c>
      <c r="R1195" s="30">
        <v>23.89</v>
      </c>
    </row>
    <row r="1196" spans="14:18" ht="15.75" customHeight="1" x14ac:dyDescent="0.2">
      <c r="N1196" s="27" t="s">
        <v>18</v>
      </c>
      <c r="O1196" s="27" t="s">
        <v>279</v>
      </c>
      <c r="P1196" s="30">
        <v>2017</v>
      </c>
      <c r="Q1196" s="30">
        <v>54</v>
      </c>
      <c r="R1196" s="30">
        <v>26.47</v>
      </c>
    </row>
    <row r="1197" spans="14:18" ht="15.75" customHeight="1" x14ac:dyDescent="0.2">
      <c r="N1197" s="27" t="s">
        <v>18</v>
      </c>
      <c r="O1197" s="27" t="s">
        <v>279</v>
      </c>
      <c r="P1197" s="30">
        <v>2018</v>
      </c>
      <c r="Q1197" s="30">
        <v>58</v>
      </c>
      <c r="R1197" s="30">
        <v>26.59</v>
      </c>
    </row>
    <row r="1198" spans="14:18" ht="15.75" customHeight="1" x14ac:dyDescent="0.2">
      <c r="N1198" s="27" t="s">
        <v>18</v>
      </c>
      <c r="O1198" s="27" t="s">
        <v>279</v>
      </c>
      <c r="P1198" s="30">
        <v>2019</v>
      </c>
      <c r="Q1198" s="30">
        <v>59</v>
      </c>
      <c r="R1198" s="30">
        <v>28.89</v>
      </c>
    </row>
    <row r="1199" spans="14:18" ht="15.75" customHeight="1" x14ac:dyDescent="0.2">
      <c r="N1199" s="27" t="s">
        <v>18</v>
      </c>
      <c r="O1199" s="27" t="s">
        <v>78</v>
      </c>
      <c r="P1199" s="30">
        <v>2013</v>
      </c>
      <c r="Q1199" s="30">
        <v>28</v>
      </c>
      <c r="R1199" s="30">
        <v>16.75</v>
      </c>
    </row>
    <row r="1200" spans="14:18" ht="15.75" customHeight="1" x14ac:dyDescent="0.2">
      <c r="N1200" s="27" t="s">
        <v>18</v>
      </c>
      <c r="O1200" s="27" t="s">
        <v>78</v>
      </c>
      <c r="P1200" s="30">
        <v>2014</v>
      </c>
      <c r="Q1200" s="30">
        <v>30</v>
      </c>
      <c r="R1200" s="30">
        <v>17.73</v>
      </c>
    </row>
    <row r="1201" spans="14:18" ht="15.75" customHeight="1" x14ac:dyDescent="0.2">
      <c r="N1201" s="27" t="s">
        <v>18</v>
      </c>
      <c r="O1201" s="27" t="s">
        <v>78</v>
      </c>
      <c r="P1201" s="30">
        <v>2015</v>
      </c>
      <c r="Q1201" s="30">
        <v>26</v>
      </c>
      <c r="R1201" s="30">
        <v>17.11</v>
      </c>
    </row>
    <row r="1202" spans="14:18" ht="15.75" customHeight="1" x14ac:dyDescent="0.2">
      <c r="N1202" s="27" t="s">
        <v>18</v>
      </c>
      <c r="O1202" s="27" t="s">
        <v>78</v>
      </c>
      <c r="P1202" s="30">
        <v>2016</v>
      </c>
      <c r="Q1202" s="30">
        <v>23</v>
      </c>
      <c r="R1202" s="30">
        <v>17.27</v>
      </c>
    </row>
    <row r="1203" spans="14:18" ht="15.75" customHeight="1" x14ac:dyDescent="0.2">
      <c r="N1203" s="27" t="s">
        <v>18</v>
      </c>
      <c r="O1203" s="27" t="s">
        <v>78</v>
      </c>
      <c r="P1203" s="30">
        <v>2017</v>
      </c>
      <c r="Q1203" s="30">
        <v>18</v>
      </c>
      <c r="R1203" s="30">
        <v>15.77</v>
      </c>
    </row>
    <row r="1204" spans="14:18" ht="15.75" customHeight="1" x14ac:dyDescent="0.2">
      <c r="N1204" s="27" t="s">
        <v>18</v>
      </c>
      <c r="O1204" s="27" t="s">
        <v>78</v>
      </c>
      <c r="P1204" s="30">
        <v>2018</v>
      </c>
      <c r="Q1204" s="30">
        <v>14</v>
      </c>
      <c r="R1204" s="30">
        <v>14.17</v>
      </c>
    </row>
    <row r="1205" spans="14:18" ht="15.75" customHeight="1" x14ac:dyDescent="0.2">
      <c r="N1205" s="27" t="s">
        <v>18</v>
      </c>
      <c r="O1205" s="27" t="s">
        <v>78</v>
      </c>
      <c r="P1205" s="30">
        <v>2019</v>
      </c>
      <c r="Q1205" s="30">
        <v>12</v>
      </c>
      <c r="R1205" s="30">
        <v>12.63</v>
      </c>
    </row>
    <row r="1206" spans="14:18" ht="15.75" customHeight="1" x14ac:dyDescent="0.2">
      <c r="N1206" s="27" t="s">
        <v>18</v>
      </c>
      <c r="O1206" s="27" t="s">
        <v>202</v>
      </c>
      <c r="P1206" s="30">
        <v>2013</v>
      </c>
      <c r="Q1206" s="30">
        <v>16</v>
      </c>
      <c r="R1206" s="30">
        <v>10.17</v>
      </c>
    </row>
    <row r="1207" spans="14:18" ht="15.75" customHeight="1" x14ac:dyDescent="0.2">
      <c r="N1207" s="27" t="s">
        <v>18</v>
      </c>
      <c r="O1207" s="27" t="s">
        <v>202</v>
      </c>
      <c r="P1207" s="30">
        <v>2014</v>
      </c>
      <c r="Q1207" s="30">
        <v>13</v>
      </c>
      <c r="R1207" s="30">
        <v>10.07</v>
      </c>
    </row>
    <row r="1208" spans="14:18" ht="15.75" customHeight="1" x14ac:dyDescent="0.2">
      <c r="N1208" s="27" t="s">
        <v>18</v>
      </c>
      <c r="O1208" s="27" t="s">
        <v>202</v>
      </c>
      <c r="P1208" s="30">
        <v>2015</v>
      </c>
      <c r="Q1208" s="30">
        <v>13</v>
      </c>
      <c r="R1208" s="30">
        <v>11.62</v>
      </c>
    </row>
    <row r="1209" spans="14:18" ht="15.75" customHeight="1" x14ac:dyDescent="0.2">
      <c r="N1209" s="27" t="s">
        <v>18</v>
      </c>
      <c r="O1209" s="27" t="s">
        <v>202</v>
      </c>
      <c r="P1209" s="30">
        <v>2016</v>
      </c>
      <c r="Q1209" s="30">
        <v>21</v>
      </c>
      <c r="R1209" s="30">
        <v>16.66</v>
      </c>
    </row>
    <row r="1210" spans="14:18" ht="15.75" customHeight="1" x14ac:dyDescent="0.2">
      <c r="N1210" s="27" t="s">
        <v>18</v>
      </c>
      <c r="O1210" s="27" t="s">
        <v>202</v>
      </c>
      <c r="P1210" s="30">
        <v>2017</v>
      </c>
      <c r="Q1210" s="30">
        <v>23</v>
      </c>
      <c r="R1210" s="30">
        <v>16.91</v>
      </c>
    </row>
    <row r="1211" spans="14:18" ht="15.75" customHeight="1" x14ac:dyDescent="0.2">
      <c r="N1211" s="27" t="s">
        <v>18</v>
      </c>
      <c r="O1211" s="27" t="s">
        <v>202</v>
      </c>
      <c r="P1211" s="30">
        <v>2018</v>
      </c>
      <c r="Q1211" s="30">
        <v>34</v>
      </c>
      <c r="R1211" s="30">
        <v>21.89</v>
      </c>
    </row>
    <row r="1212" spans="14:18" ht="15.75" customHeight="1" x14ac:dyDescent="0.2">
      <c r="N1212" s="27" t="s">
        <v>18</v>
      </c>
      <c r="O1212" s="27" t="s">
        <v>202</v>
      </c>
      <c r="P1212" s="30">
        <v>2019</v>
      </c>
      <c r="Q1212" s="30">
        <v>40</v>
      </c>
      <c r="R1212" s="30">
        <v>24.89</v>
      </c>
    </row>
    <row r="1213" spans="14:18" ht="15.75" customHeight="1" x14ac:dyDescent="0.2">
      <c r="N1213" s="27" t="s">
        <v>18</v>
      </c>
      <c r="O1213" s="27" t="s">
        <v>232</v>
      </c>
      <c r="P1213" s="30">
        <v>2013</v>
      </c>
      <c r="Q1213" s="30">
        <v>42</v>
      </c>
      <c r="R1213" s="30">
        <v>23.05</v>
      </c>
    </row>
    <row r="1214" spans="14:18" ht="15.75" customHeight="1" x14ac:dyDescent="0.2">
      <c r="N1214" s="27" t="s">
        <v>18</v>
      </c>
      <c r="O1214" s="27" t="s">
        <v>232</v>
      </c>
      <c r="P1214" s="30">
        <v>2014</v>
      </c>
      <c r="Q1214" s="30">
        <v>45</v>
      </c>
      <c r="R1214" s="30">
        <v>23.48</v>
      </c>
    </row>
    <row r="1215" spans="14:18" ht="15.75" customHeight="1" x14ac:dyDescent="0.2">
      <c r="N1215" s="27" t="s">
        <v>18</v>
      </c>
      <c r="O1215" s="27" t="s">
        <v>232</v>
      </c>
      <c r="P1215" s="30">
        <v>2015</v>
      </c>
      <c r="Q1215" s="30">
        <v>52</v>
      </c>
      <c r="R1215" s="30">
        <v>24.9</v>
      </c>
    </row>
    <row r="1216" spans="14:18" ht="15.75" customHeight="1" x14ac:dyDescent="0.2">
      <c r="N1216" s="27" t="s">
        <v>18</v>
      </c>
      <c r="O1216" s="27" t="s">
        <v>232</v>
      </c>
      <c r="P1216" s="30">
        <v>2016</v>
      </c>
      <c r="Q1216" s="30">
        <v>49</v>
      </c>
      <c r="R1216" s="30">
        <v>24.29</v>
      </c>
    </row>
    <row r="1217" spans="14:18" ht="15.75" customHeight="1" x14ac:dyDescent="0.2">
      <c r="N1217" s="27" t="s">
        <v>18</v>
      </c>
      <c r="O1217" s="27" t="s">
        <v>232</v>
      </c>
      <c r="P1217" s="30">
        <v>2017</v>
      </c>
      <c r="Q1217" s="30">
        <v>46</v>
      </c>
      <c r="R1217" s="30">
        <v>24.46</v>
      </c>
    </row>
    <row r="1218" spans="14:18" ht="15.75" customHeight="1" x14ac:dyDescent="0.2">
      <c r="N1218" s="27" t="s">
        <v>18</v>
      </c>
      <c r="O1218" s="27" t="s">
        <v>232</v>
      </c>
      <c r="P1218" s="30">
        <v>2018</v>
      </c>
      <c r="Q1218" s="30">
        <v>44</v>
      </c>
      <c r="R1218" s="30">
        <v>23.65</v>
      </c>
    </row>
    <row r="1219" spans="14:18" ht="15.75" customHeight="1" x14ac:dyDescent="0.2">
      <c r="N1219" s="27" t="s">
        <v>18</v>
      </c>
      <c r="O1219" s="27" t="s">
        <v>232</v>
      </c>
      <c r="P1219" s="30">
        <v>2019</v>
      </c>
      <c r="Q1219" s="30">
        <v>47</v>
      </c>
      <c r="R1219" s="30">
        <v>25.67</v>
      </c>
    </row>
    <row r="1220" spans="14:18" ht="15.75" customHeight="1" x14ac:dyDescent="0.2">
      <c r="N1220" s="27" t="s">
        <v>18</v>
      </c>
      <c r="O1220" s="27" t="s">
        <v>218</v>
      </c>
      <c r="P1220" s="30">
        <v>2013</v>
      </c>
      <c r="Q1220" s="30">
        <v>29</v>
      </c>
      <c r="R1220" s="30">
        <v>16.89</v>
      </c>
    </row>
    <row r="1221" spans="14:18" ht="15.75" customHeight="1" x14ac:dyDescent="0.2">
      <c r="N1221" s="27" t="s">
        <v>18</v>
      </c>
      <c r="O1221" s="27" t="s">
        <v>218</v>
      </c>
      <c r="P1221" s="30">
        <v>2014</v>
      </c>
      <c r="Q1221" s="30">
        <v>33</v>
      </c>
      <c r="R1221" s="30">
        <v>19.93</v>
      </c>
    </row>
    <row r="1222" spans="14:18" ht="15.75" customHeight="1" x14ac:dyDescent="0.2">
      <c r="N1222" s="27" t="s">
        <v>18</v>
      </c>
      <c r="O1222" s="27" t="s">
        <v>218</v>
      </c>
      <c r="P1222" s="30">
        <v>2015</v>
      </c>
      <c r="Q1222" s="30">
        <v>34</v>
      </c>
      <c r="R1222" s="30">
        <v>20</v>
      </c>
    </row>
    <row r="1223" spans="14:18" ht="15.75" customHeight="1" x14ac:dyDescent="0.2">
      <c r="N1223" s="27" t="s">
        <v>18</v>
      </c>
      <c r="O1223" s="27" t="s">
        <v>218</v>
      </c>
      <c r="P1223" s="30">
        <v>2016</v>
      </c>
      <c r="Q1223" s="30">
        <v>38</v>
      </c>
      <c r="R1223" s="30">
        <v>21.7</v>
      </c>
    </row>
    <row r="1224" spans="14:18" ht="15.75" customHeight="1" x14ac:dyDescent="0.2">
      <c r="N1224" s="27" t="s">
        <v>18</v>
      </c>
      <c r="O1224" s="27" t="s">
        <v>218</v>
      </c>
      <c r="P1224" s="30">
        <v>2017</v>
      </c>
      <c r="Q1224" s="30">
        <v>40</v>
      </c>
      <c r="R1224" s="30">
        <v>22.26</v>
      </c>
    </row>
    <row r="1225" spans="14:18" ht="15.75" customHeight="1" x14ac:dyDescent="0.2">
      <c r="N1225" s="27" t="s">
        <v>18</v>
      </c>
      <c r="O1225" s="27" t="s">
        <v>218</v>
      </c>
      <c r="P1225" s="30">
        <v>2018</v>
      </c>
      <c r="Q1225" s="30">
        <v>40</v>
      </c>
      <c r="R1225" s="30">
        <v>23.25</v>
      </c>
    </row>
    <row r="1226" spans="14:18" ht="15.75" customHeight="1" x14ac:dyDescent="0.2">
      <c r="N1226" s="27" t="s">
        <v>18</v>
      </c>
      <c r="O1226" s="27" t="s">
        <v>218</v>
      </c>
      <c r="P1226" s="30">
        <v>2019</v>
      </c>
      <c r="Q1226" s="30">
        <v>33</v>
      </c>
      <c r="R1226" s="30">
        <v>22.23</v>
      </c>
    </row>
    <row r="1227" spans="14:18" ht="15.75" customHeight="1" x14ac:dyDescent="0.2">
      <c r="N1227" s="27" t="s">
        <v>18</v>
      </c>
      <c r="O1227" s="27" t="s">
        <v>348</v>
      </c>
      <c r="P1227" s="30">
        <v>2013</v>
      </c>
      <c r="Q1227" s="30">
        <v>63</v>
      </c>
      <c r="R1227" s="30">
        <v>26.59</v>
      </c>
    </row>
    <row r="1228" spans="14:18" ht="15.75" customHeight="1" x14ac:dyDescent="0.2">
      <c r="N1228" s="27" t="s">
        <v>18</v>
      </c>
      <c r="O1228" s="27" t="s">
        <v>348</v>
      </c>
      <c r="P1228" s="30">
        <v>2014</v>
      </c>
      <c r="Q1228" s="30">
        <v>54</v>
      </c>
      <c r="R1228" s="30">
        <v>25.05</v>
      </c>
    </row>
    <row r="1229" spans="14:18" ht="15.75" customHeight="1" x14ac:dyDescent="0.2">
      <c r="N1229" s="27" t="s">
        <v>18</v>
      </c>
      <c r="O1229" s="27" t="s">
        <v>348</v>
      </c>
      <c r="P1229" s="30">
        <v>2015</v>
      </c>
      <c r="Q1229" s="30">
        <v>67</v>
      </c>
      <c r="R1229" s="30">
        <v>27.66</v>
      </c>
    </row>
    <row r="1230" spans="14:18" ht="15.75" customHeight="1" x14ac:dyDescent="0.2">
      <c r="N1230" s="27" t="s">
        <v>18</v>
      </c>
      <c r="O1230" s="27" t="s">
        <v>348</v>
      </c>
      <c r="P1230" s="30">
        <v>2016</v>
      </c>
      <c r="Q1230" s="30">
        <v>59</v>
      </c>
      <c r="R1230" s="30">
        <v>27.6</v>
      </c>
    </row>
    <row r="1231" spans="14:18" ht="15.75" customHeight="1" x14ac:dyDescent="0.2">
      <c r="N1231" s="27" t="s">
        <v>18</v>
      </c>
      <c r="O1231" s="27" t="s">
        <v>348</v>
      </c>
      <c r="P1231" s="30">
        <v>2017</v>
      </c>
      <c r="Q1231" s="30">
        <v>66</v>
      </c>
      <c r="R1231" s="30">
        <v>28.05</v>
      </c>
    </row>
    <row r="1232" spans="14:18" ht="15.75" customHeight="1" x14ac:dyDescent="0.2">
      <c r="N1232" s="27" t="s">
        <v>18</v>
      </c>
      <c r="O1232" s="27" t="s">
        <v>348</v>
      </c>
      <c r="P1232" s="30">
        <v>2018</v>
      </c>
      <c r="Q1232" s="30">
        <v>76</v>
      </c>
      <c r="R1232" s="30">
        <v>29.58</v>
      </c>
    </row>
    <row r="1233" spans="14:18" ht="15.75" customHeight="1" x14ac:dyDescent="0.2">
      <c r="N1233" s="27" t="s">
        <v>18</v>
      </c>
      <c r="O1233" s="27" t="s">
        <v>348</v>
      </c>
      <c r="P1233" s="30">
        <v>2019</v>
      </c>
      <c r="Q1233" s="30">
        <v>90</v>
      </c>
      <c r="R1233" s="30">
        <v>31.18</v>
      </c>
    </row>
    <row r="1234" spans="14:18" ht="15.75" customHeight="1" x14ac:dyDescent="0.2">
      <c r="N1234" s="27" t="s">
        <v>18</v>
      </c>
      <c r="O1234" s="27" t="s">
        <v>194</v>
      </c>
      <c r="P1234" s="30">
        <v>2013</v>
      </c>
      <c r="Q1234" s="30">
        <v>23</v>
      </c>
      <c r="R1234" s="30">
        <v>13.25</v>
      </c>
    </row>
    <row r="1235" spans="14:18" ht="15.75" customHeight="1" x14ac:dyDescent="0.2">
      <c r="N1235" s="27" t="s">
        <v>18</v>
      </c>
      <c r="O1235" s="27" t="s">
        <v>194</v>
      </c>
      <c r="P1235" s="30">
        <v>2014</v>
      </c>
      <c r="Q1235" s="30">
        <v>20</v>
      </c>
      <c r="R1235" s="30">
        <v>11.39</v>
      </c>
    </row>
    <row r="1236" spans="14:18" ht="15.75" customHeight="1" x14ac:dyDescent="0.2">
      <c r="N1236" s="27" t="s">
        <v>18</v>
      </c>
      <c r="O1236" s="27" t="s">
        <v>194</v>
      </c>
      <c r="P1236" s="30">
        <v>2015</v>
      </c>
      <c r="Q1236" s="30">
        <v>14</v>
      </c>
      <c r="R1236" s="30">
        <v>11.66</v>
      </c>
    </row>
    <row r="1237" spans="14:18" ht="15.75" customHeight="1" x14ac:dyDescent="0.2">
      <c r="N1237" s="27" t="s">
        <v>18</v>
      </c>
      <c r="O1237" s="27" t="s">
        <v>194</v>
      </c>
      <c r="P1237" s="30">
        <v>2016</v>
      </c>
      <c r="Q1237" s="30">
        <v>12</v>
      </c>
      <c r="R1237" s="30">
        <v>13.26</v>
      </c>
    </row>
    <row r="1238" spans="14:18" ht="15.75" customHeight="1" x14ac:dyDescent="0.2">
      <c r="N1238" s="27" t="s">
        <v>18</v>
      </c>
      <c r="O1238" s="27" t="s">
        <v>194</v>
      </c>
      <c r="P1238" s="30">
        <v>2017</v>
      </c>
      <c r="Q1238" s="30">
        <v>17</v>
      </c>
      <c r="R1238" s="30">
        <v>15.51</v>
      </c>
    </row>
    <row r="1239" spans="14:18" ht="15.75" customHeight="1" x14ac:dyDescent="0.2">
      <c r="N1239" s="27" t="s">
        <v>18</v>
      </c>
      <c r="O1239" s="27" t="s">
        <v>194</v>
      </c>
      <c r="P1239" s="30">
        <v>2018</v>
      </c>
      <c r="Q1239" s="30">
        <v>27</v>
      </c>
      <c r="R1239" s="30">
        <v>20.260000000000002</v>
      </c>
    </row>
    <row r="1240" spans="14:18" ht="15.75" customHeight="1" x14ac:dyDescent="0.2">
      <c r="N1240" s="27" t="s">
        <v>18</v>
      </c>
      <c r="O1240" s="27" t="s">
        <v>194</v>
      </c>
      <c r="P1240" s="30">
        <v>2019</v>
      </c>
      <c r="Q1240" s="30">
        <v>35</v>
      </c>
      <c r="R1240" s="30">
        <v>23.58</v>
      </c>
    </row>
    <row r="1241" spans="14:18" ht="15.75" customHeight="1" x14ac:dyDescent="0.2">
      <c r="N1241" s="27" t="s">
        <v>18</v>
      </c>
      <c r="O1241" s="27" t="s">
        <v>198</v>
      </c>
      <c r="P1241" s="30">
        <v>2013</v>
      </c>
      <c r="Q1241" s="30">
        <v>35</v>
      </c>
      <c r="R1241" s="30">
        <v>20.49</v>
      </c>
    </row>
    <row r="1242" spans="14:18" ht="15.75" customHeight="1" x14ac:dyDescent="0.2">
      <c r="N1242" s="27" t="s">
        <v>18</v>
      </c>
      <c r="O1242" s="27" t="s">
        <v>198</v>
      </c>
      <c r="P1242" s="30">
        <v>2014</v>
      </c>
      <c r="Q1242" s="30">
        <v>34</v>
      </c>
      <c r="R1242" s="30">
        <v>20.38</v>
      </c>
    </row>
    <row r="1243" spans="14:18" ht="15.75" customHeight="1" x14ac:dyDescent="0.2">
      <c r="N1243" s="27" t="s">
        <v>18</v>
      </c>
      <c r="O1243" s="27" t="s">
        <v>198</v>
      </c>
      <c r="P1243" s="30">
        <v>2015</v>
      </c>
      <c r="Q1243" s="30">
        <v>35</v>
      </c>
      <c r="R1243" s="30">
        <v>20.55</v>
      </c>
    </row>
    <row r="1244" spans="14:18" ht="15.75" customHeight="1" x14ac:dyDescent="0.2">
      <c r="N1244" s="27" t="s">
        <v>18</v>
      </c>
      <c r="O1244" s="27" t="s">
        <v>198</v>
      </c>
      <c r="P1244" s="30">
        <v>2016</v>
      </c>
      <c r="Q1244" s="30">
        <v>40</v>
      </c>
      <c r="R1244" s="30">
        <v>22.26</v>
      </c>
    </row>
    <row r="1245" spans="14:18" ht="15.75" customHeight="1" x14ac:dyDescent="0.2">
      <c r="N1245" s="27" t="s">
        <v>18</v>
      </c>
      <c r="O1245" s="27" t="s">
        <v>198</v>
      </c>
      <c r="P1245" s="30">
        <v>2017</v>
      </c>
      <c r="Q1245" s="30">
        <v>37</v>
      </c>
      <c r="R1245" s="30">
        <v>21.7</v>
      </c>
    </row>
    <row r="1246" spans="14:18" ht="15.75" customHeight="1" x14ac:dyDescent="0.2">
      <c r="N1246" s="27" t="s">
        <v>18</v>
      </c>
      <c r="O1246" s="27" t="s">
        <v>198</v>
      </c>
      <c r="P1246" s="30">
        <v>2018</v>
      </c>
      <c r="Q1246" s="30">
        <v>32</v>
      </c>
      <c r="R1246" s="30">
        <v>21.69</v>
      </c>
    </row>
    <row r="1247" spans="14:18" ht="15.75" customHeight="1" x14ac:dyDescent="0.2">
      <c r="N1247" s="27" t="s">
        <v>18</v>
      </c>
      <c r="O1247" s="27" t="s">
        <v>198</v>
      </c>
      <c r="P1247" s="30">
        <v>2019</v>
      </c>
      <c r="Q1247" s="30">
        <v>34</v>
      </c>
      <c r="R1247" s="30">
        <v>22.31</v>
      </c>
    </row>
    <row r="1248" spans="14:18" ht="15.75" customHeight="1" x14ac:dyDescent="0.2">
      <c r="N1248" s="27" t="s">
        <v>18</v>
      </c>
      <c r="O1248" s="27" t="s">
        <v>26</v>
      </c>
      <c r="P1248" s="30">
        <v>2013</v>
      </c>
      <c r="Q1248" s="30">
        <v>10</v>
      </c>
      <c r="R1248" s="30">
        <v>9.23</v>
      </c>
    </row>
    <row r="1249" spans="14:18" ht="15.75" customHeight="1" x14ac:dyDescent="0.2">
      <c r="N1249" s="27" t="s">
        <v>18</v>
      </c>
      <c r="O1249" s="27" t="s">
        <v>26</v>
      </c>
      <c r="P1249" s="30">
        <v>2014</v>
      </c>
      <c r="Q1249" s="30">
        <v>10</v>
      </c>
      <c r="R1249" s="30">
        <v>8.98</v>
      </c>
    </row>
    <row r="1250" spans="14:18" ht="15.75" customHeight="1" x14ac:dyDescent="0.2">
      <c r="N1250" s="27" t="s">
        <v>18</v>
      </c>
      <c r="O1250" s="27" t="s">
        <v>26</v>
      </c>
      <c r="P1250" s="30">
        <v>2015</v>
      </c>
      <c r="Q1250" s="30">
        <v>5</v>
      </c>
      <c r="R1250" s="30">
        <v>9.4700000000000006</v>
      </c>
    </row>
    <row r="1251" spans="14:18" ht="15.75" customHeight="1" x14ac:dyDescent="0.2">
      <c r="N1251" s="27" t="s">
        <v>18</v>
      </c>
      <c r="O1251" s="27" t="s">
        <v>26</v>
      </c>
      <c r="P1251" s="30">
        <v>2016</v>
      </c>
      <c r="Q1251" s="30">
        <v>8</v>
      </c>
      <c r="R1251" s="30">
        <v>12.33</v>
      </c>
    </row>
    <row r="1252" spans="14:18" ht="15.75" customHeight="1" x14ac:dyDescent="0.2">
      <c r="N1252" s="27" t="s">
        <v>18</v>
      </c>
      <c r="O1252" s="27" t="s">
        <v>26</v>
      </c>
      <c r="P1252" s="30">
        <v>2017</v>
      </c>
      <c r="Q1252" s="30">
        <v>2</v>
      </c>
      <c r="R1252" s="30">
        <v>8.27</v>
      </c>
    </row>
    <row r="1253" spans="14:18" ht="15.75" customHeight="1" x14ac:dyDescent="0.2">
      <c r="N1253" s="27" t="s">
        <v>18</v>
      </c>
      <c r="O1253" s="27" t="s">
        <v>26</v>
      </c>
      <c r="P1253" s="30">
        <v>2018</v>
      </c>
      <c r="Q1253" s="30">
        <v>2</v>
      </c>
      <c r="R1253" s="30">
        <v>8.31</v>
      </c>
    </row>
    <row r="1254" spans="14:18" ht="15.75" customHeight="1" x14ac:dyDescent="0.2">
      <c r="N1254" s="27" t="s">
        <v>18</v>
      </c>
      <c r="O1254" s="27" t="s">
        <v>26</v>
      </c>
      <c r="P1254" s="30">
        <v>2019</v>
      </c>
      <c r="Q1254" s="30">
        <v>3</v>
      </c>
      <c r="R1254" s="30">
        <v>8.31</v>
      </c>
    </row>
    <row r="1255" spans="14:18" ht="15.75" customHeight="1" x14ac:dyDescent="0.2">
      <c r="N1255" s="27" t="s">
        <v>18</v>
      </c>
      <c r="O1255" s="27" t="s">
        <v>44</v>
      </c>
      <c r="P1255" s="30">
        <v>2013</v>
      </c>
      <c r="Q1255" s="30">
        <v>14</v>
      </c>
      <c r="R1255" s="30">
        <v>9.94</v>
      </c>
    </row>
    <row r="1256" spans="14:18" ht="15.75" customHeight="1" x14ac:dyDescent="0.2">
      <c r="N1256" s="27" t="s">
        <v>18</v>
      </c>
      <c r="O1256" s="27" t="s">
        <v>44</v>
      </c>
      <c r="P1256" s="30">
        <v>2014</v>
      </c>
      <c r="Q1256" s="30">
        <v>15</v>
      </c>
      <c r="R1256" s="30">
        <v>10.47</v>
      </c>
    </row>
    <row r="1257" spans="14:18" ht="15.75" customHeight="1" x14ac:dyDescent="0.2">
      <c r="N1257" s="27" t="s">
        <v>18</v>
      </c>
      <c r="O1257" s="27" t="s">
        <v>44</v>
      </c>
      <c r="P1257" s="30">
        <v>2015</v>
      </c>
      <c r="Q1257" s="30">
        <v>20</v>
      </c>
      <c r="R1257" s="30">
        <v>13.85</v>
      </c>
    </row>
    <row r="1258" spans="14:18" ht="15.75" customHeight="1" x14ac:dyDescent="0.2">
      <c r="N1258" s="27" t="s">
        <v>18</v>
      </c>
      <c r="O1258" s="27" t="s">
        <v>44</v>
      </c>
      <c r="P1258" s="30">
        <v>2016</v>
      </c>
      <c r="Q1258" s="30">
        <v>7</v>
      </c>
      <c r="R1258" s="30">
        <v>11.76</v>
      </c>
    </row>
    <row r="1259" spans="14:18" ht="15.75" customHeight="1" x14ac:dyDescent="0.2">
      <c r="N1259" s="27" t="s">
        <v>18</v>
      </c>
      <c r="O1259" s="27" t="s">
        <v>44</v>
      </c>
      <c r="P1259" s="30">
        <v>2017</v>
      </c>
      <c r="Q1259" s="30">
        <v>7</v>
      </c>
      <c r="R1259" s="30">
        <v>12.13</v>
      </c>
    </row>
    <row r="1260" spans="14:18" ht="15.75" customHeight="1" x14ac:dyDescent="0.2">
      <c r="N1260" s="27" t="s">
        <v>18</v>
      </c>
      <c r="O1260" s="27" t="s">
        <v>44</v>
      </c>
      <c r="P1260" s="30">
        <v>2018</v>
      </c>
      <c r="Q1260" s="30">
        <v>5</v>
      </c>
      <c r="R1260" s="30">
        <v>11.27</v>
      </c>
    </row>
    <row r="1261" spans="14:18" ht="15.75" customHeight="1" x14ac:dyDescent="0.2">
      <c r="N1261" s="27" t="s">
        <v>18</v>
      </c>
      <c r="O1261" s="27" t="s">
        <v>44</v>
      </c>
      <c r="P1261" s="30">
        <v>2019</v>
      </c>
      <c r="Q1261" s="30">
        <v>6</v>
      </c>
      <c r="R1261" s="30">
        <v>10.52</v>
      </c>
    </row>
  </sheetData>
  <autoFilter ref="A1:K181" xr:uid="{00000000-0009-0000-0000-000008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Recap Score</vt:lpstr>
      <vt:lpstr>Recap Rang</vt:lpstr>
      <vt:lpstr>201320</vt:lpstr>
      <vt:lpstr>LIENS UTILES</vt:lpstr>
      <vt:lpstr>Tableau croisé dynamique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Maria Margarita Macaraig</cp:lastModifiedBy>
  <dcterms:created xsi:type="dcterms:W3CDTF">2020-11-18T04:44:56Z</dcterms:created>
  <dcterms:modified xsi:type="dcterms:W3CDTF">2020-11-18T21:59:52Z</dcterms:modified>
</cp:coreProperties>
</file>