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3부 엑셀을 이용한 데이터분석\Chap13_필터링을 이용한 데이터 분석\Chap13_필터링을 이용한 데이터 분석_준비파일\"/>
    </mc:Choice>
  </mc:AlternateContent>
  <xr:revisionPtr revIDLastSave="0" documentId="13_ncr:1_{FA0BDACC-F9D6-4DBB-BCAD-E5C7EC57D498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_회원등급" sheetId="1" r:id="rId1"/>
    <sheet name="회원정보_이메일" sheetId="3" r:id="rId2"/>
    <sheet name="할인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3" l="1"/>
  <c r="S36" i="3"/>
  <c r="Q36" i="3"/>
  <c r="P36" i="3"/>
  <c r="O36" i="3"/>
  <c r="U36" i="3" s="1"/>
  <c r="K36" i="3"/>
  <c r="J36" i="3"/>
  <c r="G36" i="3"/>
  <c r="F36" i="3"/>
  <c r="E36" i="3"/>
  <c r="I36" i="3" s="1"/>
  <c r="D36" i="3"/>
  <c r="A36" i="3"/>
  <c r="T35" i="3"/>
  <c r="Q35" i="3"/>
  <c r="P35" i="3"/>
  <c r="O35" i="3"/>
  <c r="U35" i="3" s="1"/>
  <c r="J35" i="3"/>
  <c r="E35" i="3"/>
  <c r="I35" i="3" s="1"/>
  <c r="D35" i="3"/>
  <c r="A35" i="3"/>
  <c r="T34" i="3"/>
  <c r="Q34" i="3"/>
  <c r="P34" i="3"/>
  <c r="O34" i="3"/>
  <c r="U34" i="3" s="1"/>
  <c r="J34" i="3"/>
  <c r="H34" i="3"/>
  <c r="E34" i="3"/>
  <c r="S34" i="3" s="1"/>
  <c r="D34" i="3"/>
  <c r="A34" i="3"/>
  <c r="T33" i="3"/>
  <c r="S33" i="3"/>
  <c r="Q33" i="3"/>
  <c r="P33" i="3"/>
  <c r="O33" i="3"/>
  <c r="U33" i="3" s="1"/>
  <c r="K33" i="3"/>
  <c r="J33" i="3"/>
  <c r="H33" i="3"/>
  <c r="G33" i="3"/>
  <c r="F33" i="3"/>
  <c r="E33" i="3"/>
  <c r="I33" i="3" s="1"/>
  <c r="D33" i="3"/>
  <c r="A33" i="3"/>
  <c r="U32" i="3"/>
  <c r="T32" i="3"/>
  <c r="S32" i="3"/>
  <c r="Q32" i="3"/>
  <c r="P32" i="3"/>
  <c r="O32" i="3"/>
  <c r="K32" i="3"/>
  <c r="J32" i="3"/>
  <c r="G32" i="3"/>
  <c r="F32" i="3"/>
  <c r="E32" i="3"/>
  <c r="I32" i="3" s="1"/>
  <c r="D32" i="3"/>
  <c r="A32" i="3"/>
  <c r="T31" i="3"/>
  <c r="Q31" i="3"/>
  <c r="P31" i="3"/>
  <c r="O31" i="3"/>
  <c r="U31" i="3" s="1"/>
  <c r="J31" i="3"/>
  <c r="I31" i="3"/>
  <c r="E31" i="3"/>
  <c r="D31" i="3"/>
  <c r="A31" i="3"/>
  <c r="T30" i="3"/>
  <c r="Q30" i="3"/>
  <c r="P30" i="3"/>
  <c r="O30" i="3"/>
  <c r="J30" i="3"/>
  <c r="H30" i="3"/>
  <c r="E30" i="3"/>
  <c r="S30" i="3" s="1"/>
  <c r="D30" i="3"/>
  <c r="A30" i="3"/>
  <c r="T29" i="3"/>
  <c r="S29" i="3"/>
  <c r="Q29" i="3"/>
  <c r="P29" i="3"/>
  <c r="O29" i="3"/>
  <c r="U29" i="3" s="1"/>
  <c r="K29" i="3"/>
  <c r="J29" i="3"/>
  <c r="H29" i="3"/>
  <c r="G29" i="3"/>
  <c r="F29" i="3"/>
  <c r="E29" i="3"/>
  <c r="I29" i="3" s="1"/>
  <c r="D29" i="3"/>
  <c r="A29" i="3"/>
  <c r="U28" i="3"/>
  <c r="T28" i="3"/>
  <c r="S28" i="3"/>
  <c r="Q28" i="3"/>
  <c r="P28" i="3"/>
  <c r="O28" i="3"/>
  <c r="K28" i="3"/>
  <c r="J28" i="3"/>
  <c r="G28" i="3"/>
  <c r="F28" i="3"/>
  <c r="E28" i="3"/>
  <c r="I28" i="3" s="1"/>
  <c r="D28" i="3"/>
  <c r="A28" i="3"/>
  <c r="T27" i="3"/>
  <c r="S27" i="3"/>
  <c r="Q27" i="3"/>
  <c r="P27" i="3"/>
  <c r="O27" i="3"/>
  <c r="U27" i="3" s="1"/>
  <c r="K27" i="3"/>
  <c r="J27" i="3"/>
  <c r="H27" i="3"/>
  <c r="G27" i="3"/>
  <c r="F27" i="3"/>
  <c r="E27" i="3"/>
  <c r="I27" i="3" s="1"/>
  <c r="D27" i="3"/>
  <c r="A27" i="3"/>
  <c r="T26" i="3"/>
  <c r="S26" i="3"/>
  <c r="Q26" i="3"/>
  <c r="P26" i="3"/>
  <c r="O26" i="3"/>
  <c r="U26" i="3" s="1"/>
  <c r="K26" i="3"/>
  <c r="J26" i="3"/>
  <c r="H26" i="3"/>
  <c r="G26" i="3"/>
  <c r="F26" i="3"/>
  <c r="E26" i="3"/>
  <c r="I26" i="3" s="1"/>
  <c r="D26" i="3"/>
  <c r="A26" i="3"/>
  <c r="T25" i="3"/>
  <c r="S25" i="3"/>
  <c r="Q25" i="3"/>
  <c r="P25" i="3"/>
  <c r="O25" i="3"/>
  <c r="U25" i="3" s="1"/>
  <c r="K25" i="3"/>
  <c r="J25" i="3"/>
  <c r="H25" i="3"/>
  <c r="G25" i="3"/>
  <c r="F25" i="3"/>
  <c r="E25" i="3"/>
  <c r="I25" i="3" s="1"/>
  <c r="D25" i="3"/>
  <c r="A25" i="3"/>
  <c r="T24" i="3"/>
  <c r="S24" i="3"/>
  <c r="Q24" i="3"/>
  <c r="P24" i="3"/>
  <c r="O24" i="3"/>
  <c r="U24" i="3" s="1"/>
  <c r="K24" i="3"/>
  <c r="J24" i="3"/>
  <c r="H24" i="3"/>
  <c r="G24" i="3"/>
  <c r="F24" i="3"/>
  <c r="E24" i="3"/>
  <c r="I24" i="3" s="1"/>
  <c r="D24" i="3"/>
  <c r="A24" i="3"/>
  <c r="T23" i="3"/>
  <c r="S23" i="3"/>
  <c r="Q23" i="3"/>
  <c r="P23" i="3"/>
  <c r="O23" i="3"/>
  <c r="U23" i="3" s="1"/>
  <c r="K23" i="3"/>
  <c r="J23" i="3"/>
  <c r="H23" i="3"/>
  <c r="G23" i="3"/>
  <c r="F23" i="3"/>
  <c r="E23" i="3"/>
  <c r="I23" i="3" s="1"/>
  <c r="D23" i="3"/>
  <c r="A23" i="3"/>
  <c r="T22" i="3"/>
  <c r="S22" i="3"/>
  <c r="Q22" i="3"/>
  <c r="P22" i="3"/>
  <c r="O22" i="3"/>
  <c r="U22" i="3" s="1"/>
  <c r="K22" i="3"/>
  <c r="J22" i="3"/>
  <c r="H22" i="3"/>
  <c r="G22" i="3"/>
  <c r="F22" i="3"/>
  <c r="E22" i="3"/>
  <c r="I22" i="3" s="1"/>
  <c r="D22" i="3"/>
  <c r="A22" i="3"/>
  <c r="T21" i="3"/>
  <c r="S21" i="3"/>
  <c r="Q21" i="3"/>
  <c r="P21" i="3"/>
  <c r="O21" i="3"/>
  <c r="U21" i="3" s="1"/>
  <c r="K21" i="3"/>
  <c r="J21" i="3"/>
  <c r="H21" i="3"/>
  <c r="G21" i="3"/>
  <c r="F21" i="3"/>
  <c r="E21" i="3"/>
  <c r="I21" i="3" s="1"/>
  <c r="D21" i="3"/>
  <c r="A21" i="3"/>
  <c r="T20" i="3"/>
  <c r="S20" i="3"/>
  <c r="Q20" i="3"/>
  <c r="P20" i="3"/>
  <c r="O20" i="3"/>
  <c r="U20" i="3" s="1"/>
  <c r="K20" i="3"/>
  <c r="J20" i="3"/>
  <c r="H20" i="3"/>
  <c r="G20" i="3"/>
  <c r="F20" i="3"/>
  <c r="E20" i="3"/>
  <c r="I20" i="3" s="1"/>
  <c r="D20" i="3"/>
  <c r="A20" i="3"/>
  <c r="T19" i="3"/>
  <c r="S19" i="3"/>
  <c r="Q19" i="3"/>
  <c r="P19" i="3"/>
  <c r="O19" i="3"/>
  <c r="U19" i="3" s="1"/>
  <c r="K19" i="3"/>
  <c r="J19" i="3"/>
  <c r="H19" i="3"/>
  <c r="G19" i="3"/>
  <c r="F19" i="3"/>
  <c r="E19" i="3"/>
  <c r="I19" i="3" s="1"/>
  <c r="D19" i="3"/>
  <c r="A19" i="3"/>
  <c r="T18" i="3"/>
  <c r="S18" i="3"/>
  <c r="Q18" i="3"/>
  <c r="P18" i="3"/>
  <c r="O18" i="3"/>
  <c r="U18" i="3" s="1"/>
  <c r="K18" i="3"/>
  <c r="J18" i="3"/>
  <c r="H18" i="3"/>
  <c r="G18" i="3"/>
  <c r="F18" i="3"/>
  <c r="E18" i="3"/>
  <c r="I18" i="3" s="1"/>
  <c r="D18" i="3"/>
  <c r="A18" i="3"/>
  <c r="T17" i="3"/>
  <c r="S17" i="3"/>
  <c r="Q17" i="3"/>
  <c r="P17" i="3"/>
  <c r="O17" i="3"/>
  <c r="U17" i="3" s="1"/>
  <c r="K17" i="3"/>
  <c r="J17" i="3"/>
  <c r="H17" i="3"/>
  <c r="G17" i="3"/>
  <c r="F17" i="3"/>
  <c r="E17" i="3"/>
  <c r="I17" i="3" s="1"/>
  <c r="D17" i="3"/>
  <c r="A17" i="3"/>
  <c r="T16" i="3"/>
  <c r="Q16" i="3"/>
  <c r="P16" i="3"/>
  <c r="O16" i="3"/>
  <c r="U16" i="3" s="1"/>
  <c r="J16" i="3"/>
  <c r="E16" i="3"/>
  <c r="H16" i="3" s="1"/>
  <c r="D16" i="3"/>
  <c r="A16" i="3"/>
  <c r="T15" i="3"/>
  <c r="Q15" i="3"/>
  <c r="P15" i="3"/>
  <c r="O15" i="3"/>
  <c r="U15" i="3" s="1"/>
  <c r="J15" i="3"/>
  <c r="E15" i="3"/>
  <c r="H15" i="3" s="1"/>
  <c r="D15" i="3"/>
  <c r="A15" i="3"/>
  <c r="T14" i="3"/>
  <c r="S14" i="3"/>
  <c r="AK17" i="3" s="1"/>
  <c r="Q14" i="3"/>
  <c r="P14" i="3"/>
  <c r="O14" i="3"/>
  <c r="U14" i="3" s="1"/>
  <c r="Y11" i="3" s="1"/>
  <c r="K14" i="3"/>
  <c r="J14" i="3"/>
  <c r="I14" i="3"/>
  <c r="H14" i="3"/>
  <c r="G14" i="3"/>
  <c r="E14" i="3"/>
  <c r="F14" i="3" s="1"/>
  <c r="D14" i="3"/>
  <c r="A14" i="3"/>
  <c r="U13" i="3"/>
  <c r="T13" i="3"/>
  <c r="S13" i="3"/>
  <c r="Q13" i="3"/>
  <c r="P13" i="3"/>
  <c r="O13" i="3"/>
  <c r="K13" i="3"/>
  <c r="J13" i="3"/>
  <c r="G13" i="3"/>
  <c r="E13" i="3"/>
  <c r="F13" i="3" s="1"/>
  <c r="D13" i="3"/>
  <c r="A13" i="3"/>
  <c r="U12" i="3"/>
  <c r="T12" i="3"/>
  <c r="S12" i="3"/>
  <c r="Q12" i="3"/>
  <c r="P12" i="3"/>
  <c r="O12" i="3"/>
  <c r="K12" i="3"/>
  <c r="J12" i="3"/>
  <c r="G12" i="3"/>
  <c r="E12" i="3"/>
  <c r="F12" i="3" s="1"/>
  <c r="D12" i="3"/>
  <c r="A12" i="3"/>
  <c r="U11" i="3"/>
  <c r="T11" i="3"/>
  <c r="S11" i="3"/>
  <c r="Q11" i="3"/>
  <c r="P11" i="3"/>
  <c r="O11" i="3"/>
  <c r="K11" i="3"/>
  <c r="J11" i="3"/>
  <c r="G11" i="3"/>
  <c r="E11" i="3"/>
  <c r="F11" i="3" s="1"/>
  <c r="D11" i="3"/>
  <c r="A11" i="3"/>
  <c r="T10" i="3"/>
  <c r="Q10" i="3"/>
  <c r="P10" i="3"/>
  <c r="O10" i="3"/>
  <c r="U10" i="3" s="1"/>
  <c r="J10" i="3"/>
  <c r="E10" i="3"/>
  <c r="H10" i="3" s="1"/>
  <c r="D10" i="3"/>
  <c r="A10" i="3"/>
  <c r="T9" i="3"/>
  <c r="S9" i="3"/>
  <c r="Q9" i="3"/>
  <c r="P9" i="3"/>
  <c r="O9" i="3"/>
  <c r="U9" i="3" s="1"/>
  <c r="K9" i="3"/>
  <c r="J9" i="3"/>
  <c r="G9" i="3"/>
  <c r="E9" i="3"/>
  <c r="F9" i="3" s="1"/>
  <c r="D9" i="3"/>
  <c r="A9" i="3"/>
  <c r="T8" i="3"/>
  <c r="Q8" i="3"/>
  <c r="P8" i="3"/>
  <c r="O8" i="3"/>
  <c r="U8" i="3" s="1"/>
  <c r="J8" i="3"/>
  <c r="E8" i="3"/>
  <c r="H8" i="3" s="1"/>
  <c r="D8" i="3"/>
  <c r="A8" i="3"/>
  <c r="T7" i="3"/>
  <c r="Q7" i="3"/>
  <c r="P7" i="3"/>
  <c r="O7" i="3"/>
  <c r="U7" i="3" s="1"/>
  <c r="Y12" i="3" s="1"/>
  <c r="J7" i="3"/>
  <c r="E7" i="3"/>
  <c r="H7" i="3" s="1"/>
  <c r="D7" i="3"/>
  <c r="A7" i="3"/>
  <c r="T6" i="3"/>
  <c r="Q6" i="3"/>
  <c r="P6" i="3"/>
  <c r="O6" i="3"/>
  <c r="U6" i="3" s="1"/>
  <c r="J6" i="3"/>
  <c r="E6" i="3"/>
  <c r="H6" i="3" s="1"/>
  <c r="D6" i="3"/>
  <c r="A6" i="3"/>
  <c r="T5" i="3"/>
  <c r="Q5" i="3"/>
  <c r="P5" i="3"/>
  <c r="O5" i="3"/>
  <c r="U5" i="3" s="1"/>
  <c r="J5" i="3"/>
  <c r="E5" i="3"/>
  <c r="H5" i="3" s="1"/>
  <c r="D5" i="3"/>
  <c r="A5" i="3"/>
  <c r="T4" i="3"/>
  <c r="Q4" i="3"/>
  <c r="P4" i="3"/>
  <c r="O4" i="3"/>
  <c r="U4" i="3" s="1"/>
  <c r="J4" i="3"/>
  <c r="E4" i="3"/>
  <c r="H4" i="3" s="1"/>
  <c r="D4" i="3"/>
  <c r="A4" i="3"/>
  <c r="T3" i="3"/>
  <c r="S3" i="3"/>
  <c r="Q3" i="3"/>
  <c r="P3" i="3"/>
  <c r="O3" i="3"/>
  <c r="U3" i="3" s="1"/>
  <c r="K3" i="3"/>
  <c r="J3" i="3"/>
  <c r="H3" i="3"/>
  <c r="G3" i="3"/>
  <c r="E3" i="3"/>
  <c r="F3" i="3" s="1"/>
  <c r="D3" i="3"/>
  <c r="A3" i="3"/>
  <c r="T2" i="3"/>
  <c r="AG17" i="3" s="1"/>
  <c r="S2" i="3"/>
  <c r="Q2" i="3"/>
  <c r="P2" i="3"/>
  <c r="O2" i="3"/>
  <c r="U2" i="3" s="1"/>
  <c r="K2" i="3"/>
  <c r="J2" i="3"/>
  <c r="H2" i="3"/>
  <c r="G2" i="3"/>
  <c r="F2" i="3"/>
  <c r="E2" i="3"/>
  <c r="I2" i="3" s="1"/>
  <c r="D2" i="3"/>
  <c r="A2" i="3"/>
  <c r="AU10" i="3" l="1"/>
  <c r="AG20" i="3"/>
  <c r="AF3" i="3"/>
  <c r="AT4" i="3"/>
  <c r="AK5" i="3"/>
  <c r="I6" i="3"/>
  <c r="I8" i="3"/>
  <c r="AT9" i="3"/>
  <c r="AG19" i="3"/>
  <c r="AU3" i="3"/>
  <c r="F4" i="3"/>
  <c r="AU4" i="3"/>
  <c r="F5" i="3"/>
  <c r="AU5" i="3"/>
  <c r="F6" i="3"/>
  <c r="AU6" i="3"/>
  <c r="F7" i="3"/>
  <c r="AU7" i="3"/>
  <c r="F8" i="3"/>
  <c r="H9" i="3"/>
  <c r="Z9" i="3"/>
  <c r="AU9" i="3"/>
  <c r="F10" i="3"/>
  <c r="X10" i="3"/>
  <c r="AJ10" i="3"/>
  <c r="H11" i="3"/>
  <c r="Z11" i="3"/>
  <c r="AH11" i="3"/>
  <c r="H12" i="3"/>
  <c r="Z12" i="3"/>
  <c r="H13" i="3"/>
  <c r="F15" i="3"/>
  <c r="K15" i="3"/>
  <c r="S15" i="3"/>
  <c r="AG15" i="3"/>
  <c r="F16" i="3"/>
  <c r="K16" i="3"/>
  <c r="S16" i="3"/>
  <c r="AI11" i="3" s="1"/>
  <c r="AF16" i="3"/>
  <c r="AF17" i="3"/>
  <c r="AK18" i="3"/>
  <c r="AK19" i="3"/>
  <c r="AK20" i="3"/>
  <c r="AK22" i="3"/>
  <c r="U30" i="3"/>
  <c r="Y9" i="3" s="1"/>
  <c r="I5" i="3"/>
  <c r="I7" i="3"/>
  <c r="AT7" i="3"/>
  <c r="AG9" i="3"/>
  <c r="I10" i="3"/>
  <c r="AF15" i="3"/>
  <c r="AK16" i="3"/>
  <c r="AG18" i="3"/>
  <c r="H35" i="3"/>
  <c r="S35" i="3"/>
  <c r="K35" i="3"/>
  <c r="G35" i="3"/>
  <c r="F35" i="3"/>
  <c r="AJ3" i="3"/>
  <c r="AG3" i="3"/>
  <c r="G4" i="3"/>
  <c r="K4" i="3"/>
  <c r="S4" i="3"/>
  <c r="AO4" i="3"/>
  <c r="G5" i="3"/>
  <c r="K5" i="3"/>
  <c r="S5" i="3"/>
  <c r="AL11" i="3" s="1"/>
  <c r="AO5" i="3"/>
  <c r="G6" i="3"/>
  <c r="K6" i="3"/>
  <c r="S6" i="3"/>
  <c r="AH14" i="3" s="1"/>
  <c r="AG6" i="3"/>
  <c r="AK6" i="3"/>
  <c r="G7" i="3"/>
  <c r="K7" i="3"/>
  <c r="S7" i="3"/>
  <c r="AG7" i="3"/>
  <c r="G8" i="3"/>
  <c r="K8" i="3"/>
  <c r="S8" i="3"/>
  <c r="AI12" i="3" s="1"/>
  <c r="AT8" i="3"/>
  <c r="I9" i="3"/>
  <c r="AA9" i="3"/>
  <c r="G10" i="3"/>
  <c r="K10" i="3"/>
  <c r="S10" i="3"/>
  <c r="AK10" i="3" s="1"/>
  <c r="Y10" i="3"/>
  <c r="AG10" i="3"/>
  <c r="AT10" i="3"/>
  <c r="I11" i="3"/>
  <c r="AA11" i="3"/>
  <c r="I12" i="3"/>
  <c r="AA12" i="3"/>
  <c r="I13" i="3"/>
  <c r="AK13" i="3"/>
  <c r="G15" i="3"/>
  <c r="AI15" i="3"/>
  <c r="G16" i="3"/>
  <c r="AG16" i="3"/>
  <c r="AV16" i="3"/>
  <c r="AV20" i="3"/>
  <c r="AV24" i="3"/>
  <c r="AT3" i="3"/>
  <c r="I4" i="3"/>
  <c r="AT5" i="3"/>
  <c r="AT6" i="3"/>
  <c r="AA10" i="3"/>
  <c r="AG11" i="3"/>
  <c r="AK15" i="3"/>
  <c r="AJ26" i="3"/>
  <c r="AJ24" i="3"/>
  <c r="AF23" i="3"/>
  <c r="AJ22" i="3"/>
  <c r="AF21" i="3"/>
  <c r="AJ20" i="3"/>
  <c r="AF20" i="3"/>
  <c r="AJ19" i="3"/>
  <c r="AF19" i="3"/>
  <c r="AJ18" i="3"/>
  <c r="AF18" i="3"/>
  <c r="AI24" i="3"/>
  <c r="AI21" i="3"/>
  <c r="AI20" i="3"/>
  <c r="AI19" i="3"/>
  <c r="AI18" i="3"/>
  <c r="AI17" i="3"/>
  <c r="AI16" i="3"/>
  <c r="AL15" i="3"/>
  <c r="AH15" i="3"/>
  <c r="AF14" i="3"/>
  <c r="AH26" i="3"/>
  <c r="AH24" i="3"/>
  <c r="AL22" i="3"/>
  <c r="AH22" i="3"/>
  <c r="AL20" i="3"/>
  <c r="AH20" i="3"/>
  <c r="AL19" i="3"/>
  <c r="AH19" i="3"/>
  <c r="AL18" i="3"/>
  <c r="AH18" i="3"/>
  <c r="AL17" i="3"/>
  <c r="AH17" i="3"/>
  <c r="AL16" i="3"/>
  <c r="AH16" i="3"/>
  <c r="I3" i="3"/>
  <c r="AL3" i="3"/>
  <c r="AF4" i="3"/>
  <c r="AP4" i="3"/>
  <c r="AF5" i="3"/>
  <c r="AJ5" i="3"/>
  <c r="AP5" i="3"/>
  <c r="AL6" i="3"/>
  <c r="AH7" i="3"/>
  <c r="AL8" i="3"/>
  <c r="AU8" i="3"/>
  <c r="X9" i="3"/>
  <c r="AF9" i="3"/>
  <c r="AJ9" i="3"/>
  <c r="AP9" i="3"/>
  <c r="Z10" i="3"/>
  <c r="AH10" i="3"/>
  <c r="AL10" i="3"/>
  <c r="X11" i="3"/>
  <c r="AF11" i="3"/>
  <c r="AJ11" i="3"/>
  <c r="X12" i="3"/>
  <c r="AG13" i="3"/>
  <c r="AV14" i="3"/>
  <c r="I15" i="3"/>
  <c r="AJ15" i="3"/>
  <c r="I16" i="3"/>
  <c r="AJ16" i="3"/>
  <c r="AJ17" i="3"/>
  <c r="H31" i="3"/>
  <c r="S31" i="3"/>
  <c r="AI3" i="3" s="1"/>
  <c r="K31" i="3"/>
  <c r="G31" i="3"/>
  <c r="F31" i="3"/>
  <c r="I30" i="3"/>
  <c r="I34" i="3"/>
  <c r="H28" i="3"/>
  <c r="F30" i="3"/>
  <c r="H32" i="3"/>
  <c r="F34" i="3"/>
  <c r="H36" i="3"/>
  <c r="G30" i="3"/>
  <c r="K30" i="3"/>
  <c r="G34" i="3"/>
  <c r="K34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AY27" i="3" l="1"/>
  <c r="X3" i="3"/>
  <c r="Y5" i="3"/>
  <c r="AL14" i="3"/>
  <c r="AP11" i="3"/>
  <c r="AL24" i="3"/>
  <c r="AJ14" i="3"/>
  <c r="AI25" i="3"/>
  <c r="AV23" i="3"/>
  <c r="AV19" i="3"/>
  <c r="AG23" i="3"/>
  <c r="AG21" i="3"/>
  <c r="AG22" i="3"/>
  <c r="AW23" i="3"/>
  <c r="AW15" i="3"/>
  <c r="AX19" i="3"/>
  <c r="AX23" i="3"/>
  <c r="AX25" i="3"/>
  <c r="AY17" i="3"/>
  <c r="AY19" i="3"/>
  <c r="AY21" i="3"/>
  <c r="AY23" i="3"/>
  <c r="AY25" i="3"/>
  <c r="AX27" i="3"/>
  <c r="AI8" i="3"/>
  <c r="AI6" i="3"/>
  <c r="AI7" i="3"/>
  <c r="AK12" i="3"/>
  <c r="AK25" i="3"/>
  <c r="AK21" i="3"/>
  <c r="AU17" i="3"/>
  <c r="AT15" i="3"/>
  <c r="AI13" i="3"/>
  <c r="AF10" i="3"/>
  <c r="AL9" i="3"/>
  <c r="AP8" i="3"/>
  <c r="X4" i="3"/>
  <c r="X16" i="3"/>
  <c r="AW22" i="3"/>
  <c r="AW14" i="3"/>
  <c r="AT19" i="3"/>
  <c r="AT23" i="3"/>
  <c r="AW27" i="3"/>
  <c r="AU21" i="3"/>
  <c r="AU25" i="3"/>
  <c r="AT27" i="3"/>
  <c r="AO13" i="3"/>
  <c r="AI14" i="3"/>
  <c r="AG12" i="3"/>
  <c r="Y3" i="3"/>
  <c r="AV15" i="3"/>
  <c r="AO10" i="3"/>
  <c r="AW19" i="3"/>
  <c r="AV27" i="3"/>
  <c r="AX17" i="3"/>
  <c r="AX21" i="3"/>
  <c r="AY16" i="3"/>
  <c r="AG14" i="3"/>
  <c r="AJ12" i="3"/>
  <c r="AH8" i="3"/>
  <c r="AH6" i="3"/>
  <c r="AH3" i="3"/>
  <c r="AH21" i="3"/>
  <c r="AH23" i="3"/>
  <c r="AH25" i="3"/>
  <c r="AF13" i="3"/>
  <c r="AI22" i="3"/>
  <c r="AI26" i="3"/>
  <c r="AJ21" i="3"/>
  <c r="AJ23" i="3"/>
  <c r="AJ25" i="3"/>
  <c r="AO14" i="3"/>
  <c r="AG5" i="3"/>
  <c r="AV26" i="3"/>
  <c r="AV22" i="3"/>
  <c r="AV18" i="3"/>
  <c r="AU14" i="3"/>
  <c r="AO12" i="3"/>
  <c r="AO11" i="3"/>
  <c r="AI9" i="3"/>
  <c r="AK8" i="3"/>
  <c r="AI5" i="3"/>
  <c r="AW16" i="3"/>
  <c r="AW20" i="3"/>
  <c r="AW24" i="3"/>
  <c r="AP13" i="3"/>
  <c r="AT16" i="3"/>
  <c r="AT18" i="3"/>
  <c r="AT20" i="3"/>
  <c r="AT22" i="3"/>
  <c r="AT24" i="3"/>
  <c r="AT26" i="3"/>
  <c r="AU18" i="3"/>
  <c r="AU20" i="3"/>
  <c r="AU22" i="3"/>
  <c r="AU24" i="3"/>
  <c r="AU26" i="3"/>
  <c r="AK11" i="3"/>
  <c r="AO8" i="3"/>
  <c r="AK4" i="3"/>
  <c r="AK24" i="3"/>
  <c r="AY14" i="3"/>
  <c r="AH9" i="3"/>
  <c r="AJ8" i="3"/>
  <c r="AJ7" i="3"/>
  <c r="AJ6" i="3"/>
  <c r="AL5" i="3"/>
  <c r="AL4" i="3"/>
  <c r="AX15" i="3"/>
  <c r="W16" i="3"/>
  <c r="Y4" i="3"/>
  <c r="Z16" i="3"/>
  <c r="AG26" i="3"/>
  <c r="AG24" i="3"/>
  <c r="AG25" i="3"/>
  <c r="AW18" i="3"/>
  <c r="AW26" i="3"/>
  <c r="AT17" i="3"/>
  <c r="AT21" i="3"/>
  <c r="AT25" i="3"/>
  <c r="AU19" i="3"/>
  <c r="AU23" i="3"/>
  <c r="AK26" i="3"/>
  <c r="AY15" i="3"/>
  <c r="AH12" i="3"/>
  <c r="AP12" i="3"/>
  <c r="AL26" i="3"/>
  <c r="AF25" i="3"/>
  <c r="AO9" i="3"/>
  <c r="AL13" i="3"/>
  <c r="AF12" i="3"/>
  <c r="AL7" i="3"/>
  <c r="AJ4" i="3"/>
  <c r="AL21" i="3"/>
  <c r="AL23" i="3"/>
  <c r="AL25" i="3"/>
  <c r="AJ13" i="3"/>
  <c r="AI23" i="3"/>
  <c r="AF22" i="3"/>
  <c r="AF24" i="3"/>
  <c r="AF26" i="3"/>
  <c r="AH13" i="3"/>
  <c r="AK9" i="3"/>
  <c r="AG4" i="3"/>
  <c r="AV25" i="3"/>
  <c r="AV21" i="3"/>
  <c r="AV17" i="3"/>
  <c r="AU15" i="3"/>
  <c r="AK14" i="3"/>
  <c r="AG8" i="3"/>
  <c r="AK7" i="3"/>
  <c r="AI4" i="3"/>
  <c r="AK3" i="3"/>
  <c r="AW17" i="3"/>
  <c r="AW21" i="3"/>
  <c r="AW25" i="3"/>
  <c r="AP14" i="3"/>
  <c r="AX16" i="3"/>
  <c r="AX18" i="3"/>
  <c r="AX20" i="3"/>
  <c r="AX22" i="3"/>
  <c r="AX24" i="3"/>
  <c r="AX26" i="3"/>
  <c r="AY18" i="3"/>
  <c r="AY20" i="3"/>
  <c r="AY22" i="3"/>
  <c r="AY24" i="3"/>
  <c r="AY26" i="3"/>
  <c r="AU27" i="3"/>
  <c r="AX14" i="3"/>
  <c r="AI10" i="3"/>
  <c r="AK23" i="3"/>
  <c r="AU16" i="3"/>
  <c r="AT14" i="3"/>
  <c r="AL12" i="3"/>
  <c r="AP10" i="3"/>
  <c r="AF8" i="3"/>
  <c r="AF7" i="3"/>
  <c r="AF6" i="3"/>
  <c r="AH5" i="3"/>
  <c r="X5" i="3"/>
  <c r="AH4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<sst xmlns="http://schemas.openxmlformats.org/spreadsheetml/2006/main" count="552" uniqueCount="207">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</sst>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14710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0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90" t="s">
        <v>192</v>
      </c>
      <c r="AP2" s="192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16079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8</v>
      </c>
      <c r="Q3" s="115">
        <f t="shared" ca="1" si="11"/>
        <v>25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81" t="s">
        <v>171</v>
      </c>
      <c r="AD3" s="177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91"/>
      <c r="AP3" s="193"/>
      <c r="AR3" s="197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13749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4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82"/>
      <c r="AD4" s="178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98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11579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6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82"/>
      <c r="AD5" s="179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98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16390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14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82"/>
      <c r="AD6" s="16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99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10747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7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86" t="s">
        <v>169</v>
      </c>
      <c r="Y7" s="187"/>
      <c r="Z7" s="188" t="s">
        <v>170</v>
      </c>
      <c r="AA7" s="189"/>
      <c r="AC7" s="182"/>
      <c r="AD7" s="164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200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12296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7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82"/>
      <c r="AD8" s="164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98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16500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3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83" t="s">
        <v>172</v>
      </c>
      <c r="AD9" s="18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98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14355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15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82"/>
      <c r="AD10" s="164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201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17872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16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82"/>
      <c r="AD11" s="165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15924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15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82"/>
      <c r="AD12" s="16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94">
        <v>20</v>
      </c>
      <c r="AU12" s="195"/>
      <c r="AV12" s="195">
        <v>30</v>
      </c>
      <c r="AW12" s="195"/>
      <c r="AX12" s="195">
        <v>40</v>
      </c>
      <c r="AY12" s="196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11611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82"/>
      <c r="AD13" s="164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16943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5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68" t="s">
        <v>189</v>
      </c>
      <c r="X14" s="169"/>
      <c r="Y14" s="169"/>
      <c r="Z14" s="169"/>
      <c r="AA14" s="170"/>
      <c r="AC14" s="184"/>
      <c r="AD14" s="176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81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14050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7</v>
      </c>
      <c r="Q15" s="115">
        <f t="shared" ca="1" si="11"/>
        <v>27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71" t="s">
        <v>187</v>
      </c>
      <c r="Y15" s="171"/>
      <c r="Z15" s="171" t="s">
        <v>188</v>
      </c>
      <c r="AA15" s="172"/>
      <c r="AC15" s="183" t="s">
        <v>184</v>
      </c>
      <c r="AD15" s="18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82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12850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0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73">
        <f ca="1">SUMIFS(R2:R36,I2:I36,"&gt;=30",I2:I36,"&lt;40",J2:J36,"=여",T2:T36,"=GOLD")</f>
        <v>410500</v>
      </c>
      <c r="Y16" s="174"/>
      <c r="Z16" s="173">
        <f ca="1">ROUND(AVERAGEIFS(U2:U36,I2:I36,"&gt;=30",I2:I36,"&lt;40",J2:J36,"=여",T2:T36,"=GOLD"),2)</f>
        <v>0.17</v>
      </c>
      <c r="AA16" s="175"/>
      <c r="AC16" s="182"/>
      <c r="AD16" s="164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83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15415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12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82"/>
      <c r="AD17" s="165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84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16077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5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82"/>
      <c r="AD18" s="16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82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13559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82"/>
      <c r="AD19" s="164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82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11639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22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84"/>
      <c r="AD20" s="176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83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17430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14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82" t="s">
        <v>173</v>
      </c>
      <c r="AD21" s="164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84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13202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18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82"/>
      <c r="AD22" s="164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82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16165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19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82"/>
      <c r="AD23" s="165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82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12925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5</v>
      </c>
      <c r="Q24" s="115">
        <f t="shared" ca="1" si="11"/>
        <v>29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82"/>
      <c r="AD24" s="16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83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11975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22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82"/>
      <c r="AD25" s="164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84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14825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14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85"/>
      <c r="AD26" s="167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82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13131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4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85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12469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17681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20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14133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3</v>
      </c>
      <c r="Q30" s="115">
        <f t="shared" ca="1" si="11"/>
        <v>29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16725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19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14249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4</v>
      </c>
      <c r="Q32" s="115">
        <f t="shared" ca="1" si="11"/>
        <v>30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11806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14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12241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5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14639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18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13477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21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  <mergeCell ref="AO2:AO3"/>
    <mergeCell ref="AP2:AP3"/>
    <mergeCell ref="AT12:AU12"/>
    <mergeCell ref="AV12:AW12"/>
    <mergeCell ref="AX12:AY12"/>
    <mergeCell ref="AC3:AC8"/>
    <mergeCell ref="AC9:AC14"/>
    <mergeCell ref="AC15:AC20"/>
    <mergeCell ref="AC21:AC26"/>
    <mergeCell ref="X7:Y7"/>
    <mergeCell ref="Z7:AA7"/>
    <mergeCell ref="AD3:AD5"/>
    <mergeCell ref="AD6:AD8"/>
    <mergeCell ref="AD9:AD11"/>
    <mergeCell ref="AD12:AD14"/>
    <mergeCell ref="AD15:AD17"/>
    <mergeCell ref="AD21:AD23"/>
    <mergeCell ref="AD24:AD26"/>
    <mergeCell ref="W14:AA14"/>
    <mergeCell ref="X15:Y15"/>
    <mergeCell ref="Z15:AA15"/>
    <mergeCell ref="X16:Y16"/>
    <mergeCell ref="Z16:AA16"/>
    <mergeCell ref="AD18:AD20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5C08-4FC5-4F41-9CEF-82138B99709B}">
  <sheetPr>
    <pageSetUpPr fitToPage="1"/>
  </sheetPr>
  <dimension ref="A1:AY37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150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14710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0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62" t="s">
        <v>169</v>
      </c>
      <c r="Y2" s="11" t="s">
        <v>170</v>
      </c>
      <c r="AC2" s="25"/>
      <c r="AD2" s="26"/>
      <c r="AE2" s="11"/>
      <c r="AF2" s="162" t="s">
        <v>150</v>
      </c>
      <c r="AG2" s="26" t="s">
        <v>149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90" t="s">
        <v>192</v>
      </c>
      <c r="AP2" s="192" t="s">
        <v>193</v>
      </c>
      <c r="AR2" s="78"/>
      <c r="AS2" s="163"/>
      <c r="AT2" s="162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16079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8</v>
      </c>
      <c r="Q3" s="115">
        <f t="shared" ca="1" si="11"/>
        <v>25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156">
        <f ca="1">COUNTIFS($I$2:$I$36,"&gt;="&amp;$W3,$I$2:$I$36,"&lt;"&amp;$W4, $J$2:$J$36,"="&amp;Y$2)</f>
        <v>0</v>
      </c>
      <c r="AC3" s="181" t="s">
        <v>171</v>
      </c>
      <c r="AD3" s="177" t="s">
        <v>169</v>
      </c>
      <c r="AE3" s="27" t="s">
        <v>183</v>
      </c>
      <c r="AF3" s="63">
        <f>COUNTIFS($T$2:$T$36,"="&amp;$AC$3,$J$2:$J$36,"="&amp;$AD3,$S$2:$S$36,"="&amp;AF$2)</f>
        <v>2</v>
      </c>
      <c r="AG3" s="159">
        <f t="shared" ref="AG3:AL3" si="13">COUNTIFS($T$2:$T$36,"="&amp;$AC$3,$J$2:$J$36,"="&amp;$AD3,$S$2:$S$36,"="&amp;AG$2)</f>
        <v>0</v>
      </c>
      <c r="AH3" s="159">
        <f t="shared" si="13"/>
        <v>0</v>
      </c>
      <c r="AI3" s="159">
        <f t="shared" si="13"/>
        <v>0</v>
      </c>
      <c r="AJ3" s="159">
        <f t="shared" si="13"/>
        <v>0</v>
      </c>
      <c r="AK3" s="159">
        <f t="shared" si="13"/>
        <v>1</v>
      </c>
      <c r="AL3" s="27">
        <f t="shared" si="13"/>
        <v>1</v>
      </c>
      <c r="AN3" s="71"/>
      <c r="AO3" s="191"/>
      <c r="AP3" s="193"/>
      <c r="AR3" s="197" t="s">
        <v>169</v>
      </c>
      <c r="AS3" s="77" t="s">
        <v>171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13749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4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82"/>
      <c r="AD4" s="178"/>
      <c r="AE4" s="28" t="s">
        <v>185</v>
      </c>
      <c r="AF4" s="60">
        <f>SUMIFS($R$2:$R$36,$T$2:$T$36,"="&amp;$AC$3,$J$2:$J$36,"="&amp;$AD3,$S$2:$S$36,"="&amp;AF$2)</f>
        <v>464060</v>
      </c>
      <c r="AG4" s="160">
        <f t="shared" ref="AG4:AL4" si="14">SUMIFS($R$2:$R$36,$T$2:$T$36,"="&amp;$AC$3,$J$2:$J$36,"="&amp;$AD3,$S$2:$S$36,"="&amp;AG$2)</f>
        <v>0</v>
      </c>
      <c r="AH4" s="160">
        <f t="shared" si="14"/>
        <v>0</v>
      </c>
      <c r="AI4" s="160">
        <f t="shared" si="14"/>
        <v>0</v>
      </c>
      <c r="AJ4" s="160">
        <f t="shared" si="14"/>
        <v>0</v>
      </c>
      <c r="AK4" s="160">
        <f t="shared" si="14"/>
        <v>224100</v>
      </c>
      <c r="AL4" s="29">
        <f t="shared" si="14"/>
        <v>200500</v>
      </c>
      <c r="AN4" s="12" t="s">
        <v>169</v>
      </c>
      <c r="AO4" s="72">
        <f>_xlfn.MAXIFS($R$2:$R$36,$J$2:$J$36,"="&amp;$AN4)</f>
        <v>250060</v>
      </c>
      <c r="AP4" s="73">
        <f>_xlfn.MINIFS($R$2:$R$36,$J$2:$J$36,"="&amp;$AN4)</f>
        <v>400</v>
      </c>
      <c r="AR4" s="198"/>
      <c r="AS4" s="75" t="s">
        <v>172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11579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6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161">
        <f ca="1">COUNTIFS($I$2:$I$36,"&gt;="&amp;$W5,$J$2:$J$36,"="&amp;Y$2)</f>
        <v>7</v>
      </c>
      <c r="AC5" s="182"/>
      <c r="AD5" s="179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170</v>
      </c>
      <c r="AO5" s="20">
        <f>_xlfn.MAXIFS($R$2:$R$36,$J$2:$J$36,"="&amp;$AN5)</f>
        <v>270100</v>
      </c>
      <c r="AP5" s="161">
        <f>_xlfn.MINIFS($R$2:$R$36,$J$2:$J$36,"="&amp;$AN5)</f>
        <v>2400</v>
      </c>
      <c r="AR5" s="198"/>
      <c r="AS5" s="75" t="s">
        <v>184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16390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14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82"/>
      <c r="AD6" s="16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99"/>
      <c r="AS6" s="79" t="s">
        <v>173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10747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7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57"/>
      <c r="X7" s="186" t="s">
        <v>169</v>
      </c>
      <c r="Y7" s="187"/>
      <c r="Z7" s="188" t="s">
        <v>170</v>
      </c>
      <c r="AA7" s="189"/>
      <c r="AC7" s="182"/>
      <c r="AD7" s="164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160">
        <f t="shared" si="19"/>
        <v>0</v>
      </c>
      <c r="AH7" s="160">
        <f t="shared" si="19"/>
        <v>0</v>
      </c>
      <c r="AI7" s="160">
        <f t="shared" si="19"/>
        <v>0</v>
      </c>
      <c r="AJ7" s="160">
        <f t="shared" si="19"/>
        <v>0</v>
      </c>
      <c r="AK7" s="160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200" t="s">
        <v>170</v>
      </c>
      <c r="AS7" s="77" t="s">
        <v>171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12296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7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61" t="s">
        <v>175</v>
      </c>
      <c r="AC8" s="182"/>
      <c r="AD8" s="164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150</v>
      </c>
      <c r="AO8" s="45">
        <f ca="1">_xlfn.MAXIFS($U$2:$U$36,$S$2:$S$36, "="&amp;$AN8)</f>
        <v>0.35</v>
      </c>
      <c r="AP8" s="156">
        <f ca="1">_xlfn.MINIFS($U$2:$U$36,$S$2:$S$36, "="&amp;$AN8)</f>
        <v>0</v>
      </c>
      <c r="AR8" s="198"/>
      <c r="AS8" s="75" t="s">
        <v>172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16500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3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156">
        <f ca="1">IFERROR(ROUND(AVERAGEIFS($U$2:$U$36,$T$2:$T$36,"="&amp;$W9,$J$2:$J$36,"="&amp;Z$7),2),"-")</f>
        <v>0.27</v>
      </c>
      <c r="AC9" s="183" t="s">
        <v>172</v>
      </c>
      <c r="AD9" s="18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149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98"/>
      <c r="AS9" s="75" t="s">
        <v>184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14355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15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82"/>
      <c r="AD10" s="164"/>
      <c r="AE10" s="28" t="s">
        <v>185</v>
      </c>
      <c r="AF10" s="60">
        <f>SUMIFS($R$2:$R$36,$T$2:$T$36,"="&amp;$AC$9,$J$2:$J$36,"="&amp;$AD9,$S$2:$S$36,"="&amp;AF$2)</f>
        <v>0</v>
      </c>
      <c r="AG10" s="160">
        <f t="shared" ref="AG10:AL10" si="26">SUMIFS($R$2:$R$36,$T$2:$T$36,"="&amp;$AC$9,$J$2:$J$36,"="&amp;$AD9,$S$2:$S$36,"="&amp;AG$2)</f>
        <v>193000</v>
      </c>
      <c r="AH10" s="160">
        <f t="shared" si="26"/>
        <v>353000</v>
      </c>
      <c r="AI10" s="160">
        <f t="shared" si="26"/>
        <v>147600</v>
      </c>
      <c r="AJ10" s="160">
        <f t="shared" si="26"/>
        <v>123650</v>
      </c>
      <c r="AK10" s="160">
        <f t="shared" si="26"/>
        <v>187000</v>
      </c>
      <c r="AL10" s="29">
        <f t="shared" si="26"/>
        <v>143000</v>
      </c>
      <c r="AN10" s="13" t="s">
        <v>178</v>
      </c>
      <c r="AO10" s="89">
        <f t="shared" ca="1" si="24"/>
        <v>0.2</v>
      </c>
      <c r="AP10" s="73">
        <f t="shared" ca="1" si="25"/>
        <v>0</v>
      </c>
      <c r="AR10" s="201"/>
      <c r="AS10" s="76" t="s">
        <v>173</v>
      </c>
      <c r="AT10" s="154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17872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16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82"/>
      <c r="AD11" s="165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179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15924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15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161">
        <f ca="1">IFERROR(ROUND(AVERAGEIFS($U$2:$U$36,$T$2:$T$36,"="&amp;$W12,$J$2:$J$36,"="&amp;Z$7),2),"-")</f>
        <v>0.02</v>
      </c>
      <c r="AC12" s="182"/>
      <c r="AD12" s="16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180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94">
        <v>20</v>
      </c>
      <c r="AU12" s="195"/>
      <c r="AV12" s="195">
        <v>30</v>
      </c>
      <c r="AW12" s="195"/>
      <c r="AX12" s="195">
        <v>40</v>
      </c>
      <c r="AY12" s="196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11611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82"/>
      <c r="AD13" s="164"/>
      <c r="AE13" s="28" t="s">
        <v>185</v>
      </c>
      <c r="AF13" s="60">
        <f>SUMIFS($R$2:$R$36,$T$2:$T$36,"="&amp;$AC$9,$J$2:$J$36,"="&amp;$AD12,$S$2:$S$36,"="&amp;AF$2)</f>
        <v>0</v>
      </c>
      <c r="AG13" s="160">
        <f t="shared" ref="AG13:AL13" si="29">SUMIFS($R$2:$R$36,$T$2:$T$36,"="&amp;$AC$9,$J$2:$J$36,"="&amp;$AD12,$S$2:$S$36,"="&amp;AG$2)</f>
        <v>0</v>
      </c>
      <c r="AH13" s="160">
        <f t="shared" si="29"/>
        <v>230500</v>
      </c>
      <c r="AI13" s="160">
        <f t="shared" si="29"/>
        <v>168000</v>
      </c>
      <c r="AJ13" s="160">
        <f t="shared" si="29"/>
        <v>328300</v>
      </c>
      <c r="AK13" s="160">
        <f t="shared" si="29"/>
        <v>0</v>
      </c>
      <c r="AL13" s="29">
        <f t="shared" si="29"/>
        <v>110000</v>
      </c>
      <c r="AN13" s="13" t="s">
        <v>181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16943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5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68" t="s">
        <v>189</v>
      </c>
      <c r="X14" s="169"/>
      <c r="Y14" s="169"/>
      <c r="Z14" s="169"/>
      <c r="AA14" s="170"/>
      <c r="AC14" s="184"/>
      <c r="AD14" s="176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182</v>
      </c>
      <c r="AO14" s="154">
        <f t="shared" ca="1" si="24"/>
        <v>0.25</v>
      </c>
      <c r="AP14" s="90">
        <f t="shared" ca="1" si="25"/>
        <v>0.02</v>
      </c>
      <c r="AR14" s="181" t="s">
        <v>150</v>
      </c>
      <c r="AS14" s="73" t="s">
        <v>169</v>
      </c>
      <c r="AT14" s="45">
        <f ca="1">_xlfn.MAXIFS($U$2:$U$36,$S$2:$S$36,"="&amp;$AR$14,$J$2:$J$36,"="&amp;$AS14,$I$2:$I$36,"&gt;="&amp;$AT$12,$I$2:$I$36,"&lt;"&amp;$AV$12)</f>
        <v>0</v>
      </c>
      <c r="AU14" s="155">
        <f ca="1">_xlfn.MINIFS($U$2:$U$36,$S$2:$S$36,"="&amp;$AR$14,$J$2:$J$36,"="&amp;$AS14,$I$2:$I$36,"&gt;="&amp;$AT$12,$I$2:$I$36,"&lt;"&amp;$AV$12)</f>
        <v>0</v>
      </c>
      <c r="AV14" s="155">
        <f ca="1">_xlfn.MAXIFS($U$2:$U$36,$S$2:$S$36,"="&amp;$AR$14,$J$2:$J$36,"="&amp;$AS14,$I$2:$I$36,"&gt;="&amp;$AV$12,$I$2:$I$36,"&lt;"&amp;$AX$12)</f>
        <v>0.25</v>
      </c>
      <c r="AW14" s="155">
        <f ca="1">_xlfn.MINIFS($U$2:$U$36,$S$2:$S$36,"="&amp;$AR$14,$J$2:$J$36,"="&amp;$AS14,$I$2:$I$36,"&gt;="&amp;$AV$12,$I$2:$I$36,"&lt;"&amp;$AX$12)</f>
        <v>0</v>
      </c>
      <c r="AX14" s="155">
        <f ca="1">_xlfn.MAXIFS($U$2:$U$36,$S$2:$S$36,"="&amp;$AR$14,$J$2:$J$36,"="&amp;$AS14,$I$2:$I$36,"&gt;="&amp;$AX$12)</f>
        <v>0.35</v>
      </c>
      <c r="AY14" s="158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14050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7</v>
      </c>
      <c r="Q15" s="115">
        <f t="shared" ca="1" si="11"/>
        <v>27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71" t="s">
        <v>187</v>
      </c>
      <c r="Y15" s="171"/>
      <c r="Z15" s="171" t="s">
        <v>188</v>
      </c>
      <c r="AA15" s="172"/>
      <c r="AC15" s="183" t="s">
        <v>184</v>
      </c>
      <c r="AD15" s="18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82"/>
      <c r="AS15" s="87" t="s">
        <v>170</v>
      </c>
      <c r="AT15" s="153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12850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0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73">
        <f ca="1">SUMIFS(R2:R36,I2:I36,"&gt;=30",I2:I36,"&lt;40",J2:J36,"=여",T2:T36,"=GOLD")</f>
        <v>410500</v>
      </c>
      <c r="Y16" s="174"/>
      <c r="Z16" s="173">
        <f ca="1">ROUND(AVERAGEIFS(U2:U36,I2:I36,"&gt;=30",I2:I36,"&lt;40",J2:J36,"=여",T2:T36,"=GOLD"),2)</f>
        <v>0.17</v>
      </c>
      <c r="AA16" s="175"/>
      <c r="AC16" s="182"/>
      <c r="AD16" s="164"/>
      <c r="AE16" s="28" t="s">
        <v>185</v>
      </c>
      <c r="AF16" s="60">
        <f>SUMIFS($R$2:$R$36,$T$2:$T$36,"="&amp;$AC$15,$J$2:$J$36,"="&amp;$AD15,$S$2:$S$36,"="&amp;AF$2)</f>
        <v>16700</v>
      </c>
      <c r="AG16" s="160">
        <f t="shared" ref="AG16:AL16" si="38">SUMIFS($R$2:$R$36,$T$2:$T$36,"="&amp;$AC$15,$J$2:$J$36,"="&amp;$AD15,$S$2:$S$36,"="&amp;AG$2)</f>
        <v>17300</v>
      </c>
      <c r="AH16" s="160">
        <f t="shared" si="38"/>
        <v>68100</v>
      </c>
      <c r="AI16" s="160">
        <f t="shared" si="38"/>
        <v>36800</v>
      </c>
      <c r="AJ16" s="160">
        <f t="shared" si="38"/>
        <v>97300</v>
      </c>
      <c r="AK16" s="160">
        <f t="shared" si="38"/>
        <v>32100</v>
      </c>
      <c r="AL16" s="29">
        <f t="shared" si="38"/>
        <v>0</v>
      </c>
      <c r="AR16" s="183" t="s">
        <v>149</v>
      </c>
      <c r="AS16" s="88" t="s">
        <v>169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15415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12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82"/>
      <c r="AD17" s="165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84"/>
      <c r="AS17" s="80" t="s">
        <v>170</v>
      </c>
      <c r="AT17" s="15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16077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5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82"/>
      <c r="AD18" s="16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82" t="s">
        <v>178</v>
      </c>
      <c r="AS18" s="73" t="s">
        <v>169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13559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82"/>
      <c r="AD19" s="164"/>
      <c r="AE19" s="28" t="s">
        <v>185</v>
      </c>
      <c r="AF19" s="60">
        <f>SUMIFS($R$2:$R$36,$T$2:$T$36,"="&amp;$AC$15,$J$2:$J$36,"="&amp;$AD18,$S$2:$S$36,"="&amp;AF$2)</f>
        <v>0</v>
      </c>
      <c r="AG19" s="160">
        <f t="shared" ref="AG19:AL19" si="41">SUMIFS($R$2:$R$36,$T$2:$T$36,"="&amp;$AC$15,$J$2:$J$36,"="&amp;$AD18,$S$2:$S$36,"="&amp;AG$2)</f>
        <v>55600</v>
      </c>
      <c r="AH19" s="160">
        <f t="shared" si="41"/>
        <v>46000</v>
      </c>
      <c r="AI19" s="160">
        <f t="shared" si="41"/>
        <v>0</v>
      </c>
      <c r="AJ19" s="160">
        <f t="shared" si="41"/>
        <v>0</v>
      </c>
      <c r="AK19" s="160">
        <f t="shared" si="41"/>
        <v>78300</v>
      </c>
      <c r="AL19" s="29">
        <f t="shared" si="41"/>
        <v>23000</v>
      </c>
      <c r="AR19" s="182"/>
      <c r="AS19" s="87" t="s">
        <v>170</v>
      </c>
      <c r="AT19" s="153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11639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22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84"/>
      <c r="AD20" s="176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83" t="s">
        <v>179</v>
      </c>
      <c r="AS20" s="88" t="s">
        <v>169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17430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14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82" t="s">
        <v>173</v>
      </c>
      <c r="AD21" s="164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84"/>
      <c r="AS21" s="80" t="s">
        <v>170</v>
      </c>
      <c r="AT21" s="15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13202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18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82"/>
      <c r="AD22" s="164"/>
      <c r="AE22" s="28" t="s">
        <v>185</v>
      </c>
      <c r="AF22" s="60">
        <f>SUMIFS($R$2:$R$36,$T$2:$T$36,"="&amp;$AC$21,$J$2:$J$36,"="&amp;$AD21,$S$2:$S$36,"="&amp;AF$2)</f>
        <v>9200</v>
      </c>
      <c r="AG22" s="160">
        <f t="shared" ref="AG22:AL22" si="44">SUMIFS($R$2:$R$36,$T$2:$T$36,"="&amp;$AC$21,$J$2:$J$36,"="&amp;$AD21,$S$2:$S$36,"="&amp;AG$2)</f>
        <v>0</v>
      </c>
      <c r="AH22" s="160">
        <f t="shared" si="44"/>
        <v>0</v>
      </c>
      <c r="AI22" s="160">
        <f t="shared" si="44"/>
        <v>0</v>
      </c>
      <c r="AJ22" s="160">
        <f t="shared" si="44"/>
        <v>0</v>
      </c>
      <c r="AK22" s="160">
        <f t="shared" si="44"/>
        <v>400</v>
      </c>
      <c r="AL22" s="29">
        <f t="shared" si="44"/>
        <v>0</v>
      </c>
      <c r="AR22" s="182" t="s">
        <v>180</v>
      </c>
      <c r="AS22" s="73" t="s">
        <v>169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16165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19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82"/>
      <c r="AD23" s="165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82"/>
      <c r="AS23" s="87" t="s">
        <v>170</v>
      </c>
      <c r="AT23" s="153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12925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5</v>
      </c>
      <c r="Q24" s="115">
        <f t="shared" ca="1" si="11"/>
        <v>29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82"/>
      <c r="AD24" s="16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83" t="s">
        <v>181</v>
      </c>
      <c r="AS24" s="88" t="s">
        <v>169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11975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22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82"/>
      <c r="AD25" s="164"/>
      <c r="AE25" s="28" t="s">
        <v>185</v>
      </c>
      <c r="AF25" s="60">
        <f>SUMIFS($R$2:$R$36,$T$2:$T$36,"="&amp;$AC$21,$J$2:$J$36,"="&amp;$AD24,$S$2:$S$36,"="&amp;AF$2)</f>
        <v>0</v>
      </c>
      <c r="AG25" s="160">
        <f t="shared" ref="AG25:AL25" si="47">SUMIFS($R$2:$R$36,$T$2:$T$36,"="&amp;$AC$21,$J$2:$J$36,"="&amp;$AD24,$S$2:$S$36,"="&amp;AG$2)</f>
        <v>3700</v>
      </c>
      <c r="AH25" s="160">
        <f t="shared" si="47"/>
        <v>2400</v>
      </c>
      <c r="AI25" s="160">
        <f t="shared" si="47"/>
        <v>0</v>
      </c>
      <c r="AJ25" s="160">
        <f t="shared" si="47"/>
        <v>0</v>
      </c>
      <c r="AK25" s="160">
        <f t="shared" si="47"/>
        <v>0</v>
      </c>
      <c r="AL25" s="29">
        <f t="shared" si="47"/>
        <v>6500</v>
      </c>
      <c r="AR25" s="184"/>
      <c r="AS25" s="80" t="s">
        <v>170</v>
      </c>
      <c r="AT25" s="15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14825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14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85"/>
      <c r="AD26" s="167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82" t="s">
        <v>182</v>
      </c>
      <c r="AS26" s="73" t="s">
        <v>169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13131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4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85"/>
      <c r="AS27" s="161" t="s">
        <v>170</v>
      </c>
      <c r="AT27" s="154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12469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17681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20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14133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3</v>
      </c>
      <c r="Q30" s="115">
        <f t="shared" ca="1" si="11"/>
        <v>29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16725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19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14249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4</v>
      </c>
      <c r="Q32" s="115">
        <f t="shared" ca="1" si="11"/>
        <v>30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11806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14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12241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5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14639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18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13477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21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X7:Y7"/>
    <mergeCell ref="Z7:AA7"/>
    <mergeCell ref="AR7:AR10"/>
    <mergeCell ref="AC9:AC14"/>
    <mergeCell ref="AD9:AD11"/>
    <mergeCell ref="AD12:AD14"/>
    <mergeCell ref="AO2:AO3"/>
    <mergeCell ref="AP2:AP3"/>
    <mergeCell ref="AC3:AC8"/>
    <mergeCell ref="AD3:AD5"/>
    <mergeCell ref="AR3:AR6"/>
    <mergeCell ref="AD6:AD8"/>
  </mergeCells>
  <phoneticPr fontId="1" type="noConversion"/>
  <hyperlinks>
    <hyperlink ref="L2" r:id="rId1" xr:uid="{62162C0A-CA0E-4D5D-BA42-E9317F1C6B81}"/>
    <hyperlink ref="L3" r:id="rId2" xr:uid="{7D076D18-1D9A-4355-82E8-C24612606497}"/>
    <hyperlink ref="L4" r:id="rId3" xr:uid="{76CA3AE5-3618-4989-823F-F58C1E88E185}"/>
    <hyperlink ref="L5" r:id="rId4" xr:uid="{5280FE70-687A-40E2-B945-297991BA5131}"/>
    <hyperlink ref="L6" r:id="rId5" xr:uid="{7A8FEE55-0F53-449B-BB82-F432FB4B486F}"/>
    <hyperlink ref="L7" r:id="rId6" xr:uid="{5F8E8EA9-98AC-4F00-9A00-1B64706ABB6E}"/>
    <hyperlink ref="L8" r:id="rId7" xr:uid="{78E52F32-ECEB-4B00-8608-DE5CA5450809}"/>
    <hyperlink ref="L9" r:id="rId8" xr:uid="{B3FA1771-7250-444B-B86C-43C06EF3B715}"/>
    <hyperlink ref="L10" r:id="rId9" xr:uid="{2AFC1968-EF23-4658-86E3-EDE299B18321}"/>
    <hyperlink ref="L11" r:id="rId10" xr:uid="{80C0A6D2-75B8-4FC1-A340-950F3A4B205B}"/>
    <hyperlink ref="L12" r:id="rId11" xr:uid="{B7CCE673-1003-4C77-9C08-36E76182E0E4}"/>
    <hyperlink ref="L13" r:id="rId12" xr:uid="{F16F2032-A812-482F-8502-5577DB025E8D}"/>
    <hyperlink ref="L14" r:id="rId13" xr:uid="{2836DAE0-9C98-4B43-BF70-79E772B7BE97}"/>
    <hyperlink ref="L15" r:id="rId14" xr:uid="{EFC070FC-00C2-4A9D-B4DD-4B94240DC2A0}"/>
    <hyperlink ref="L16" r:id="rId15" xr:uid="{3FAF0766-FED6-456D-B39F-13FDDDCC8156}"/>
    <hyperlink ref="L17" r:id="rId16" xr:uid="{142326E0-3033-4FEC-933A-AA733B7B3FF9}"/>
    <hyperlink ref="L18" r:id="rId17" xr:uid="{6E7C1D0C-2037-4E5E-AE92-F07BF79C2EAC}"/>
    <hyperlink ref="L19" r:id="rId18" xr:uid="{7728DE67-774E-4874-82B5-88A9CCCA7B0A}"/>
    <hyperlink ref="L20" r:id="rId19" xr:uid="{EFF37720-BEDD-47B4-8128-32B817A068A4}"/>
    <hyperlink ref="L21" r:id="rId20" xr:uid="{81DFABE3-C6DF-4D3E-8E4B-338D2A7E230F}"/>
    <hyperlink ref="L23" r:id="rId21" xr:uid="{6266DC28-4FD6-4123-9CCE-E1AE4D2F01AC}"/>
    <hyperlink ref="L22" r:id="rId22" xr:uid="{5F91AC3F-20B9-4C20-AF84-95A0C7F1271F}"/>
    <hyperlink ref="L24" r:id="rId23" xr:uid="{38D47318-CBBD-4D65-8D62-260BD3926332}"/>
    <hyperlink ref="L25" r:id="rId24" xr:uid="{ADD1ECC7-532F-4EE3-B785-C7987E1C6604}"/>
    <hyperlink ref="L26" r:id="rId25" xr:uid="{93728480-7269-4CEE-B798-C85D87EBAB9F}"/>
    <hyperlink ref="L27" r:id="rId26" xr:uid="{8C0DF5E0-96BA-41D3-8BE2-98F0BF3D58CC}"/>
    <hyperlink ref="L28" r:id="rId27" xr:uid="{1873AA0D-062B-4112-BDD0-2DCFF13199A2}"/>
    <hyperlink ref="L29" r:id="rId28" xr:uid="{BE2F1614-24B2-46A1-B887-46E80FAF09A7}"/>
    <hyperlink ref="L30" r:id="rId29" xr:uid="{8734708F-DBF7-449F-81E0-79CC163175DB}"/>
    <hyperlink ref="L31" r:id="rId30" xr:uid="{E4CD2664-EAAF-4C2F-AB70-7ACA65BC4F12}"/>
    <hyperlink ref="L32" r:id="rId31" xr:uid="{99B6543C-95F6-43A7-A6B1-D9FACBE35B6B}"/>
    <hyperlink ref="L33" r:id="rId32" xr:uid="{AD7450FD-AF12-4074-B974-9D79D9097A52}"/>
    <hyperlink ref="L34" r:id="rId33" xr:uid="{64BA3CF8-B8AB-4C94-91E2-1C297DA9A1E2}"/>
    <hyperlink ref="L35" r:id="rId34" xr:uid="{FD160823-023C-4192-AB27-D875F43CFA2E}"/>
    <hyperlink ref="L36" r:id="rId35" xr:uid="{DAC2A402-3683-4BD6-8DB8-9DD04C0F65EB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202" t="s">
        <v>158</v>
      </c>
      <c r="B1" s="203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202" t="s">
        <v>159</v>
      </c>
      <c r="B2" s="203"/>
      <c r="C2" s="6">
        <v>4</v>
      </c>
      <c r="D2" s="6">
        <v>3</v>
      </c>
      <c r="E2" s="6">
        <v>2</v>
      </c>
      <c r="F2" s="6">
        <v>1</v>
      </c>
      <c r="N2">
        <f ca="1">VLOOKUP(회원정보_회원등급!O2,$B$4:$F$9,MATCH(회원정보_회원등급!T2,$C$3:$F$3,0)+1,TRUE)</f>
        <v>0.23</v>
      </c>
    </row>
    <row r="3" spans="1:14" ht="16.5" customHeight="1" x14ac:dyDescent="0.3">
      <c r="A3" s="202" t="s">
        <v>160</v>
      </c>
      <c r="B3" s="203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204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205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205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205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205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206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회원정보_회원등급</vt:lpstr>
      <vt:lpstr>회원정보_이메일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2019-11-17T08:44:09Z</dcterms:modified>
</cp:coreProperties>
</file>